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4/65_Odry_pavilon_dětských_skupin/ZD/"/>
    </mc:Choice>
  </mc:AlternateContent>
  <xr:revisionPtr revIDLastSave="0" documentId="11_E703F31292F9F9A76453DCA7D2A9A8C8531CB92C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Rekapitulace stavby" sheetId="1" r:id="rId1"/>
    <sheet name="001 - Architektonicko-sta..." sheetId="2" r:id="rId2"/>
    <sheet name="002 - VRN - Vedlejší rozp..." sheetId="3" r:id="rId3"/>
    <sheet name="003a - Elektroinstalace" sheetId="4" r:id="rId4"/>
    <sheet name="003b - Bleskosvod" sheetId="5" r:id="rId5"/>
    <sheet name="004a - Kanalizační přípoj..." sheetId="6" r:id="rId6"/>
    <sheet name="004b - Likvidace srážkový..." sheetId="7" r:id="rId7"/>
    <sheet name="004c - Vedlejsí rozpočtov..." sheetId="8" r:id="rId8"/>
    <sheet name="005 - ZTI. ÚT" sheetId="9" r:id="rId9"/>
    <sheet name="006 - Vzduchotechnika" sheetId="10" r:id="rId10"/>
    <sheet name="Pokyny pro vyplnění" sheetId="11" r:id="rId11"/>
  </sheets>
  <definedNames>
    <definedName name="_xlnm._FilterDatabase" localSheetId="1" hidden="1">'001 - Architektonicko-sta...'!$C$107:$K$4927</definedName>
    <definedName name="_xlnm._FilterDatabase" localSheetId="2" hidden="1">'002 - VRN - Vedlejší rozp...'!$C$84:$K$149</definedName>
    <definedName name="_xlnm._FilterDatabase" localSheetId="3" hidden="1">'003a - Elektroinstalace'!$C$92:$K$438</definedName>
    <definedName name="_xlnm._FilterDatabase" localSheetId="4" hidden="1">'003b - Bleskosvod'!$C$86:$K$154</definedName>
    <definedName name="_xlnm._FilterDatabase" localSheetId="5" hidden="1">'004a - Kanalizační přípoj...'!$C$84:$K$176</definedName>
    <definedName name="_xlnm._FilterDatabase" localSheetId="6" hidden="1">'004b - Likvidace srážkový...'!$C$87:$K$295</definedName>
    <definedName name="_xlnm._FilterDatabase" localSheetId="7" hidden="1">'004c - Vedlejsí rozpočtov...'!$C$82:$K$118</definedName>
    <definedName name="_xlnm._FilterDatabase" localSheetId="8" hidden="1">'005 - ZTI. ÚT'!$C$87:$K$305</definedName>
    <definedName name="_xlnm._FilterDatabase" localSheetId="9" hidden="1">'006 - Vzduchotechnika'!$C$83:$K$190</definedName>
    <definedName name="_xlnm.Print_Titles" localSheetId="1">'001 - Architektonicko-sta...'!$107:$107</definedName>
    <definedName name="_xlnm.Print_Titles" localSheetId="2">'002 - VRN - Vedlejší rozp...'!$84:$84</definedName>
    <definedName name="_xlnm.Print_Titles" localSheetId="3">'003a - Elektroinstalace'!$92:$92</definedName>
    <definedName name="_xlnm.Print_Titles" localSheetId="4">'003b - Bleskosvod'!$86:$86</definedName>
    <definedName name="_xlnm.Print_Titles" localSheetId="5">'004a - Kanalizační přípoj...'!$84:$84</definedName>
    <definedName name="_xlnm.Print_Titles" localSheetId="6">'004b - Likvidace srážkový...'!$87:$87</definedName>
    <definedName name="_xlnm.Print_Titles" localSheetId="7">'004c - Vedlejsí rozpočtov...'!$82:$82</definedName>
    <definedName name="_xlnm.Print_Titles" localSheetId="8">'005 - ZTI. ÚT'!$87:$87</definedName>
    <definedName name="_xlnm.Print_Titles" localSheetId="9">'006 - Vzduchotechnika'!$83:$83</definedName>
    <definedName name="_xlnm.Print_Titles" localSheetId="0">'Rekapitulace stavby'!$52:$52</definedName>
    <definedName name="_xlnm.Print_Area" localSheetId="1">'001 - Architektonicko-sta...'!$C$4:$J$39,'001 - Architektonicko-sta...'!$C$45:$J$89,'001 - Architektonicko-sta...'!$C$95:$K$4927</definedName>
    <definedName name="_xlnm.Print_Area" localSheetId="2">'002 - VRN - Vedlejší rozp...'!$C$4:$J$39,'002 - VRN - Vedlejší rozp...'!$C$45:$J$66,'002 - VRN - Vedlejší rozp...'!$C$72:$K$149</definedName>
    <definedName name="_xlnm.Print_Area" localSheetId="3">'003a - Elektroinstalace'!$C$4:$J$39,'003a - Elektroinstalace'!$C$45:$J$74,'003a - Elektroinstalace'!$C$80:$K$438</definedName>
    <definedName name="_xlnm.Print_Area" localSheetId="4">'003b - Bleskosvod'!$C$4:$J$39,'003b - Bleskosvod'!$C$45:$J$68,'003b - Bleskosvod'!$C$74:$K$154</definedName>
    <definedName name="_xlnm.Print_Area" localSheetId="5">'004a - Kanalizační přípoj...'!$C$4:$J$39,'004a - Kanalizační přípoj...'!$C$45:$J$66,'004a - Kanalizační přípoj...'!$C$72:$K$176</definedName>
    <definedName name="_xlnm.Print_Area" localSheetId="6">'004b - Likvidace srážkový...'!$C$4:$J$39,'004b - Likvidace srážkový...'!$C$45:$J$69,'004b - Likvidace srážkový...'!$C$75:$K$295</definedName>
    <definedName name="_xlnm.Print_Area" localSheetId="7">'004c - Vedlejsí rozpočtov...'!$C$4:$J$39,'004c - Vedlejsí rozpočtov...'!$C$45:$J$64,'004c - Vedlejsí rozpočtov...'!$C$70:$K$118</definedName>
    <definedName name="_xlnm.Print_Area" localSheetId="8">'005 - ZTI. ÚT'!$C$4:$J$39,'005 - ZTI. ÚT'!$C$45:$J$69,'005 - ZTI. ÚT'!$C$75:$K$305</definedName>
    <definedName name="_xlnm.Print_Area" localSheetId="9">'006 - Vzduchotechnika'!$C$4:$J$39,'006 - Vzduchotechnika'!$C$45:$J$65,'006 - Vzduchotechnika'!$C$71:$K$190</definedName>
    <definedName name="_xlnm.Print_Area" localSheetId="10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3" i="10" l="1"/>
  <c r="J37" i="10"/>
  <c r="J36" i="10"/>
  <c r="AY63" i="1" s="1"/>
  <c r="J35" i="10"/>
  <c r="AX63" i="1" s="1"/>
  <c r="BI189" i="10"/>
  <c r="BH189" i="10"/>
  <c r="BG189" i="10"/>
  <c r="BF189" i="10"/>
  <c r="T189" i="10"/>
  <c r="R189" i="10"/>
  <c r="P189" i="10"/>
  <c r="BI187" i="10"/>
  <c r="BH187" i="10"/>
  <c r="BG187" i="10"/>
  <c r="BF187" i="10"/>
  <c r="T187" i="10"/>
  <c r="R187" i="10"/>
  <c r="P187" i="10"/>
  <c r="BI185" i="10"/>
  <c r="BH185" i="10"/>
  <c r="BG185" i="10"/>
  <c r="BF185" i="10"/>
  <c r="T185" i="10"/>
  <c r="R185" i="10"/>
  <c r="P185" i="10"/>
  <c r="BI183" i="10"/>
  <c r="BH183" i="10"/>
  <c r="BG183" i="10"/>
  <c r="BF183" i="10"/>
  <c r="T183" i="10"/>
  <c r="R183" i="10"/>
  <c r="P183" i="10"/>
  <c r="BI181" i="10"/>
  <c r="BH181" i="10"/>
  <c r="BG181" i="10"/>
  <c r="BF181" i="10"/>
  <c r="T181" i="10"/>
  <c r="R181" i="10"/>
  <c r="P181" i="10"/>
  <c r="BI179" i="10"/>
  <c r="BH179" i="10"/>
  <c r="BG179" i="10"/>
  <c r="BF179" i="10"/>
  <c r="T179" i="10"/>
  <c r="R179" i="10"/>
  <c r="P179" i="10"/>
  <c r="BI177" i="10"/>
  <c r="BH177" i="10"/>
  <c r="BG177" i="10"/>
  <c r="BF177" i="10"/>
  <c r="T177" i="10"/>
  <c r="R177" i="10"/>
  <c r="P177" i="10"/>
  <c r="BI175" i="10"/>
  <c r="BH175" i="10"/>
  <c r="BG175" i="10"/>
  <c r="BF175" i="10"/>
  <c r="T175" i="10"/>
  <c r="R175" i="10"/>
  <c r="P175" i="10"/>
  <c r="BI173" i="10"/>
  <c r="BH173" i="10"/>
  <c r="BG173" i="10"/>
  <c r="BF173" i="10"/>
  <c r="T173" i="10"/>
  <c r="R173" i="10"/>
  <c r="P173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1" i="10"/>
  <c r="BH161" i="10"/>
  <c r="BG161" i="10"/>
  <c r="BF161" i="10"/>
  <c r="T161" i="10"/>
  <c r="R161" i="10"/>
  <c r="P161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50" i="10"/>
  <c r="BH150" i="10"/>
  <c r="BG150" i="10"/>
  <c r="BF150" i="10"/>
  <c r="T150" i="10"/>
  <c r="R150" i="10"/>
  <c r="P150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5" i="10"/>
  <c r="BH135" i="10"/>
  <c r="BG135" i="10"/>
  <c r="BF135" i="10"/>
  <c r="T135" i="10"/>
  <c r="R135" i="10"/>
  <c r="P135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BI129" i="10"/>
  <c r="BH129" i="10"/>
  <c r="BG129" i="10"/>
  <c r="BF129" i="10"/>
  <c r="T129" i="10"/>
  <c r="R129" i="10"/>
  <c r="P129" i="10"/>
  <c r="BI127" i="10"/>
  <c r="BH127" i="10"/>
  <c r="BG127" i="10"/>
  <c r="BF127" i="10"/>
  <c r="T127" i="10"/>
  <c r="R127" i="10"/>
  <c r="P127" i="10"/>
  <c r="BI125" i="10"/>
  <c r="BH125" i="10"/>
  <c r="BG125" i="10"/>
  <c r="BF125" i="10"/>
  <c r="T125" i="10"/>
  <c r="R125" i="10"/>
  <c r="P125" i="10"/>
  <c r="BI123" i="10"/>
  <c r="BH123" i="10"/>
  <c r="BG123" i="10"/>
  <c r="BF123" i="10"/>
  <c r="T123" i="10"/>
  <c r="R123" i="10"/>
  <c r="P123" i="10"/>
  <c r="BI121" i="10"/>
  <c r="BH121" i="10"/>
  <c r="BG121" i="10"/>
  <c r="BF121" i="10"/>
  <c r="T121" i="10"/>
  <c r="R121" i="10"/>
  <c r="P121" i="10"/>
  <c r="BI119" i="10"/>
  <c r="BH119" i="10"/>
  <c r="BG119" i="10"/>
  <c r="BF119" i="10"/>
  <c r="T119" i="10"/>
  <c r="R119" i="10"/>
  <c r="P119" i="10"/>
  <c r="BI116" i="10"/>
  <c r="BH116" i="10"/>
  <c r="BG116" i="10"/>
  <c r="BF116" i="10"/>
  <c r="T116" i="10"/>
  <c r="R116" i="10"/>
  <c r="P116" i="10"/>
  <c r="BI113" i="10"/>
  <c r="BH113" i="10"/>
  <c r="BG113" i="10"/>
  <c r="BF113" i="10"/>
  <c r="T113" i="10"/>
  <c r="R113" i="10"/>
  <c r="P113" i="10"/>
  <c r="BI111" i="10"/>
  <c r="BH111" i="10"/>
  <c r="BG111" i="10"/>
  <c r="BF111" i="10"/>
  <c r="T111" i="10"/>
  <c r="R111" i="10"/>
  <c r="P111" i="10"/>
  <c r="BI109" i="10"/>
  <c r="BH109" i="10"/>
  <c r="BG109" i="10"/>
  <c r="BF109" i="10"/>
  <c r="T109" i="10"/>
  <c r="R109" i="10"/>
  <c r="P109" i="10"/>
  <c r="BI107" i="10"/>
  <c r="BH107" i="10"/>
  <c r="BG107" i="10"/>
  <c r="BF107" i="10"/>
  <c r="T107" i="10"/>
  <c r="R107" i="10"/>
  <c r="P107" i="10"/>
  <c r="BI105" i="10"/>
  <c r="BH105" i="10"/>
  <c r="BG105" i="10"/>
  <c r="BF105" i="10"/>
  <c r="T105" i="10"/>
  <c r="R105" i="10"/>
  <c r="P105" i="10"/>
  <c r="J61" i="10"/>
  <c r="BI101" i="10"/>
  <c r="BH101" i="10"/>
  <c r="BG101" i="10"/>
  <c r="BF101" i="10"/>
  <c r="T101" i="10"/>
  <c r="R101" i="10"/>
  <c r="P101" i="10"/>
  <c r="BI99" i="10"/>
  <c r="BH99" i="10"/>
  <c r="BG99" i="10"/>
  <c r="BF99" i="10"/>
  <c r="T99" i="10"/>
  <c r="R99" i="10"/>
  <c r="P99" i="10"/>
  <c r="BI97" i="10"/>
  <c r="BH97" i="10"/>
  <c r="BG97" i="10"/>
  <c r="BF97" i="10"/>
  <c r="T97" i="10"/>
  <c r="R97" i="10"/>
  <c r="P97" i="10"/>
  <c r="BI95" i="10"/>
  <c r="BH95" i="10"/>
  <c r="BG95" i="10"/>
  <c r="BF95" i="10"/>
  <c r="T95" i="10"/>
  <c r="R95" i="10"/>
  <c r="P95" i="10"/>
  <c r="BI93" i="10"/>
  <c r="BH93" i="10"/>
  <c r="BG93" i="10"/>
  <c r="BF93" i="10"/>
  <c r="T93" i="10"/>
  <c r="R93" i="10"/>
  <c r="P93" i="10"/>
  <c r="BI91" i="10"/>
  <c r="BH91" i="10"/>
  <c r="BG91" i="10"/>
  <c r="BF91" i="10"/>
  <c r="T91" i="10"/>
  <c r="R91" i="10"/>
  <c r="P91" i="10"/>
  <c r="BI89" i="10"/>
  <c r="BH89" i="10"/>
  <c r="BG89" i="10"/>
  <c r="BF89" i="10"/>
  <c r="T89" i="10"/>
  <c r="R89" i="10"/>
  <c r="P89" i="10"/>
  <c r="BI86" i="10"/>
  <c r="BH86" i="10"/>
  <c r="BG86" i="10"/>
  <c r="BF86" i="10"/>
  <c r="T86" i="10"/>
  <c r="R86" i="10"/>
  <c r="P86" i="10"/>
  <c r="F78" i="10"/>
  <c r="E76" i="10"/>
  <c r="F52" i="10"/>
  <c r="E50" i="10"/>
  <c r="J24" i="10"/>
  <c r="E24" i="10"/>
  <c r="J81" i="10" s="1"/>
  <c r="J23" i="10"/>
  <c r="J21" i="10"/>
  <c r="E21" i="10"/>
  <c r="J80" i="10" s="1"/>
  <c r="J20" i="10"/>
  <c r="J18" i="10"/>
  <c r="E18" i="10"/>
  <c r="F81" i="10" s="1"/>
  <c r="J17" i="10"/>
  <c r="J15" i="10"/>
  <c r="E15" i="10"/>
  <c r="F54" i="10" s="1"/>
  <c r="J14" i="10"/>
  <c r="J12" i="10"/>
  <c r="J78" i="10" s="1"/>
  <c r="E7" i="10"/>
  <c r="E74" i="10"/>
  <c r="J37" i="9"/>
  <c r="J36" i="9"/>
  <c r="AY62" i="1"/>
  <c r="J35" i="9"/>
  <c r="AX62" i="1"/>
  <c r="BI304" i="9"/>
  <c r="BH304" i="9"/>
  <c r="BG304" i="9"/>
  <c r="BF304" i="9"/>
  <c r="T304" i="9"/>
  <c r="R304" i="9"/>
  <c r="P304" i="9"/>
  <c r="BI302" i="9"/>
  <c r="BH302" i="9"/>
  <c r="BG302" i="9"/>
  <c r="BF302" i="9"/>
  <c r="T302" i="9"/>
  <c r="R302" i="9"/>
  <c r="P302" i="9"/>
  <c r="BI299" i="9"/>
  <c r="BH299" i="9"/>
  <c r="BG299" i="9"/>
  <c r="BF299" i="9"/>
  <c r="T299" i="9"/>
  <c r="R299" i="9"/>
  <c r="P299" i="9"/>
  <c r="BI297" i="9"/>
  <c r="BH297" i="9"/>
  <c r="BG297" i="9"/>
  <c r="BF297" i="9"/>
  <c r="T297" i="9"/>
  <c r="R297" i="9"/>
  <c r="P297" i="9"/>
  <c r="BI295" i="9"/>
  <c r="BH295" i="9"/>
  <c r="BG295" i="9"/>
  <c r="BF295" i="9"/>
  <c r="T295" i="9"/>
  <c r="R295" i="9"/>
  <c r="P295" i="9"/>
  <c r="BI292" i="9"/>
  <c r="BH292" i="9"/>
  <c r="BG292" i="9"/>
  <c r="BF292" i="9"/>
  <c r="T292" i="9"/>
  <c r="R292" i="9"/>
  <c r="P292" i="9"/>
  <c r="BI290" i="9"/>
  <c r="BH290" i="9"/>
  <c r="BG290" i="9"/>
  <c r="BF290" i="9"/>
  <c r="T290" i="9"/>
  <c r="R290" i="9"/>
  <c r="P290" i="9"/>
  <c r="BI288" i="9"/>
  <c r="BH288" i="9"/>
  <c r="BG288" i="9"/>
  <c r="BF288" i="9"/>
  <c r="T288" i="9"/>
  <c r="R288" i="9"/>
  <c r="P288" i="9"/>
  <c r="BI286" i="9"/>
  <c r="BH286" i="9"/>
  <c r="BG286" i="9"/>
  <c r="BF286" i="9"/>
  <c r="T286" i="9"/>
  <c r="R286" i="9"/>
  <c r="P286" i="9"/>
  <c r="BI284" i="9"/>
  <c r="BH284" i="9"/>
  <c r="BG284" i="9"/>
  <c r="BF284" i="9"/>
  <c r="T284" i="9"/>
  <c r="R284" i="9"/>
  <c r="P284" i="9"/>
  <c r="BI281" i="9"/>
  <c r="BH281" i="9"/>
  <c r="BG281" i="9"/>
  <c r="BF281" i="9"/>
  <c r="T281" i="9"/>
  <c r="R281" i="9"/>
  <c r="P281" i="9"/>
  <c r="BI279" i="9"/>
  <c r="BH279" i="9"/>
  <c r="BG279" i="9"/>
  <c r="BF279" i="9"/>
  <c r="T279" i="9"/>
  <c r="R279" i="9"/>
  <c r="P279" i="9"/>
  <c r="BI277" i="9"/>
  <c r="BH277" i="9"/>
  <c r="BG277" i="9"/>
  <c r="BF277" i="9"/>
  <c r="T277" i="9"/>
  <c r="R277" i="9"/>
  <c r="P277" i="9"/>
  <c r="BI274" i="9"/>
  <c r="BH274" i="9"/>
  <c r="BG274" i="9"/>
  <c r="BF274" i="9"/>
  <c r="T274" i="9"/>
  <c r="R274" i="9"/>
  <c r="P274" i="9"/>
  <c r="BI272" i="9"/>
  <c r="BH272" i="9"/>
  <c r="BG272" i="9"/>
  <c r="BF272" i="9"/>
  <c r="T272" i="9"/>
  <c r="R272" i="9"/>
  <c r="P272" i="9"/>
  <c r="BI270" i="9"/>
  <c r="BH270" i="9"/>
  <c r="BG270" i="9"/>
  <c r="BF270" i="9"/>
  <c r="T270" i="9"/>
  <c r="R270" i="9"/>
  <c r="P270" i="9"/>
  <c r="BI268" i="9"/>
  <c r="BH268" i="9"/>
  <c r="BG268" i="9"/>
  <c r="BF268" i="9"/>
  <c r="T268" i="9"/>
  <c r="R268" i="9"/>
  <c r="P268" i="9"/>
  <c r="BI266" i="9"/>
  <c r="BH266" i="9"/>
  <c r="BG266" i="9"/>
  <c r="BF266" i="9"/>
  <c r="T266" i="9"/>
  <c r="R266" i="9"/>
  <c r="P266" i="9"/>
  <c r="BI264" i="9"/>
  <c r="BH264" i="9"/>
  <c r="BG264" i="9"/>
  <c r="BF264" i="9"/>
  <c r="T264" i="9"/>
  <c r="R264" i="9"/>
  <c r="P264" i="9"/>
  <c r="BI262" i="9"/>
  <c r="BH262" i="9"/>
  <c r="BG262" i="9"/>
  <c r="BF262" i="9"/>
  <c r="T262" i="9"/>
  <c r="R262" i="9"/>
  <c r="P262" i="9"/>
  <c r="BI260" i="9"/>
  <c r="BH260" i="9"/>
  <c r="BG260" i="9"/>
  <c r="BF260" i="9"/>
  <c r="T260" i="9"/>
  <c r="R260" i="9"/>
  <c r="P260" i="9"/>
  <c r="BI258" i="9"/>
  <c r="BH258" i="9"/>
  <c r="BG258" i="9"/>
  <c r="BF258" i="9"/>
  <c r="T258" i="9"/>
  <c r="R258" i="9"/>
  <c r="P258" i="9"/>
  <c r="BI255" i="9"/>
  <c r="BH255" i="9"/>
  <c r="BG255" i="9"/>
  <c r="BF255" i="9"/>
  <c r="T255" i="9"/>
  <c r="T254" i="9" s="1"/>
  <c r="R255" i="9"/>
  <c r="R254" i="9" s="1"/>
  <c r="P255" i="9"/>
  <c r="P254" i="9" s="1"/>
  <c r="BI252" i="9"/>
  <c r="BH252" i="9"/>
  <c r="BG252" i="9"/>
  <c r="BF252" i="9"/>
  <c r="T252" i="9"/>
  <c r="R252" i="9"/>
  <c r="P252" i="9"/>
  <c r="BI250" i="9"/>
  <c r="BH250" i="9"/>
  <c r="BG250" i="9"/>
  <c r="BF250" i="9"/>
  <c r="T250" i="9"/>
  <c r="R250" i="9"/>
  <c r="P250" i="9"/>
  <c r="BI248" i="9"/>
  <c r="BH248" i="9"/>
  <c r="BG248" i="9"/>
  <c r="BF248" i="9"/>
  <c r="T248" i="9"/>
  <c r="R248" i="9"/>
  <c r="P248" i="9"/>
  <c r="BI246" i="9"/>
  <c r="BH246" i="9"/>
  <c r="BG246" i="9"/>
  <c r="BF246" i="9"/>
  <c r="T246" i="9"/>
  <c r="R246" i="9"/>
  <c r="P246" i="9"/>
  <c r="BI244" i="9"/>
  <c r="BH244" i="9"/>
  <c r="BG244" i="9"/>
  <c r="BF244" i="9"/>
  <c r="T244" i="9"/>
  <c r="R244" i="9"/>
  <c r="P244" i="9"/>
  <c r="BI242" i="9"/>
  <c r="BH242" i="9"/>
  <c r="BG242" i="9"/>
  <c r="BF242" i="9"/>
  <c r="T242" i="9"/>
  <c r="R242" i="9"/>
  <c r="P242" i="9"/>
  <c r="BI240" i="9"/>
  <c r="BH240" i="9"/>
  <c r="BG240" i="9"/>
  <c r="BF240" i="9"/>
  <c r="T240" i="9"/>
  <c r="R240" i="9"/>
  <c r="P240" i="9"/>
  <c r="BI238" i="9"/>
  <c r="BH238" i="9"/>
  <c r="BG238" i="9"/>
  <c r="BF238" i="9"/>
  <c r="T238" i="9"/>
  <c r="R238" i="9"/>
  <c r="P238" i="9"/>
  <c r="BI236" i="9"/>
  <c r="BH236" i="9"/>
  <c r="BG236" i="9"/>
  <c r="BF236" i="9"/>
  <c r="T236" i="9"/>
  <c r="R236" i="9"/>
  <c r="P236" i="9"/>
  <c r="BI234" i="9"/>
  <c r="BH234" i="9"/>
  <c r="BG234" i="9"/>
  <c r="BF234" i="9"/>
  <c r="T234" i="9"/>
  <c r="R234" i="9"/>
  <c r="P234" i="9"/>
  <c r="BI232" i="9"/>
  <c r="BH232" i="9"/>
  <c r="BG232" i="9"/>
  <c r="BF232" i="9"/>
  <c r="T232" i="9"/>
  <c r="R232" i="9"/>
  <c r="P232" i="9"/>
  <c r="BI230" i="9"/>
  <c r="BH230" i="9"/>
  <c r="BG230" i="9"/>
  <c r="BF230" i="9"/>
  <c r="T230" i="9"/>
  <c r="R230" i="9"/>
  <c r="P230" i="9"/>
  <c r="BI228" i="9"/>
  <c r="BH228" i="9"/>
  <c r="BG228" i="9"/>
  <c r="BF228" i="9"/>
  <c r="T228" i="9"/>
  <c r="R228" i="9"/>
  <c r="P228" i="9"/>
  <c r="BI226" i="9"/>
  <c r="BH226" i="9"/>
  <c r="BG226" i="9"/>
  <c r="BF226" i="9"/>
  <c r="T226" i="9"/>
  <c r="R226" i="9"/>
  <c r="P226" i="9"/>
  <c r="BI224" i="9"/>
  <c r="BH224" i="9"/>
  <c r="BG224" i="9"/>
  <c r="BF224" i="9"/>
  <c r="T224" i="9"/>
  <c r="R224" i="9"/>
  <c r="P224" i="9"/>
  <c r="BI222" i="9"/>
  <c r="BH222" i="9"/>
  <c r="BG222" i="9"/>
  <c r="BF222" i="9"/>
  <c r="T222" i="9"/>
  <c r="R222" i="9"/>
  <c r="P222" i="9"/>
  <c r="BI220" i="9"/>
  <c r="BH220" i="9"/>
  <c r="BG220" i="9"/>
  <c r="BF220" i="9"/>
  <c r="T220" i="9"/>
  <c r="R220" i="9"/>
  <c r="P220" i="9"/>
  <c r="BI218" i="9"/>
  <c r="BH218" i="9"/>
  <c r="BG218" i="9"/>
  <c r="BF218" i="9"/>
  <c r="T218" i="9"/>
  <c r="R218" i="9"/>
  <c r="P218" i="9"/>
  <c r="BI216" i="9"/>
  <c r="BH216" i="9"/>
  <c r="BG216" i="9"/>
  <c r="BF216" i="9"/>
  <c r="T216" i="9"/>
  <c r="R216" i="9"/>
  <c r="P216" i="9"/>
  <c r="BI214" i="9"/>
  <c r="BH214" i="9"/>
  <c r="BG214" i="9"/>
  <c r="BF214" i="9"/>
  <c r="T214" i="9"/>
  <c r="R214" i="9"/>
  <c r="P214" i="9"/>
  <c r="BI212" i="9"/>
  <c r="BH212" i="9"/>
  <c r="BG212" i="9"/>
  <c r="BF212" i="9"/>
  <c r="T212" i="9"/>
  <c r="R212" i="9"/>
  <c r="P212" i="9"/>
  <c r="BI210" i="9"/>
  <c r="BH210" i="9"/>
  <c r="BG210" i="9"/>
  <c r="BF210" i="9"/>
  <c r="T210" i="9"/>
  <c r="R210" i="9"/>
  <c r="P210" i="9"/>
  <c r="BI208" i="9"/>
  <c r="BH208" i="9"/>
  <c r="BG208" i="9"/>
  <c r="BF208" i="9"/>
  <c r="T208" i="9"/>
  <c r="R208" i="9"/>
  <c r="P208" i="9"/>
  <c r="BI206" i="9"/>
  <c r="BH206" i="9"/>
  <c r="BG206" i="9"/>
  <c r="BF206" i="9"/>
  <c r="T206" i="9"/>
  <c r="R206" i="9"/>
  <c r="P206" i="9"/>
  <c r="BI204" i="9"/>
  <c r="BH204" i="9"/>
  <c r="BG204" i="9"/>
  <c r="BF204" i="9"/>
  <c r="T204" i="9"/>
  <c r="R204" i="9"/>
  <c r="P204" i="9"/>
  <c r="BI202" i="9"/>
  <c r="BH202" i="9"/>
  <c r="BG202" i="9"/>
  <c r="BF202" i="9"/>
  <c r="T202" i="9"/>
  <c r="R202" i="9"/>
  <c r="P202" i="9"/>
  <c r="BI200" i="9"/>
  <c r="BH200" i="9"/>
  <c r="BG200" i="9"/>
  <c r="BF200" i="9"/>
  <c r="T200" i="9"/>
  <c r="R200" i="9"/>
  <c r="P200" i="9"/>
  <c r="BI198" i="9"/>
  <c r="BH198" i="9"/>
  <c r="BG198" i="9"/>
  <c r="BF198" i="9"/>
  <c r="T198" i="9"/>
  <c r="R198" i="9"/>
  <c r="P198" i="9"/>
  <c r="BI196" i="9"/>
  <c r="BH196" i="9"/>
  <c r="BG196" i="9"/>
  <c r="BF196" i="9"/>
  <c r="T196" i="9"/>
  <c r="R196" i="9"/>
  <c r="P196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90" i="9"/>
  <c r="BH190" i="9"/>
  <c r="BG190" i="9"/>
  <c r="BF190" i="9"/>
  <c r="T190" i="9"/>
  <c r="R190" i="9"/>
  <c r="P190" i="9"/>
  <c r="BI188" i="9"/>
  <c r="BH188" i="9"/>
  <c r="BG188" i="9"/>
  <c r="BF188" i="9"/>
  <c r="T188" i="9"/>
  <c r="R188" i="9"/>
  <c r="P188" i="9"/>
  <c r="BI186" i="9"/>
  <c r="BH186" i="9"/>
  <c r="BG186" i="9"/>
  <c r="BF186" i="9"/>
  <c r="T186" i="9"/>
  <c r="R186" i="9"/>
  <c r="P186" i="9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7" i="9"/>
  <c r="BH177" i="9"/>
  <c r="BG177" i="9"/>
  <c r="BF177" i="9"/>
  <c r="T177" i="9"/>
  <c r="R177" i="9"/>
  <c r="P177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39" i="9"/>
  <c r="BH139" i="9"/>
  <c r="BG139" i="9"/>
  <c r="BF139" i="9"/>
  <c r="T139" i="9"/>
  <c r="R139" i="9"/>
  <c r="P139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BI121" i="9"/>
  <c r="BH121" i="9"/>
  <c r="BG121" i="9"/>
  <c r="BF121" i="9"/>
  <c r="T121" i="9"/>
  <c r="R121" i="9"/>
  <c r="P121" i="9"/>
  <c r="BI118" i="9"/>
  <c r="BH118" i="9"/>
  <c r="BG118" i="9"/>
  <c r="BF118" i="9"/>
  <c r="T118" i="9"/>
  <c r="R118" i="9"/>
  <c r="P118" i="9"/>
  <c r="BI116" i="9"/>
  <c r="BH116" i="9"/>
  <c r="BG116" i="9"/>
  <c r="BF116" i="9"/>
  <c r="T116" i="9"/>
  <c r="R116" i="9"/>
  <c r="P116" i="9"/>
  <c r="BI114" i="9"/>
  <c r="BH114" i="9"/>
  <c r="BG114" i="9"/>
  <c r="BF114" i="9"/>
  <c r="T114" i="9"/>
  <c r="R114" i="9"/>
  <c r="P114" i="9"/>
  <c r="BI112" i="9"/>
  <c r="BH112" i="9"/>
  <c r="BG112" i="9"/>
  <c r="BF112" i="9"/>
  <c r="T112" i="9"/>
  <c r="R112" i="9"/>
  <c r="P112" i="9"/>
  <c r="BI110" i="9"/>
  <c r="BH110" i="9"/>
  <c r="BG110" i="9"/>
  <c r="BF110" i="9"/>
  <c r="T110" i="9"/>
  <c r="R110" i="9"/>
  <c r="P110" i="9"/>
  <c r="BI108" i="9"/>
  <c r="BH108" i="9"/>
  <c r="BG108" i="9"/>
  <c r="BF108" i="9"/>
  <c r="T108" i="9"/>
  <c r="R108" i="9"/>
  <c r="P108" i="9"/>
  <c r="BI106" i="9"/>
  <c r="BH106" i="9"/>
  <c r="BG106" i="9"/>
  <c r="BF106" i="9"/>
  <c r="T106" i="9"/>
  <c r="R106" i="9"/>
  <c r="P106" i="9"/>
  <c r="BI104" i="9"/>
  <c r="BH104" i="9"/>
  <c r="BG104" i="9"/>
  <c r="BF104" i="9"/>
  <c r="T104" i="9"/>
  <c r="R104" i="9"/>
  <c r="P104" i="9"/>
  <c r="BI102" i="9"/>
  <c r="BH102" i="9"/>
  <c r="BG102" i="9"/>
  <c r="BF102" i="9"/>
  <c r="T102" i="9"/>
  <c r="R102" i="9"/>
  <c r="P102" i="9"/>
  <c r="BI100" i="9"/>
  <c r="BH100" i="9"/>
  <c r="BG100" i="9"/>
  <c r="BF100" i="9"/>
  <c r="T100" i="9"/>
  <c r="R100" i="9"/>
  <c r="P100" i="9"/>
  <c r="BI98" i="9"/>
  <c r="BH98" i="9"/>
  <c r="BG98" i="9"/>
  <c r="BF98" i="9"/>
  <c r="T98" i="9"/>
  <c r="R98" i="9"/>
  <c r="P98" i="9"/>
  <c r="BI96" i="9"/>
  <c r="BH96" i="9"/>
  <c r="BG96" i="9"/>
  <c r="BF96" i="9"/>
  <c r="T96" i="9"/>
  <c r="R96" i="9"/>
  <c r="P96" i="9"/>
  <c r="BI94" i="9"/>
  <c r="BH94" i="9"/>
  <c r="BG94" i="9"/>
  <c r="BF94" i="9"/>
  <c r="T94" i="9"/>
  <c r="R94" i="9"/>
  <c r="P94" i="9"/>
  <c r="BI92" i="9"/>
  <c r="BH92" i="9"/>
  <c r="BG92" i="9"/>
  <c r="BF92" i="9"/>
  <c r="T92" i="9"/>
  <c r="R92" i="9"/>
  <c r="P92" i="9"/>
  <c r="BI90" i="9"/>
  <c r="BH90" i="9"/>
  <c r="BG90" i="9"/>
  <c r="BF90" i="9"/>
  <c r="T90" i="9"/>
  <c r="R90" i="9"/>
  <c r="P90" i="9"/>
  <c r="F82" i="9"/>
  <c r="E80" i="9"/>
  <c r="F52" i="9"/>
  <c r="E50" i="9"/>
  <c r="J24" i="9"/>
  <c r="E24" i="9"/>
  <c r="J85" i="9"/>
  <c r="J23" i="9"/>
  <c r="J21" i="9"/>
  <c r="E21" i="9"/>
  <c r="J84" i="9" s="1"/>
  <c r="J20" i="9"/>
  <c r="J18" i="9"/>
  <c r="E18" i="9"/>
  <c r="F55" i="9" s="1"/>
  <c r="J17" i="9"/>
  <c r="J15" i="9"/>
  <c r="E15" i="9"/>
  <c r="F84" i="9"/>
  <c r="J14" i="9"/>
  <c r="J12" i="9"/>
  <c r="J52" i="9" s="1"/>
  <c r="E7" i="9"/>
  <c r="E48" i="9"/>
  <c r="J37" i="8"/>
  <c r="J36" i="8"/>
  <c r="AY61" i="1" s="1"/>
  <c r="J35" i="8"/>
  <c r="AX61" i="1" s="1"/>
  <c r="BI115" i="8"/>
  <c r="BH115" i="8"/>
  <c r="BG115" i="8"/>
  <c r="BF115" i="8"/>
  <c r="T115" i="8"/>
  <c r="R115" i="8"/>
  <c r="P115" i="8"/>
  <c r="BI111" i="8"/>
  <c r="BH111" i="8"/>
  <c r="BG111" i="8"/>
  <c r="BF111" i="8"/>
  <c r="T111" i="8"/>
  <c r="R111" i="8"/>
  <c r="P111" i="8"/>
  <c r="BI106" i="8"/>
  <c r="BH106" i="8"/>
  <c r="BG106" i="8"/>
  <c r="BF106" i="8"/>
  <c r="T106" i="8"/>
  <c r="R106" i="8"/>
  <c r="P106" i="8"/>
  <c r="BI102" i="8"/>
  <c r="BH102" i="8"/>
  <c r="BG102" i="8"/>
  <c r="BF102" i="8"/>
  <c r="T102" i="8"/>
  <c r="R102" i="8"/>
  <c r="P102" i="8"/>
  <c r="BI98" i="8"/>
  <c r="BH98" i="8"/>
  <c r="BG98" i="8"/>
  <c r="BF98" i="8"/>
  <c r="T98" i="8"/>
  <c r="R98" i="8"/>
  <c r="P98" i="8"/>
  <c r="BI94" i="8"/>
  <c r="BH94" i="8"/>
  <c r="BG94" i="8"/>
  <c r="BF94" i="8"/>
  <c r="T94" i="8"/>
  <c r="R94" i="8"/>
  <c r="P94" i="8"/>
  <c r="BI90" i="8"/>
  <c r="BH90" i="8"/>
  <c r="BG90" i="8"/>
  <c r="BF90" i="8"/>
  <c r="T90" i="8"/>
  <c r="R90" i="8"/>
  <c r="P90" i="8"/>
  <c r="BI86" i="8"/>
  <c r="BH86" i="8"/>
  <c r="BG86" i="8"/>
  <c r="BF86" i="8"/>
  <c r="T86" i="8"/>
  <c r="R86" i="8"/>
  <c r="P86" i="8"/>
  <c r="J80" i="8"/>
  <c r="J79" i="8"/>
  <c r="F79" i="8"/>
  <c r="F77" i="8"/>
  <c r="E75" i="8"/>
  <c r="J55" i="8"/>
  <c r="J54" i="8"/>
  <c r="F54" i="8"/>
  <c r="F52" i="8"/>
  <c r="E50" i="8"/>
  <c r="J18" i="8"/>
  <c r="E18" i="8"/>
  <c r="F80" i="8" s="1"/>
  <c r="J17" i="8"/>
  <c r="J12" i="8"/>
  <c r="J77" i="8" s="1"/>
  <c r="E7" i="8"/>
  <c r="E73" i="8"/>
  <c r="J37" i="7"/>
  <c r="J36" i="7"/>
  <c r="AY60" i="1" s="1"/>
  <c r="J35" i="7"/>
  <c r="AX60" i="1"/>
  <c r="BI294" i="7"/>
  <c r="BH294" i="7"/>
  <c r="BG294" i="7"/>
  <c r="BF294" i="7"/>
  <c r="T294" i="7"/>
  <c r="T293" i="7" s="1"/>
  <c r="R294" i="7"/>
  <c r="R293" i="7" s="1"/>
  <c r="P294" i="7"/>
  <c r="P293" i="7" s="1"/>
  <c r="BI288" i="7"/>
  <c r="BH288" i="7"/>
  <c r="BG288" i="7"/>
  <c r="BF288" i="7"/>
  <c r="T288" i="7"/>
  <c r="R288" i="7"/>
  <c r="P288" i="7"/>
  <c r="BI284" i="7"/>
  <c r="BH284" i="7"/>
  <c r="BG284" i="7"/>
  <c r="BF284" i="7"/>
  <c r="T284" i="7"/>
  <c r="R284" i="7"/>
  <c r="P284" i="7"/>
  <c r="BI281" i="7"/>
  <c r="BH281" i="7"/>
  <c r="BG281" i="7"/>
  <c r="BF281" i="7"/>
  <c r="T281" i="7"/>
  <c r="R281" i="7"/>
  <c r="P281" i="7"/>
  <c r="BI276" i="7"/>
  <c r="BH276" i="7"/>
  <c r="BG276" i="7"/>
  <c r="BF276" i="7"/>
  <c r="T276" i="7"/>
  <c r="R276" i="7"/>
  <c r="P276" i="7"/>
  <c r="BI274" i="7"/>
  <c r="BH274" i="7"/>
  <c r="BG274" i="7"/>
  <c r="BF274" i="7"/>
  <c r="T274" i="7"/>
  <c r="R274" i="7"/>
  <c r="P274" i="7"/>
  <c r="BI270" i="7"/>
  <c r="BH270" i="7"/>
  <c r="BG270" i="7"/>
  <c r="BF270" i="7"/>
  <c r="T270" i="7"/>
  <c r="R270" i="7"/>
  <c r="P270" i="7"/>
  <c r="BI267" i="7"/>
  <c r="BH267" i="7"/>
  <c r="BG267" i="7"/>
  <c r="BF267" i="7"/>
  <c r="T267" i="7"/>
  <c r="R267" i="7"/>
  <c r="P267" i="7"/>
  <c r="BI263" i="7"/>
  <c r="BH263" i="7"/>
  <c r="BG263" i="7"/>
  <c r="BF263" i="7"/>
  <c r="T263" i="7"/>
  <c r="R263" i="7"/>
  <c r="P263" i="7"/>
  <c r="BI259" i="7"/>
  <c r="BH259" i="7"/>
  <c r="BG259" i="7"/>
  <c r="BF259" i="7"/>
  <c r="T259" i="7"/>
  <c r="R259" i="7"/>
  <c r="P259" i="7"/>
  <c r="BI256" i="7"/>
  <c r="BH256" i="7"/>
  <c r="BG256" i="7"/>
  <c r="BF256" i="7"/>
  <c r="T256" i="7"/>
  <c r="R256" i="7"/>
  <c r="P256" i="7"/>
  <c r="BI251" i="7"/>
  <c r="BH251" i="7"/>
  <c r="BG251" i="7"/>
  <c r="BF251" i="7"/>
  <c r="T251" i="7"/>
  <c r="R251" i="7"/>
  <c r="P251" i="7"/>
  <c r="BI247" i="7"/>
  <c r="BH247" i="7"/>
  <c r="BG247" i="7"/>
  <c r="BF247" i="7"/>
  <c r="T247" i="7"/>
  <c r="R247" i="7"/>
  <c r="P247" i="7"/>
  <c r="BI243" i="7"/>
  <c r="BH243" i="7"/>
  <c r="BG243" i="7"/>
  <c r="BF243" i="7"/>
  <c r="T243" i="7"/>
  <c r="R243" i="7"/>
  <c r="P243" i="7"/>
  <c r="BI238" i="7"/>
  <c r="BH238" i="7"/>
  <c r="BG238" i="7"/>
  <c r="BF238" i="7"/>
  <c r="T238" i="7"/>
  <c r="R238" i="7"/>
  <c r="P238" i="7"/>
  <c r="BI236" i="7"/>
  <c r="BH236" i="7"/>
  <c r="BG236" i="7"/>
  <c r="BF236" i="7"/>
  <c r="T236" i="7"/>
  <c r="R236" i="7"/>
  <c r="P236" i="7"/>
  <c r="BI231" i="7"/>
  <c r="BH231" i="7"/>
  <c r="BG231" i="7"/>
  <c r="BF231" i="7"/>
  <c r="T231" i="7"/>
  <c r="R231" i="7"/>
  <c r="P231" i="7"/>
  <c r="BI229" i="7"/>
  <c r="BH229" i="7"/>
  <c r="BG229" i="7"/>
  <c r="BF229" i="7"/>
  <c r="T229" i="7"/>
  <c r="R229" i="7"/>
  <c r="P229" i="7"/>
  <c r="BI224" i="7"/>
  <c r="BH224" i="7"/>
  <c r="BG224" i="7"/>
  <c r="BF224" i="7"/>
  <c r="T224" i="7"/>
  <c r="R224" i="7"/>
  <c r="P224" i="7"/>
  <c r="BI219" i="7"/>
  <c r="BH219" i="7"/>
  <c r="BG219" i="7"/>
  <c r="BF219" i="7"/>
  <c r="T219" i="7"/>
  <c r="R219" i="7"/>
  <c r="P219" i="7"/>
  <c r="BI216" i="7"/>
  <c r="BH216" i="7"/>
  <c r="BG216" i="7"/>
  <c r="BF216" i="7"/>
  <c r="T216" i="7"/>
  <c r="R216" i="7"/>
  <c r="P216" i="7"/>
  <c r="BI209" i="7"/>
  <c r="BH209" i="7"/>
  <c r="BG209" i="7"/>
  <c r="BF209" i="7"/>
  <c r="T209" i="7"/>
  <c r="R209" i="7"/>
  <c r="P209" i="7"/>
  <c r="BI203" i="7"/>
  <c r="BH203" i="7"/>
  <c r="BG203" i="7"/>
  <c r="BF203" i="7"/>
  <c r="T203" i="7"/>
  <c r="R203" i="7"/>
  <c r="P203" i="7"/>
  <c r="BI198" i="7"/>
  <c r="BH198" i="7"/>
  <c r="BG198" i="7"/>
  <c r="BF198" i="7"/>
  <c r="T198" i="7"/>
  <c r="R198" i="7"/>
  <c r="P198" i="7"/>
  <c r="BI191" i="7"/>
  <c r="BH191" i="7"/>
  <c r="BG191" i="7"/>
  <c r="BF191" i="7"/>
  <c r="T191" i="7"/>
  <c r="R191" i="7"/>
  <c r="P191" i="7"/>
  <c r="BI185" i="7"/>
  <c r="BH185" i="7"/>
  <c r="BG185" i="7"/>
  <c r="BF185" i="7"/>
  <c r="T185" i="7"/>
  <c r="R185" i="7"/>
  <c r="P185" i="7"/>
  <c r="BI181" i="7"/>
  <c r="BH181" i="7"/>
  <c r="BG181" i="7"/>
  <c r="BF181" i="7"/>
  <c r="T181" i="7"/>
  <c r="R181" i="7"/>
  <c r="P181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69" i="7"/>
  <c r="BH169" i="7"/>
  <c r="BG169" i="7"/>
  <c r="BF169" i="7"/>
  <c r="T169" i="7"/>
  <c r="R169" i="7"/>
  <c r="P169" i="7"/>
  <c r="BI166" i="7"/>
  <c r="BH166" i="7"/>
  <c r="BG166" i="7"/>
  <c r="BF166" i="7"/>
  <c r="T166" i="7"/>
  <c r="R166" i="7"/>
  <c r="P166" i="7"/>
  <c r="BI161" i="7"/>
  <c r="BH161" i="7"/>
  <c r="BG161" i="7"/>
  <c r="BF161" i="7"/>
  <c r="T161" i="7"/>
  <c r="R161" i="7"/>
  <c r="P161" i="7"/>
  <c r="BI157" i="7"/>
  <c r="BH157" i="7"/>
  <c r="BG157" i="7"/>
  <c r="BF157" i="7"/>
  <c r="T157" i="7"/>
  <c r="R157" i="7"/>
  <c r="P157" i="7"/>
  <c r="BI152" i="7"/>
  <c r="BH152" i="7"/>
  <c r="BG152" i="7"/>
  <c r="BF152" i="7"/>
  <c r="T152" i="7"/>
  <c r="R152" i="7"/>
  <c r="P152" i="7"/>
  <c r="BI147" i="7"/>
  <c r="BH147" i="7"/>
  <c r="BG147" i="7"/>
  <c r="BF147" i="7"/>
  <c r="T147" i="7"/>
  <c r="R147" i="7"/>
  <c r="P147" i="7"/>
  <c r="BI142" i="7"/>
  <c r="BH142" i="7"/>
  <c r="BG142" i="7"/>
  <c r="BF142" i="7"/>
  <c r="T142" i="7"/>
  <c r="R142" i="7"/>
  <c r="P142" i="7"/>
  <c r="BI137" i="7"/>
  <c r="BH137" i="7"/>
  <c r="BG137" i="7"/>
  <c r="BF137" i="7"/>
  <c r="T137" i="7"/>
  <c r="R137" i="7"/>
  <c r="P137" i="7"/>
  <c r="BI131" i="7"/>
  <c r="BH131" i="7"/>
  <c r="BG131" i="7"/>
  <c r="BF131" i="7"/>
  <c r="T131" i="7"/>
  <c r="R131" i="7"/>
  <c r="P131" i="7"/>
  <c r="BI107" i="7"/>
  <c r="BH107" i="7"/>
  <c r="BG107" i="7"/>
  <c r="BF107" i="7"/>
  <c r="T107" i="7"/>
  <c r="R107" i="7"/>
  <c r="P107" i="7"/>
  <c r="BI97" i="7"/>
  <c r="BH97" i="7"/>
  <c r="BG97" i="7"/>
  <c r="BF97" i="7"/>
  <c r="T97" i="7"/>
  <c r="R97" i="7"/>
  <c r="P97" i="7"/>
  <c r="BI91" i="7"/>
  <c r="BH91" i="7"/>
  <c r="BG91" i="7"/>
  <c r="BF91" i="7"/>
  <c r="T91" i="7"/>
  <c r="R91" i="7"/>
  <c r="P91" i="7"/>
  <c r="J85" i="7"/>
  <c r="J84" i="7"/>
  <c r="F84" i="7"/>
  <c r="F82" i="7"/>
  <c r="E80" i="7"/>
  <c r="J55" i="7"/>
  <c r="J54" i="7"/>
  <c r="F54" i="7"/>
  <c r="F52" i="7"/>
  <c r="E50" i="7"/>
  <c r="J18" i="7"/>
  <c r="E18" i="7"/>
  <c r="F55" i="7" s="1"/>
  <c r="J17" i="7"/>
  <c r="J12" i="7"/>
  <c r="J82" i="7" s="1"/>
  <c r="E7" i="7"/>
  <c r="E48" i="7" s="1"/>
  <c r="J37" i="6"/>
  <c r="J36" i="6"/>
  <c r="AY59" i="1" s="1"/>
  <c r="J35" i="6"/>
  <c r="AX59" i="1" s="1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67" i="6"/>
  <c r="BH167" i="6"/>
  <c r="BG167" i="6"/>
  <c r="BF167" i="6"/>
  <c r="T167" i="6"/>
  <c r="T166" i="6" s="1"/>
  <c r="R167" i="6"/>
  <c r="R166" i="6" s="1"/>
  <c r="P167" i="6"/>
  <c r="P166" i="6" s="1"/>
  <c r="BI162" i="6"/>
  <c r="BH162" i="6"/>
  <c r="BG162" i="6"/>
  <c r="BF162" i="6"/>
  <c r="T162" i="6"/>
  <c r="R162" i="6"/>
  <c r="P162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1" i="6"/>
  <c r="BH151" i="6"/>
  <c r="BG151" i="6"/>
  <c r="BF151" i="6"/>
  <c r="T151" i="6"/>
  <c r="R151" i="6"/>
  <c r="P151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37" i="6"/>
  <c r="BH137" i="6"/>
  <c r="BG137" i="6"/>
  <c r="BF137" i="6"/>
  <c r="T137" i="6"/>
  <c r="T136" i="6" s="1"/>
  <c r="R137" i="6"/>
  <c r="R136" i="6" s="1"/>
  <c r="P137" i="6"/>
  <c r="P136" i="6" s="1"/>
  <c r="BI133" i="6"/>
  <c r="BH133" i="6"/>
  <c r="BG133" i="6"/>
  <c r="BF133" i="6"/>
  <c r="T133" i="6"/>
  <c r="R133" i="6"/>
  <c r="P133" i="6"/>
  <c r="BI128" i="6"/>
  <c r="BH128" i="6"/>
  <c r="BG128" i="6"/>
  <c r="BF128" i="6"/>
  <c r="T128" i="6"/>
  <c r="R128" i="6"/>
  <c r="P128" i="6"/>
  <c r="BI123" i="6"/>
  <c r="BH123" i="6"/>
  <c r="BG123" i="6"/>
  <c r="BF123" i="6"/>
  <c r="T123" i="6"/>
  <c r="R123" i="6"/>
  <c r="P123" i="6"/>
  <c r="BI118" i="6"/>
  <c r="BH118" i="6"/>
  <c r="BG118" i="6"/>
  <c r="BF118" i="6"/>
  <c r="T118" i="6"/>
  <c r="R118" i="6"/>
  <c r="P118" i="6"/>
  <c r="BI113" i="6"/>
  <c r="BH113" i="6"/>
  <c r="BG113" i="6"/>
  <c r="BF113" i="6"/>
  <c r="T113" i="6"/>
  <c r="R113" i="6"/>
  <c r="P113" i="6"/>
  <c r="BI103" i="6"/>
  <c r="BH103" i="6"/>
  <c r="BG103" i="6"/>
  <c r="BF103" i="6"/>
  <c r="T103" i="6"/>
  <c r="R103" i="6"/>
  <c r="P103" i="6"/>
  <c r="BI98" i="6"/>
  <c r="BH98" i="6"/>
  <c r="BG98" i="6"/>
  <c r="BF98" i="6"/>
  <c r="T98" i="6"/>
  <c r="R98" i="6"/>
  <c r="P98" i="6"/>
  <c r="BI93" i="6"/>
  <c r="BH93" i="6"/>
  <c r="BG93" i="6"/>
  <c r="BF93" i="6"/>
  <c r="T93" i="6"/>
  <c r="R93" i="6"/>
  <c r="P93" i="6"/>
  <c r="BI88" i="6"/>
  <c r="BH88" i="6"/>
  <c r="BG88" i="6"/>
  <c r="BF88" i="6"/>
  <c r="T88" i="6"/>
  <c r="R88" i="6"/>
  <c r="P88" i="6"/>
  <c r="J82" i="6"/>
  <c r="J81" i="6"/>
  <c r="F81" i="6"/>
  <c r="F79" i="6"/>
  <c r="E77" i="6"/>
  <c r="J55" i="6"/>
  <c r="J54" i="6"/>
  <c r="F54" i="6"/>
  <c r="F52" i="6"/>
  <c r="E50" i="6"/>
  <c r="J18" i="6"/>
  <c r="E18" i="6"/>
  <c r="F82" i="6"/>
  <c r="J17" i="6"/>
  <c r="J12" i="6"/>
  <c r="J79" i="6"/>
  <c r="E7" i="6"/>
  <c r="E75" i="6" s="1"/>
  <c r="J37" i="5"/>
  <c r="J36" i="5"/>
  <c r="AY58" i="1" s="1"/>
  <c r="J35" i="5"/>
  <c r="AX58" i="1"/>
  <c r="BI153" i="5"/>
  <c r="BH153" i="5"/>
  <c r="BG153" i="5"/>
  <c r="BF153" i="5"/>
  <c r="T153" i="5"/>
  <c r="T152" i="5" s="1"/>
  <c r="R153" i="5"/>
  <c r="R152" i="5" s="1"/>
  <c r="P153" i="5"/>
  <c r="P152" i="5" s="1"/>
  <c r="BI150" i="5"/>
  <c r="BH150" i="5"/>
  <c r="BG150" i="5"/>
  <c r="BF150" i="5"/>
  <c r="T150" i="5"/>
  <c r="T149" i="5" s="1"/>
  <c r="T148" i="5" s="1"/>
  <c r="R150" i="5"/>
  <c r="R149" i="5" s="1"/>
  <c r="R148" i="5" s="1"/>
  <c r="P150" i="5"/>
  <c r="P149" i="5" s="1"/>
  <c r="P148" i="5" s="1"/>
  <c r="BI146" i="5"/>
  <c r="BH146" i="5"/>
  <c r="BG146" i="5"/>
  <c r="BF146" i="5"/>
  <c r="T146" i="5"/>
  <c r="T145" i="5"/>
  <c r="R146" i="5"/>
  <c r="R145" i="5" s="1"/>
  <c r="P146" i="5"/>
  <c r="P145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J84" i="5"/>
  <c r="J83" i="5"/>
  <c r="F83" i="5"/>
  <c r="F81" i="5"/>
  <c r="E79" i="5"/>
  <c r="J55" i="5"/>
  <c r="J54" i="5"/>
  <c r="F54" i="5"/>
  <c r="F52" i="5"/>
  <c r="E50" i="5"/>
  <c r="J18" i="5"/>
  <c r="E18" i="5"/>
  <c r="F84" i="5"/>
  <c r="J17" i="5"/>
  <c r="J12" i="5"/>
  <c r="J52" i="5" s="1"/>
  <c r="E7" i="5"/>
  <c r="E77" i="5"/>
  <c r="J37" i="4"/>
  <c r="J36" i="4"/>
  <c r="AY57" i="1" s="1"/>
  <c r="J35" i="4"/>
  <c r="AX57" i="1" s="1"/>
  <c r="BI437" i="4"/>
  <c r="BH437" i="4"/>
  <c r="BG437" i="4"/>
  <c r="BF437" i="4"/>
  <c r="T437" i="4"/>
  <c r="T436" i="4" s="1"/>
  <c r="R437" i="4"/>
  <c r="R436" i="4" s="1"/>
  <c r="P437" i="4"/>
  <c r="P436" i="4" s="1"/>
  <c r="BI434" i="4"/>
  <c r="BH434" i="4"/>
  <c r="BG434" i="4"/>
  <c r="BF434" i="4"/>
  <c r="T434" i="4"/>
  <c r="T433" i="4"/>
  <c r="R434" i="4"/>
  <c r="R433" i="4" s="1"/>
  <c r="P434" i="4"/>
  <c r="P433" i="4" s="1"/>
  <c r="BI431" i="4"/>
  <c r="BH431" i="4"/>
  <c r="BG431" i="4"/>
  <c r="BF431" i="4"/>
  <c r="T431" i="4"/>
  <c r="R431" i="4"/>
  <c r="P431" i="4"/>
  <c r="BI429" i="4"/>
  <c r="BH429" i="4"/>
  <c r="BG429" i="4"/>
  <c r="BF429" i="4"/>
  <c r="T429" i="4"/>
  <c r="R429" i="4"/>
  <c r="P429" i="4"/>
  <c r="BI425" i="4"/>
  <c r="BH425" i="4"/>
  <c r="BG425" i="4"/>
  <c r="BF425" i="4"/>
  <c r="T425" i="4"/>
  <c r="R425" i="4"/>
  <c r="P425" i="4"/>
  <c r="BI422" i="4"/>
  <c r="BH422" i="4"/>
  <c r="BG422" i="4"/>
  <c r="BF422" i="4"/>
  <c r="T422" i="4"/>
  <c r="R422" i="4"/>
  <c r="P422" i="4"/>
  <c r="BI419" i="4"/>
  <c r="BH419" i="4"/>
  <c r="BG419" i="4"/>
  <c r="BF419" i="4"/>
  <c r="T419" i="4"/>
  <c r="R419" i="4"/>
  <c r="P419" i="4"/>
  <c r="BI416" i="4"/>
  <c r="BH416" i="4"/>
  <c r="BG416" i="4"/>
  <c r="BF416" i="4"/>
  <c r="T416" i="4"/>
  <c r="R416" i="4"/>
  <c r="P416" i="4"/>
  <c r="BI413" i="4"/>
  <c r="BH413" i="4"/>
  <c r="BG413" i="4"/>
  <c r="BF413" i="4"/>
  <c r="T413" i="4"/>
  <c r="R413" i="4"/>
  <c r="P413" i="4"/>
  <c r="BI411" i="4"/>
  <c r="BH411" i="4"/>
  <c r="BG411" i="4"/>
  <c r="BF411" i="4"/>
  <c r="T411" i="4"/>
  <c r="R411" i="4"/>
  <c r="P411" i="4"/>
  <c r="BI408" i="4"/>
  <c r="BH408" i="4"/>
  <c r="BG408" i="4"/>
  <c r="BF408" i="4"/>
  <c r="T408" i="4"/>
  <c r="R408" i="4"/>
  <c r="P408" i="4"/>
  <c r="BI406" i="4"/>
  <c r="BH406" i="4"/>
  <c r="BG406" i="4"/>
  <c r="BF406" i="4"/>
  <c r="T406" i="4"/>
  <c r="R406" i="4"/>
  <c r="P406" i="4"/>
  <c r="BI404" i="4"/>
  <c r="BH404" i="4"/>
  <c r="BG404" i="4"/>
  <c r="BF404" i="4"/>
  <c r="T404" i="4"/>
  <c r="R404" i="4"/>
  <c r="P404" i="4"/>
  <c r="BI400" i="4"/>
  <c r="BH400" i="4"/>
  <c r="BG400" i="4"/>
  <c r="BF400" i="4"/>
  <c r="T400" i="4"/>
  <c r="R400" i="4"/>
  <c r="P400" i="4"/>
  <c r="BI398" i="4"/>
  <c r="BH398" i="4"/>
  <c r="BG398" i="4"/>
  <c r="BF398" i="4"/>
  <c r="T398" i="4"/>
  <c r="R398" i="4"/>
  <c r="P398" i="4"/>
  <c r="BI396" i="4"/>
  <c r="BH396" i="4"/>
  <c r="BG396" i="4"/>
  <c r="BF396" i="4"/>
  <c r="T396" i="4"/>
  <c r="R396" i="4"/>
  <c r="P396" i="4"/>
  <c r="BI394" i="4"/>
  <c r="BH394" i="4"/>
  <c r="BG394" i="4"/>
  <c r="BF394" i="4"/>
  <c r="T394" i="4"/>
  <c r="R394" i="4"/>
  <c r="P394" i="4"/>
  <c r="BI392" i="4"/>
  <c r="BH392" i="4"/>
  <c r="BG392" i="4"/>
  <c r="BF392" i="4"/>
  <c r="T392" i="4"/>
  <c r="R392" i="4"/>
  <c r="P392" i="4"/>
  <c r="BI390" i="4"/>
  <c r="BH390" i="4"/>
  <c r="BG390" i="4"/>
  <c r="BF390" i="4"/>
  <c r="T390" i="4"/>
  <c r="R390" i="4"/>
  <c r="P390" i="4"/>
  <c r="BI388" i="4"/>
  <c r="BH388" i="4"/>
  <c r="BG388" i="4"/>
  <c r="BF388" i="4"/>
  <c r="T388" i="4"/>
  <c r="R388" i="4"/>
  <c r="P388" i="4"/>
  <c r="BI386" i="4"/>
  <c r="BH386" i="4"/>
  <c r="BG386" i="4"/>
  <c r="BF386" i="4"/>
  <c r="T386" i="4"/>
  <c r="R386" i="4"/>
  <c r="P386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80" i="4"/>
  <c r="BH380" i="4"/>
  <c r="BG380" i="4"/>
  <c r="BF380" i="4"/>
  <c r="T380" i="4"/>
  <c r="R380" i="4"/>
  <c r="P380" i="4"/>
  <c r="BI378" i="4"/>
  <c r="BH378" i="4"/>
  <c r="BG378" i="4"/>
  <c r="BF378" i="4"/>
  <c r="T378" i="4"/>
  <c r="R378" i="4"/>
  <c r="P378" i="4"/>
  <c r="BI375" i="4"/>
  <c r="BH375" i="4"/>
  <c r="BG375" i="4"/>
  <c r="BF375" i="4"/>
  <c r="T375" i="4"/>
  <c r="R375" i="4"/>
  <c r="P375" i="4"/>
  <c r="BI372" i="4"/>
  <c r="BH372" i="4"/>
  <c r="BG372" i="4"/>
  <c r="BF372" i="4"/>
  <c r="T372" i="4"/>
  <c r="R372" i="4"/>
  <c r="P372" i="4"/>
  <c r="BI369" i="4"/>
  <c r="BH369" i="4"/>
  <c r="BG369" i="4"/>
  <c r="BF369" i="4"/>
  <c r="T369" i="4"/>
  <c r="R369" i="4"/>
  <c r="P369" i="4"/>
  <c r="BI366" i="4"/>
  <c r="BH366" i="4"/>
  <c r="BG366" i="4"/>
  <c r="BF366" i="4"/>
  <c r="T366" i="4"/>
  <c r="R366" i="4"/>
  <c r="P366" i="4"/>
  <c r="BI363" i="4"/>
  <c r="BH363" i="4"/>
  <c r="BG363" i="4"/>
  <c r="BF363" i="4"/>
  <c r="T363" i="4"/>
  <c r="R363" i="4"/>
  <c r="P363" i="4"/>
  <c r="BI360" i="4"/>
  <c r="BH360" i="4"/>
  <c r="BG360" i="4"/>
  <c r="BF360" i="4"/>
  <c r="T360" i="4"/>
  <c r="R360" i="4"/>
  <c r="P360" i="4"/>
  <c r="BI358" i="4"/>
  <c r="BH358" i="4"/>
  <c r="BG358" i="4"/>
  <c r="BF358" i="4"/>
  <c r="T358" i="4"/>
  <c r="R358" i="4"/>
  <c r="P358" i="4"/>
  <c r="BI356" i="4"/>
  <c r="BH356" i="4"/>
  <c r="BG356" i="4"/>
  <c r="BF356" i="4"/>
  <c r="T356" i="4"/>
  <c r="R356" i="4"/>
  <c r="P356" i="4"/>
  <c r="BI354" i="4"/>
  <c r="BH354" i="4"/>
  <c r="BG354" i="4"/>
  <c r="BF354" i="4"/>
  <c r="T354" i="4"/>
  <c r="R354" i="4"/>
  <c r="P354" i="4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7" i="4"/>
  <c r="BH347" i="4"/>
  <c r="BG347" i="4"/>
  <c r="BF347" i="4"/>
  <c r="T347" i="4"/>
  <c r="R347" i="4"/>
  <c r="P347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40" i="4"/>
  <c r="BH340" i="4"/>
  <c r="BG340" i="4"/>
  <c r="BF340" i="4"/>
  <c r="T340" i="4"/>
  <c r="R340" i="4"/>
  <c r="P340" i="4"/>
  <c r="BI337" i="4"/>
  <c r="BH337" i="4"/>
  <c r="BG337" i="4"/>
  <c r="BF337" i="4"/>
  <c r="T337" i="4"/>
  <c r="R337" i="4"/>
  <c r="P337" i="4"/>
  <c r="BI334" i="4"/>
  <c r="BH334" i="4"/>
  <c r="BG334" i="4"/>
  <c r="BF334" i="4"/>
  <c r="T334" i="4"/>
  <c r="R334" i="4"/>
  <c r="P334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6" i="4"/>
  <c r="BH326" i="4"/>
  <c r="BG326" i="4"/>
  <c r="BF326" i="4"/>
  <c r="T326" i="4"/>
  <c r="R326" i="4"/>
  <c r="P326" i="4"/>
  <c r="BI323" i="4"/>
  <c r="BH323" i="4"/>
  <c r="BG323" i="4"/>
  <c r="BF323" i="4"/>
  <c r="T323" i="4"/>
  <c r="R323" i="4"/>
  <c r="P323" i="4"/>
  <c r="BI321" i="4"/>
  <c r="BH321" i="4"/>
  <c r="BG321" i="4"/>
  <c r="BF321" i="4"/>
  <c r="T321" i="4"/>
  <c r="R321" i="4"/>
  <c r="P321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308" i="4"/>
  <c r="BH308" i="4"/>
  <c r="BG308" i="4"/>
  <c r="BF308" i="4"/>
  <c r="T308" i="4"/>
  <c r="R308" i="4"/>
  <c r="P308" i="4"/>
  <c r="BI306" i="4"/>
  <c r="BH306" i="4"/>
  <c r="BG306" i="4"/>
  <c r="BF306" i="4"/>
  <c r="T306" i="4"/>
  <c r="R306" i="4"/>
  <c r="P306" i="4"/>
  <c r="BI303" i="4"/>
  <c r="BH303" i="4"/>
  <c r="BG303" i="4"/>
  <c r="BF303" i="4"/>
  <c r="T303" i="4"/>
  <c r="R303" i="4"/>
  <c r="P303" i="4"/>
  <c r="BI301" i="4"/>
  <c r="BH301" i="4"/>
  <c r="BG301" i="4"/>
  <c r="BF301" i="4"/>
  <c r="T301" i="4"/>
  <c r="R301" i="4"/>
  <c r="P301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4" i="4"/>
  <c r="BH294" i="4"/>
  <c r="BG294" i="4"/>
  <c r="BF294" i="4"/>
  <c r="T294" i="4"/>
  <c r="R294" i="4"/>
  <c r="P294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7" i="4"/>
  <c r="BH267" i="4"/>
  <c r="BG267" i="4"/>
  <c r="BF267" i="4"/>
  <c r="T267" i="4"/>
  <c r="R267" i="4"/>
  <c r="P267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J90" i="4"/>
  <c r="J89" i="4"/>
  <c r="F89" i="4"/>
  <c r="F87" i="4"/>
  <c r="E85" i="4"/>
  <c r="J55" i="4"/>
  <c r="J54" i="4"/>
  <c r="F54" i="4"/>
  <c r="F52" i="4"/>
  <c r="E50" i="4"/>
  <c r="J18" i="4"/>
  <c r="E18" i="4"/>
  <c r="F90" i="4" s="1"/>
  <c r="J17" i="4"/>
  <c r="J12" i="4"/>
  <c r="J52" i="4"/>
  <c r="E7" i="4"/>
  <c r="E83" i="4"/>
  <c r="J37" i="3"/>
  <c r="J36" i="3"/>
  <c r="AY56" i="1" s="1"/>
  <c r="J35" i="3"/>
  <c r="AX56" i="1"/>
  <c r="BI147" i="3"/>
  <c r="BH147" i="3"/>
  <c r="BG147" i="3"/>
  <c r="BF147" i="3"/>
  <c r="T147" i="3"/>
  <c r="T146" i="3" s="1"/>
  <c r="R147" i="3"/>
  <c r="R146" i="3"/>
  <c r="P147" i="3"/>
  <c r="P146" i="3" s="1"/>
  <c r="BI143" i="3"/>
  <c r="BH143" i="3"/>
  <c r="BG143" i="3"/>
  <c r="BF143" i="3"/>
  <c r="T143" i="3"/>
  <c r="T142" i="3" s="1"/>
  <c r="R143" i="3"/>
  <c r="R142" i="3" s="1"/>
  <c r="P143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BI88" i="3"/>
  <c r="BH88" i="3"/>
  <c r="BG88" i="3"/>
  <c r="BF88" i="3"/>
  <c r="T88" i="3"/>
  <c r="R88" i="3"/>
  <c r="P88" i="3"/>
  <c r="J81" i="3"/>
  <c r="F81" i="3"/>
  <c r="F79" i="3"/>
  <c r="E77" i="3"/>
  <c r="J54" i="3"/>
  <c r="F54" i="3"/>
  <c r="F52" i="3"/>
  <c r="E50" i="3"/>
  <c r="J24" i="3"/>
  <c r="E24" i="3"/>
  <c r="J82" i="3" s="1"/>
  <c r="J23" i="3"/>
  <c r="J18" i="3"/>
  <c r="E18" i="3"/>
  <c r="F82" i="3"/>
  <c r="J17" i="3"/>
  <c r="J12" i="3"/>
  <c r="J79" i="3" s="1"/>
  <c r="E7" i="3"/>
  <c r="E75" i="3"/>
  <c r="J37" i="2"/>
  <c r="J36" i="2"/>
  <c r="AY55" i="1" s="1"/>
  <c r="J35" i="2"/>
  <c r="AX55" i="1" s="1"/>
  <c r="BI4926" i="2"/>
  <c r="BH4926" i="2"/>
  <c r="BG4926" i="2"/>
  <c r="BF4926" i="2"/>
  <c r="T4926" i="2"/>
  <c r="R4926" i="2"/>
  <c r="P4926" i="2"/>
  <c r="BI4924" i="2"/>
  <c r="BH4924" i="2"/>
  <c r="BG4924" i="2"/>
  <c r="BF4924" i="2"/>
  <c r="T4924" i="2"/>
  <c r="R4924" i="2"/>
  <c r="P4924" i="2"/>
  <c r="BI4922" i="2"/>
  <c r="BH4922" i="2"/>
  <c r="BG4922" i="2"/>
  <c r="BF4922" i="2"/>
  <c r="T4922" i="2"/>
  <c r="R4922" i="2"/>
  <c r="P4922" i="2"/>
  <c r="BI4920" i="2"/>
  <c r="BH4920" i="2"/>
  <c r="BG4920" i="2"/>
  <c r="BF4920" i="2"/>
  <c r="T4920" i="2"/>
  <c r="R4920" i="2"/>
  <c r="P4920" i="2"/>
  <c r="BI4918" i="2"/>
  <c r="BH4918" i="2"/>
  <c r="BG4918" i="2"/>
  <c r="BF4918" i="2"/>
  <c r="T4918" i="2"/>
  <c r="R4918" i="2"/>
  <c r="P4918" i="2"/>
  <c r="BI4916" i="2"/>
  <c r="BH4916" i="2"/>
  <c r="BG4916" i="2"/>
  <c r="BF4916" i="2"/>
  <c r="T4916" i="2"/>
  <c r="R4916" i="2"/>
  <c r="P4916" i="2"/>
  <c r="BI4912" i="2"/>
  <c r="BH4912" i="2"/>
  <c r="BG4912" i="2"/>
  <c r="BF4912" i="2"/>
  <c r="T4912" i="2"/>
  <c r="R4912" i="2"/>
  <c r="P4912" i="2"/>
  <c r="BI4910" i="2"/>
  <c r="BH4910" i="2"/>
  <c r="BG4910" i="2"/>
  <c r="BF4910" i="2"/>
  <c r="T4910" i="2"/>
  <c r="R4910" i="2"/>
  <c r="P4910" i="2"/>
  <c r="BI4906" i="2"/>
  <c r="BH4906" i="2"/>
  <c r="BG4906" i="2"/>
  <c r="BF4906" i="2"/>
  <c r="T4906" i="2"/>
  <c r="R4906" i="2"/>
  <c r="P4906" i="2"/>
  <c r="BI4899" i="2"/>
  <c r="BH4899" i="2"/>
  <c r="BG4899" i="2"/>
  <c r="BF4899" i="2"/>
  <c r="T4899" i="2"/>
  <c r="R4899" i="2"/>
  <c r="P4899" i="2"/>
  <c r="BI4893" i="2"/>
  <c r="BH4893" i="2"/>
  <c r="BG4893" i="2"/>
  <c r="BF4893" i="2"/>
  <c r="T4893" i="2"/>
  <c r="R4893" i="2"/>
  <c r="P4893" i="2"/>
  <c r="BI4883" i="2"/>
  <c r="BH4883" i="2"/>
  <c r="BG4883" i="2"/>
  <c r="BF4883" i="2"/>
  <c r="T4883" i="2"/>
  <c r="R4883" i="2"/>
  <c r="P4883" i="2"/>
  <c r="BI4876" i="2"/>
  <c r="BH4876" i="2"/>
  <c r="BG4876" i="2"/>
  <c r="BF4876" i="2"/>
  <c r="T4876" i="2"/>
  <c r="R4876" i="2"/>
  <c r="P4876" i="2"/>
  <c r="BI4704" i="2"/>
  <c r="BH4704" i="2"/>
  <c r="BG4704" i="2"/>
  <c r="BF4704" i="2"/>
  <c r="T4704" i="2"/>
  <c r="R4704" i="2"/>
  <c r="P4704" i="2"/>
  <c r="BI4695" i="2"/>
  <c r="BH4695" i="2"/>
  <c r="BG4695" i="2"/>
  <c r="BF4695" i="2"/>
  <c r="T4695" i="2"/>
  <c r="R4695" i="2"/>
  <c r="P4695" i="2"/>
  <c r="BI4635" i="2"/>
  <c r="BH4635" i="2"/>
  <c r="BG4635" i="2"/>
  <c r="BF4635" i="2"/>
  <c r="T4635" i="2"/>
  <c r="R4635" i="2"/>
  <c r="P4635" i="2"/>
  <c r="BI4623" i="2"/>
  <c r="BH4623" i="2"/>
  <c r="BG4623" i="2"/>
  <c r="BF4623" i="2"/>
  <c r="T4623" i="2"/>
  <c r="R4623" i="2"/>
  <c r="P4623" i="2"/>
  <c r="BI4585" i="2"/>
  <c r="BH4585" i="2"/>
  <c r="BG4585" i="2"/>
  <c r="BF4585" i="2"/>
  <c r="T4585" i="2"/>
  <c r="R4585" i="2"/>
  <c r="P4585" i="2"/>
  <c r="BI4414" i="2"/>
  <c r="BH4414" i="2"/>
  <c r="BG4414" i="2"/>
  <c r="BF4414" i="2"/>
  <c r="T4414" i="2"/>
  <c r="R4414" i="2"/>
  <c r="P4414" i="2"/>
  <c r="BI4411" i="2"/>
  <c r="BH4411" i="2"/>
  <c r="BG4411" i="2"/>
  <c r="BF4411" i="2"/>
  <c r="T4411" i="2"/>
  <c r="R4411" i="2"/>
  <c r="P4411" i="2"/>
  <c r="BI4365" i="2"/>
  <c r="BH4365" i="2"/>
  <c r="BG4365" i="2"/>
  <c r="BF4365" i="2"/>
  <c r="T4365" i="2"/>
  <c r="R4365" i="2"/>
  <c r="P4365" i="2"/>
  <c r="BI4305" i="2"/>
  <c r="BH4305" i="2"/>
  <c r="BG4305" i="2"/>
  <c r="BF4305" i="2"/>
  <c r="T4305" i="2"/>
  <c r="R4305" i="2"/>
  <c r="P4305" i="2"/>
  <c r="BI4133" i="2"/>
  <c r="BH4133" i="2"/>
  <c r="BG4133" i="2"/>
  <c r="BF4133" i="2"/>
  <c r="T4133" i="2"/>
  <c r="R4133" i="2"/>
  <c r="P4133" i="2"/>
  <c r="BI4129" i="2"/>
  <c r="BH4129" i="2"/>
  <c r="BG4129" i="2"/>
  <c r="BF4129" i="2"/>
  <c r="T4129" i="2"/>
  <c r="R4129" i="2"/>
  <c r="P4129" i="2"/>
  <c r="BI4091" i="2"/>
  <c r="BH4091" i="2"/>
  <c r="BG4091" i="2"/>
  <c r="BF4091" i="2"/>
  <c r="T4091" i="2"/>
  <c r="R4091" i="2"/>
  <c r="P4091" i="2"/>
  <c r="BI4069" i="2"/>
  <c r="BH4069" i="2"/>
  <c r="BG4069" i="2"/>
  <c r="BF4069" i="2"/>
  <c r="T4069" i="2"/>
  <c r="R4069" i="2"/>
  <c r="P4069" i="2"/>
  <c r="BI4066" i="2"/>
  <c r="BH4066" i="2"/>
  <c r="BG4066" i="2"/>
  <c r="BF4066" i="2"/>
  <c r="T4066" i="2"/>
  <c r="R4066" i="2"/>
  <c r="P4066" i="2"/>
  <c r="BI4046" i="2"/>
  <c r="BH4046" i="2"/>
  <c r="BG4046" i="2"/>
  <c r="BF4046" i="2"/>
  <c r="T4046" i="2"/>
  <c r="R4046" i="2"/>
  <c r="P4046" i="2"/>
  <c r="BI4026" i="2"/>
  <c r="BH4026" i="2"/>
  <c r="BG4026" i="2"/>
  <c r="BF4026" i="2"/>
  <c r="T4026" i="2"/>
  <c r="R4026" i="2"/>
  <c r="P4026" i="2"/>
  <c r="BI4023" i="2"/>
  <c r="BH4023" i="2"/>
  <c r="BG4023" i="2"/>
  <c r="BF4023" i="2"/>
  <c r="T4023" i="2"/>
  <c r="R4023" i="2"/>
  <c r="P4023" i="2"/>
  <c r="BI3985" i="2"/>
  <c r="BH3985" i="2"/>
  <c r="BG3985" i="2"/>
  <c r="BF3985" i="2"/>
  <c r="T3985" i="2"/>
  <c r="R3985" i="2"/>
  <c r="P3985" i="2"/>
  <c r="BI3963" i="2"/>
  <c r="BH3963" i="2"/>
  <c r="BG3963" i="2"/>
  <c r="BF3963" i="2"/>
  <c r="T3963" i="2"/>
  <c r="R3963" i="2"/>
  <c r="P3963" i="2"/>
  <c r="BI3951" i="2"/>
  <c r="BH3951" i="2"/>
  <c r="BG3951" i="2"/>
  <c r="BF3951" i="2"/>
  <c r="T3951" i="2"/>
  <c r="R3951" i="2"/>
  <c r="P3951" i="2"/>
  <c r="BI3929" i="2"/>
  <c r="BH3929" i="2"/>
  <c r="BG3929" i="2"/>
  <c r="BF3929" i="2"/>
  <c r="T3929" i="2"/>
  <c r="R3929" i="2"/>
  <c r="P3929" i="2"/>
  <c r="BI3926" i="2"/>
  <c r="BH3926" i="2"/>
  <c r="BG3926" i="2"/>
  <c r="BF3926" i="2"/>
  <c r="T3926" i="2"/>
  <c r="R3926" i="2"/>
  <c r="P3926" i="2"/>
  <c r="BI3923" i="2"/>
  <c r="BH3923" i="2"/>
  <c r="BG3923" i="2"/>
  <c r="BF3923" i="2"/>
  <c r="T3923" i="2"/>
  <c r="R3923" i="2"/>
  <c r="P3923" i="2"/>
  <c r="BI3885" i="2"/>
  <c r="BH3885" i="2"/>
  <c r="BG3885" i="2"/>
  <c r="BF3885" i="2"/>
  <c r="T3885" i="2"/>
  <c r="R3885" i="2"/>
  <c r="P3885" i="2"/>
  <c r="BI3881" i="2"/>
  <c r="BH3881" i="2"/>
  <c r="BG3881" i="2"/>
  <c r="BF3881" i="2"/>
  <c r="T3881" i="2"/>
  <c r="R3881" i="2"/>
  <c r="P3881" i="2"/>
  <c r="BI3855" i="2"/>
  <c r="BH3855" i="2"/>
  <c r="BG3855" i="2"/>
  <c r="BF3855" i="2"/>
  <c r="T3855" i="2"/>
  <c r="R3855" i="2"/>
  <c r="P3855" i="2"/>
  <c r="BI3852" i="2"/>
  <c r="BH3852" i="2"/>
  <c r="BG3852" i="2"/>
  <c r="BF3852" i="2"/>
  <c r="T3852" i="2"/>
  <c r="R3852" i="2"/>
  <c r="P3852" i="2"/>
  <c r="BI3844" i="2"/>
  <c r="BH3844" i="2"/>
  <c r="BG3844" i="2"/>
  <c r="BF3844" i="2"/>
  <c r="T3844" i="2"/>
  <c r="R3844" i="2"/>
  <c r="P3844" i="2"/>
  <c r="BI3841" i="2"/>
  <c r="BH3841" i="2"/>
  <c r="BG3841" i="2"/>
  <c r="BF3841" i="2"/>
  <c r="T3841" i="2"/>
  <c r="R3841" i="2"/>
  <c r="P3841" i="2"/>
  <c r="BI3819" i="2"/>
  <c r="BH3819" i="2"/>
  <c r="BG3819" i="2"/>
  <c r="BF3819" i="2"/>
  <c r="T3819" i="2"/>
  <c r="R3819" i="2"/>
  <c r="P3819" i="2"/>
  <c r="BI3816" i="2"/>
  <c r="BH3816" i="2"/>
  <c r="BG3816" i="2"/>
  <c r="BF3816" i="2"/>
  <c r="T3816" i="2"/>
  <c r="R3816" i="2"/>
  <c r="P3816" i="2"/>
  <c r="BI3794" i="2"/>
  <c r="BH3794" i="2"/>
  <c r="BG3794" i="2"/>
  <c r="BF3794" i="2"/>
  <c r="T3794" i="2"/>
  <c r="R3794" i="2"/>
  <c r="P3794" i="2"/>
  <c r="BI3776" i="2"/>
  <c r="BH3776" i="2"/>
  <c r="BG3776" i="2"/>
  <c r="BF3776" i="2"/>
  <c r="T3776" i="2"/>
  <c r="R3776" i="2"/>
  <c r="P3776" i="2"/>
  <c r="BI3766" i="2"/>
  <c r="BH3766" i="2"/>
  <c r="BG3766" i="2"/>
  <c r="BF3766" i="2"/>
  <c r="T3766" i="2"/>
  <c r="R3766" i="2"/>
  <c r="P3766" i="2"/>
  <c r="BI3756" i="2"/>
  <c r="BH3756" i="2"/>
  <c r="BG3756" i="2"/>
  <c r="BF3756" i="2"/>
  <c r="T3756" i="2"/>
  <c r="R3756" i="2"/>
  <c r="P3756" i="2"/>
  <c r="BI3753" i="2"/>
  <c r="BH3753" i="2"/>
  <c r="BG3753" i="2"/>
  <c r="BF3753" i="2"/>
  <c r="T3753" i="2"/>
  <c r="R3753" i="2"/>
  <c r="P3753" i="2"/>
  <c r="BI3750" i="2"/>
  <c r="BH3750" i="2"/>
  <c r="BG3750" i="2"/>
  <c r="BF3750" i="2"/>
  <c r="T3750" i="2"/>
  <c r="R3750" i="2"/>
  <c r="P3750" i="2"/>
  <c r="BI3724" i="2"/>
  <c r="BH3724" i="2"/>
  <c r="BG3724" i="2"/>
  <c r="BF3724" i="2"/>
  <c r="T3724" i="2"/>
  <c r="R3724" i="2"/>
  <c r="P3724" i="2"/>
  <c r="BI3720" i="2"/>
  <c r="BH3720" i="2"/>
  <c r="BG3720" i="2"/>
  <c r="BF3720" i="2"/>
  <c r="T3720" i="2"/>
  <c r="R3720" i="2"/>
  <c r="P3720" i="2"/>
  <c r="BI3711" i="2"/>
  <c r="BH3711" i="2"/>
  <c r="BG3711" i="2"/>
  <c r="BF3711" i="2"/>
  <c r="T3711" i="2"/>
  <c r="R3711" i="2"/>
  <c r="P3711" i="2"/>
  <c r="BI3704" i="2"/>
  <c r="BH3704" i="2"/>
  <c r="BG3704" i="2"/>
  <c r="BF3704" i="2"/>
  <c r="T3704" i="2"/>
  <c r="R3704" i="2"/>
  <c r="P3704" i="2"/>
  <c r="BI3697" i="2"/>
  <c r="BH3697" i="2"/>
  <c r="BG3697" i="2"/>
  <c r="BF3697" i="2"/>
  <c r="T3697" i="2"/>
  <c r="R3697" i="2"/>
  <c r="P3697" i="2"/>
  <c r="BI3693" i="2"/>
  <c r="BH3693" i="2"/>
  <c r="BG3693" i="2"/>
  <c r="BF3693" i="2"/>
  <c r="T3693" i="2"/>
  <c r="R3693" i="2"/>
  <c r="P3693" i="2"/>
  <c r="BI3650" i="2"/>
  <c r="BH3650" i="2"/>
  <c r="BG3650" i="2"/>
  <c r="BF3650" i="2"/>
  <c r="T3650" i="2"/>
  <c r="R3650" i="2"/>
  <c r="P3650" i="2"/>
  <c r="BI3612" i="2"/>
  <c r="BH3612" i="2"/>
  <c r="BG3612" i="2"/>
  <c r="BF3612" i="2"/>
  <c r="T3612" i="2"/>
  <c r="R3612" i="2"/>
  <c r="P3612" i="2"/>
  <c r="BI3559" i="2"/>
  <c r="BH3559" i="2"/>
  <c r="BG3559" i="2"/>
  <c r="BF3559" i="2"/>
  <c r="T3559" i="2"/>
  <c r="R3559" i="2"/>
  <c r="P3559" i="2"/>
  <c r="BI3543" i="2"/>
  <c r="BH3543" i="2"/>
  <c r="BG3543" i="2"/>
  <c r="BF3543" i="2"/>
  <c r="T3543" i="2"/>
  <c r="R3543" i="2"/>
  <c r="P3543" i="2"/>
  <c r="BI3534" i="2"/>
  <c r="BH3534" i="2"/>
  <c r="BG3534" i="2"/>
  <c r="BF3534" i="2"/>
  <c r="T3534" i="2"/>
  <c r="R3534" i="2"/>
  <c r="P3534" i="2"/>
  <c r="BI3496" i="2"/>
  <c r="BH3496" i="2"/>
  <c r="BG3496" i="2"/>
  <c r="BF3496" i="2"/>
  <c r="T3496" i="2"/>
  <c r="R3496" i="2"/>
  <c r="P3496" i="2"/>
  <c r="BI3469" i="2"/>
  <c r="BH3469" i="2"/>
  <c r="BG3469" i="2"/>
  <c r="BF3469" i="2"/>
  <c r="T3469" i="2"/>
  <c r="R3469" i="2"/>
  <c r="P3469" i="2"/>
  <c r="BI3460" i="2"/>
  <c r="BH3460" i="2"/>
  <c r="BG3460" i="2"/>
  <c r="BF3460" i="2"/>
  <c r="T3460" i="2"/>
  <c r="R3460" i="2"/>
  <c r="P3460" i="2"/>
  <c r="BI3453" i="2"/>
  <c r="BH3453" i="2"/>
  <c r="BG3453" i="2"/>
  <c r="BF3453" i="2"/>
  <c r="T3453" i="2"/>
  <c r="R3453" i="2"/>
  <c r="P3453" i="2"/>
  <c r="BI3446" i="2"/>
  <c r="BH3446" i="2"/>
  <c r="BG3446" i="2"/>
  <c r="BF3446" i="2"/>
  <c r="T3446" i="2"/>
  <c r="R3446" i="2"/>
  <c r="P3446" i="2"/>
  <c r="BI3403" i="2"/>
  <c r="BH3403" i="2"/>
  <c r="BG3403" i="2"/>
  <c r="BF3403" i="2"/>
  <c r="T3403" i="2"/>
  <c r="R3403" i="2"/>
  <c r="P3403" i="2"/>
  <c r="BI3394" i="2"/>
  <c r="BH3394" i="2"/>
  <c r="BG3394" i="2"/>
  <c r="BF3394" i="2"/>
  <c r="T3394" i="2"/>
  <c r="R3394" i="2"/>
  <c r="P3394" i="2"/>
  <c r="BI3356" i="2"/>
  <c r="BH3356" i="2"/>
  <c r="BG3356" i="2"/>
  <c r="BF3356" i="2"/>
  <c r="T3356" i="2"/>
  <c r="R3356" i="2"/>
  <c r="P3356" i="2"/>
  <c r="BI3352" i="2"/>
  <c r="BH3352" i="2"/>
  <c r="BG3352" i="2"/>
  <c r="BF3352" i="2"/>
  <c r="T3352" i="2"/>
  <c r="R3352" i="2"/>
  <c r="P3352" i="2"/>
  <c r="BI3342" i="2"/>
  <c r="BH3342" i="2"/>
  <c r="BG3342" i="2"/>
  <c r="BF3342" i="2"/>
  <c r="T3342" i="2"/>
  <c r="R3342" i="2"/>
  <c r="P3342" i="2"/>
  <c r="BI3331" i="2"/>
  <c r="BH3331" i="2"/>
  <c r="BG3331" i="2"/>
  <c r="BF3331" i="2"/>
  <c r="T3331" i="2"/>
  <c r="R3331" i="2"/>
  <c r="P3331" i="2"/>
  <c r="BI3317" i="2"/>
  <c r="BH3317" i="2"/>
  <c r="BG3317" i="2"/>
  <c r="BF3317" i="2"/>
  <c r="T3317" i="2"/>
  <c r="R3317" i="2"/>
  <c r="P3317" i="2"/>
  <c r="BI3302" i="2"/>
  <c r="BH3302" i="2"/>
  <c r="BG3302" i="2"/>
  <c r="BF3302" i="2"/>
  <c r="T3302" i="2"/>
  <c r="R3302" i="2"/>
  <c r="P3302" i="2"/>
  <c r="BI3284" i="2"/>
  <c r="BH3284" i="2"/>
  <c r="BG3284" i="2"/>
  <c r="BF3284" i="2"/>
  <c r="T3284" i="2"/>
  <c r="R3284" i="2"/>
  <c r="P3284" i="2"/>
  <c r="BI3282" i="2"/>
  <c r="BH3282" i="2"/>
  <c r="BG3282" i="2"/>
  <c r="BF3282" i="2"/>
  <c r="T3282" i="2"/>
  <c r="R3282" i="2"/>
  <c r="P3282" i="2"/>
  <c r="BI3280" i="2"/>
  <c r="BH3280" i="2"/>
  <c r="BG3280" i="2"/>
  <c r="BF3280" i="2"/>
  <c r="T3280" i="2"/>
  <c r="R3280" i="2"/>
  <c r="P3280" i="2"/>
  <c r="BI3278" i="2"/>
  <c r="BH3278" i="2"/>
  <c r="BG3278" i="2"/>
  <c r="BF3278" i="2"/>
  <c r="T3278" i="2"/>
  <c r="R3278" i="2"/>
  <c r="P3278" i="2"/>
  <c r="BI3275" i="2"/>
  <c r="BH3275" i="2"/>
  <c r="BG3275" i="2"/>
  <c r="BF3275" i="2"/>
  <c r="T3275" i="2"/>
  <c r="R3275" i="2"/>
  <c r="P3275" i="2"/>
  <c r="BI3268" i="2"/>
  <c r="BH3268" i="2"/>
  <c r="BG3268" i="2"/>
  <c r="BF3268" i="2"/>
  <c r="T3268" i="2"/>
  <c r="R3268" i="2"/>
  <c r="P3268" i="2"/>
  <c r="BI3266" i="2"/>
  <c r="BH3266" i="2"/>
  <c r="BG3266" i="2"/>
  <c r="BF3266" i="2"/>
  <c r="T3266" i="2"/>
  <c r="R3266" i="2"/>
  <c r="P3266" i="2"/>
  <c r="BI3259" i="2"/>
  <c r="BH3259" i="2"/>
  <c r="BG3259" i="2"/>
  <c r="BF3259" i="2"/>
  <c r="T3259" i="2"/>
  <c r="R3259" i="2"/>
  <c r="P3259" i="2"/>
  <c r="BI3251" i="2"/>
  <c r="BH3251" i="2"/>
  <c r="BG3251" i="2"/>
  <c r="BF3251" i="2"/>
  <c r="T3251" i="2"/>
  <c r="R3251" i="2"/>
  <c r="P3251" i="2"/>
  <c r="BI3243" i="2"/>
  <c r="BH3243" i="2"/>
  <c r="BG3243" i="2"/>
  <c r="BF3243" i="2"/>
  <c r="T3243" i="2"/>
  <c r="R3243" i="2"/>
  <c r="P3243" i="2"/>
  <c r="BI3234" i="2"/>
  <c r="BH3234" i="2"/>
  <c r="BG3234" i="2"/>
  <c r="BF3234" i="2"/>
  <c r="T3234" i="2"/>
  <c r="R3234" i="2"/>
  <c r="P3234" i="2"/>
  <c r="BI3227" i="2"/>
  <c r="BH3227" i="2"/>
  <c r="BG3227" i="2"/>
  <c r="BF3227" i="2"/>
  <c r="T3227" i="2"/>
  <c r="R3227" i="2"/>
  <c r="P3227" i="2"/>
  <c r="BI3225" i="2"/>
  <c r="BH3225" i="2"/>
  <c r="BG3225" i="2"/>
  <c r="BF3225" i="2"/>
  <c r="T3225" i="2"/>
  <c r="R3225" i="2"/>
  <c r="P3225" i="2"/>
  <c r="BI3218" i="2"/>
  <c r="BH3218" i="2"/>
  <c r="BG3218" i="2"/>
  <c r="BF3218" i="2"/>
  <c r="T3218" i="2"/>
  <c r="R3218" i="2"/>
  <c r="P3218" i="2"/>
  <c r="BI3216" i="2"/>
  <c r="BH3216" i="2"/>
  <c r="BG3216" i="2"/>
  <c r="BF3216" i="2"/>
  <c r="T3216" i="2"/>
  <c r="R3216" i="2"/>
  <c r="P3216" i="2"/>
  <c r="BI3209" i="2"/>
  <c r="BH3209" i="2"/>
  <c r="BG3209" i="2"/>
  <c r="BF3209" i="2"/>
  <c r="T3209" i="2"/>
  <c r="R3209" i="2"/>
  <c r="P3209" i="2"/>
  <c r="BI3201" i="2"/>
  <c r="BH3201" i="2"/>
  <c r="BG3201" i="2"/>
  <c r="BF3201" i="2"/>
  <c r="T3201" i="2"/>
  <c r="R3201" i="2"/>
  <c r="P3201" i="2"/>
  <c r="BI3190" i="2"/>
  <c r="BH3190" i="2"/>
  <c r="BG3190" i="2"/>
  <c r="BF3190" i="2"/>
  <c r="T3190" i="2"/>
  <c r="R3190" i="2"/>
  <c r="P3190" i="2"/>
  <c r="BI3182" i="2"/>
  <c r="BH3182" i="2"/>
  <c r="BG3182" i="2"/>
  <c r="BF3182" i="2"/>
  <c r="T3182" i="2"/>
  <c r="R3182" i="2"/>
  <c r="P3182" i="2"/>
  <c r="BI3165" i="2"/>
  <c r="BH3165" i="2"/>
  <c r="BG3165" i="2"/>
  <c r="BF3165" i="2"/>
  <c r="T3165" i="2"/>
  <c r="R3165" i="2"/>
  <c r="P3165" i="2"/>
  <c r="BI3163" i="2"/>
  <c r="BH3163" i="2"/>
  <c r="BG3163" i="2"/>
  <c r="BF3163" i="2"/>
  <c r="T3163" i="2"/>
  <c r="R3163" i="2"/>
  <c r="P3163" i="2"/>
  <c r="BI3161" i="2"/>
  <c r="BH3161" i="2"/>
  <c r="BG3161" i="2"/>
  <c r="BF3161" i="2"/>
  <c r="T3161" i="2"/>
  <c r="R3161" i="2"/>
  <c r="P3161" i="2"/>
  <c r="BI3157" i="2"/>
  <c r="BH3157" i="2"/>
  <c r="BG3157" i="2"/>
  <c r="BF3157" i="2"/>
  <c r="T3157" i="2"/>
  <c r="R3157" i="2"/>
  <c r="P3157" i="2"/>
  <c r="BI3138" i="2"/>
  <c r="BH3138" i="2"/>
  <c r="BG3138" i="2"/>
  <c r="BF3138" i="2"/>
  <c r="T3138" i="2"/>
  <c r="R3138" i="2"/>
  <c r="P3138" i="2"/>
  <c r="BI3136" i="2"/>
  <c r="BH3136" i="2"/>
  <c r="BG3136" i="2"/>
  <c r="BF3136" i="2"/>
  <c r="T3136" i="2"/>
  <c r="R3136" i="2"/>
  <c r="P3136" i="2"/>
  <c r="BI3116" i="2"/>
  <c r="BH3116" i="2"/>
  <c r="BG3116" i="2"/>
  <c r="BF3116" i="2"/>
  <c r="T3116" i="2"/>
  <c r="R3116" i="2"/>
  <c r="P3116" i="2"/>
  <c r="BI3114" i="2"/>
  <c r="BH3114" i="2"/>
  <c r="BG3114" i="2"/>
  <c r="BF3114" i="2"/>
  <c r="T3114" i="2"/>
  <c r="R3114" i="2"/>
  <c r="P3114" i="2"/>
  <c r="BI3112" i="2"/>
  <c r="BH3112" i="2"/>
  <c r="BG3112" i="2"/>
  <c r="BF3112" i="2"/>
  <c r="T3112" i="2"/>
  <c r="R3112" i="2"/>
  <c r="P3112" i="2"/>
  <c r="BI3110" i="2"/>
  <c r="BH3110" i="2"/>
  <c r="BG3110" i="2"/>
  <c r="BF3110" i="2"/>
  <c r="T3110" i="2"/>
  <c r="R3110" i="2"/>
  <c r="P3110" i="2"/>
  <c r="BI3108" i="2"/>
  <c r="BH3108" i="2"/>
  <c r="BG3108" i="2"/>
  <c r="BF3108" i="2"/>
  <c r="T3108" i="2"/>
  <c r="R3108" i="2"/>
  <c r="P3108" i="2"/>
  <c r="BI3106" i="2"/>
  <c r="BH3106" i="2"/>
  <c r="BG3106" i="2"/>
  <c r="BF3106" i="2"/>
  <c r="T3106" i="2"/>
  <c r="R3106" i="2"/>
  <c r="P3106" i="2"/>
  <c r="BI3104" i="2"/>
  <c r="BH3104" i="2"/>
  <c r="BG3104" i="2"/>
  <c r="BF3104" i="2"/>
  <c r="T3104" i="2"/>
  <c r="R3104" i="2"/>
  <c r="P3104" i="2"/>
  <c r="BI3102" i="2"/>
  <c r="BH3102" i="2"/>
  <c r="BG3102" i="2"/>
  <c r="BF3102" i="2"/>
  <c r="T3102" i="2"/>
  <c r="R3102" i="2"/>
  <c r="P3102" i="2"/>
  <c r="BI3100" i="2"/>
  <c r="BH3100" i="2"/>
  <c r="BG3100" i="2"/>
  <c r="BF3100" i="2"/>
  <c r="T3100" i="2"/>
  <c r="R3100" i="2"/>
  <c r="P3100" i="2"/>
  <c r="BI3098" i="2"/>
  <c r="BH3098" i="2"/>
  <c r="BG3098" i="2"/>
  <c r="BF3098" i="2"/>
  <c r="T3098" i="2"/>
  <c r="R3098" i="2"/>
  <c r="P3098" i="2"/>
  <c r="BI3096" i="2"/>
  <c r="BH3096" i="2"/>
  <c r="BG3096" i="2"/>
  <c r="BF3096" i="2"/>
  <c r="T3096" i="2"/>
  <c r="R3096" i="2"/>
  <c r="P3096" i="2"/>
  <c r="BI3094" i="2"/>
  <c r="BH3094" i="2"/>
  <c r="BG3094" i="2"/>
  <c r="BF3094" i="2"/>
  <c r="T3094" i="2"/>
  <c r="R3094" i="2"/>
  <c r="P3094" i="2"/>
  <c r="BI3092" i="2"/>
  <c r="BH3092" i="2"/>
  <c r="BG3092" i="2"/>
  <c r="BF3092" i="2"/>
  <c r="T3092" i="2"/>
  <c r="R3092" i="2"/>
  <c r="P3092" i="2"/>
  <c r="BI3090" i="2"/>
  <c r="BH3090" i="2"/>
  <c r="BG3090" i="2"/>
  <c r="BF3090" i="2"/>
  <c r="T3090" i="2"/>
  <c r="R3090" i="2"/>
  <c r="P3090" i="2"/>
  <c r="BI3088" i="2"/>
  <c r="BH3088" i="2"/>
  <c r="BG3088" i="2"/>
  <c r="BF3088" i="2"/>
  <c r="T3088" i="2"/>
  <c r="R3088" i="2"/>
  <c r="P3088" i="2"/>
  <c r="BI3086" i="2"/>
  <c r="BH3086" i="2"/>
  <c r="BG3086" i="2"/>
  <c r="BF3086" i="2"/>
  <c r="T3086" i="2"/>
  <c r="R3086" i="2"/>
  <c r="P3086" i="2"/>
  <c r="BI3084" i="2"/>
  <c r="BH3084" i="2"/>
  <c r="BG3084" i="2"/>
  <c r="BF3084" i="2"/>
  <c r="T3084" i="2"/>
  <c r="R3084" i="2"/>
  <c r="P3084" i="2"/>
  <c r="BI3082" i="2"/>
  <c r="BH3082" i="2"/>
  <c r="BG3082" i="2"/>
  <c r="BF3082" i="2"/>
  <c r="T3082" i="2"/>
  <c r="R3082" i="2"/>
  <c r="P3082" i="2"/>
  <c r="BI3080" i="2"/>
  <c r="BH3080" i="2"/>
  <c r="BG3080" i="2"/>
  <c r="BF3080" i="2"/>
  <c r="T3080" i="2"/>
  <c r="R3080" i="2"/>
  <c r="P3080" i="2"/>
  <c r="BI3078" i="2"/>
  <c r="BH3078" i="2"/>
  <c r="BG3078" i="2"/>
  <c r="BF3078" i="2"/>
  <c r="T3078" i="2"/>
  <c r="R3078" i="2"/>
  <c r="P3078" i="2"/>
  <c r="BI3071" i="2"/>
  <c r="BH3071" i="2"/>
  <c r="BG3071" i="2"/>
  <c r="BF3071" i="2"/>
  <c r="T3071" i="2"/>
  <c r="R3071" i="2"/>
  <c r="P3071" i="2"/>
  <c r="BI3067" i="2"/>
  <c r="BH3067" i="2"/>
  <c r="BG3067" i="2"/>
  <c r="BF3067" i="2"/>
  <c r="T3067" i="2"/>
  <c r="R3067" i="2"/>
  <c r="P3067" i="2"/>
  <c r="BI3060" i="2"/>
  <c r="BH3060" i="2"/>
  <c r="BG3060" i="2"/>
  <c r="BF3060" i="2"/>
  <c r="T3060" i="2"/>
  <c r="R3060" i="2"/>
  <c r="P3060" i="2"/>
  <c r="BI3054" i="2"/>
  <c r="BH3054" i="2"/>
  <c r="BG3054" i="2"/>
  <c r="BF3054" i="2"/>
  <c r="T3054" i="2"/>
  <c r="R3054" i="2"/>
  <c r="P3054" i="2"/>
  <c r="BI3047" i="2"/>
  <c r="BH3047" i="2"/>
  <c r="BG3047" i="2"/>
  <c r="BF3047" i="2"/>
  <c r="T3047" i="2"/>
  <c r="R3047" i="2"/>
  <c r="P3047" i="2"/>
  <c r="BI3040" i="2"/>
  <c r="BH3040" i="2"/>
  <c r="BG3040" i="2"/>
  <c r="BF3040" i="2"/>
  <c r="T3040" i="2"/>
  <c r="R3040" i="2"/>
  <c r="P3040" i="2"/>
  <c r="BI3034" i="2"/>
  <c r="BH3034" i="2"/>
  <c r="BG3034" i="2"/>
  <c r="BF3034" i="2"/>
  <c r="T3034" i="2"/>
  <c r="R3034" i="2"/>
  <c r="P3034" i="2"/>
  <c r="BI3027" i="2"/>
  <c r="BH3027" i="2"/>
  <c r="BG3027" i="2"/>
  <c r="BF3027" i="2"/>
  <c r="T3027" i="2"/>
  <c r="R3027" i="2"/>
  <c r="P3027" i="2"/>
  <c r="BI3020" i="2"/>
  <c r="BH3020" i="2"/>
  <c r="BG3020" i="2"/>
  <c r="BF3020" i="2"/>
  <c r="T3020" i="2"/>
  <c r="R3020" i="2"/>
  <c r="P3020" i="2"/>
  <c r="BI3014" i="2"/>
  <c r="BH3014" i="2"/>
  <c r="BG3014" i="2"/>
  <c r="BF3014" i="2"/>
  <c r="T3014" i="2"/>
  <c r="R3014" i="2"/>
  <c r="P3014" i="2"/>
  <c r="BI3010" i="2"/>
  <c r="BH3010" i="2"/>
  <c r="BG3010" i="2"/>
  <c r="BF3010" i="2"/>
  <c r="T3010" i="2"/>
  <c r="R3010" i="2"/>
  <c r="P3010" i="2"/>
  <c r="BI3006" i="2"/>
  <c r="BH3006" i="2"/>
  <c r="BG3006" i="2"/>
  <c r="BF3006" i="2"/>
  <c r="T3006" i="2"/>
  <c r="R3006" i="2"/>
  <c r="P3006" i="2"/>
  <c r="BI2997" i="2"/>
  <c r="BH2997" i="2"/>
  <c r="BG2997" i="2"/>
  <c r="BF2997" i="2"/>
  <c r="T2997" i="2"/>
  <c r="R2997" i="2"/>
  <c r="P2997" i="2"/>
  <c r="BI2988" i="2"/>
  <c r="BH2988" i="2"/>
  <c r="BG2988" i="2"/>
  <c r="BF2988" i="2"/>
  <c r="T2988" i="2"/>
  <c r="R2988" i="2"/>
  <c r="P2988" i="2"/>
  <c r="BI2975" i="2"/>
  <c r="BH2975" i="2"/>
  <c r="BG2975" i="2"/>
  <c r="BF2975" i="2"/>
  <c r="T2975" i="2"/>
  <c r="R2975" i="2"/>
  <c r="P2975" i="2"/>
  <c r="BI2969" i="2"/>
  <c r="BH2969" i="2"/>
  <c r="BG2969" i="2"/>
  <c r="BF2969" i="2"/>
  <c r="T2969" i="2"/>
  <c r="R2969" i="2"/>
  <c r="P2969" i="2"/>
  <c r="BI2966" i="2"/>
  <c r="BH2966" i="2"/>
  <c r="BG2966" i="2"/>
  <c r="BF2966" i="2"/>
  <c r="T2966" i="2"/>
  <c r="R2966" i="2"/>
  <c r="P2966" i="2"/>
  <c r="BI2959" i="2"/>
  <c r="BH2959" i="2"/>
  <c r="BG2959" i="2"/>
  <c r="BF2959" i="2"/>
  <c r="T2959" i="2"/>
  <c r="R2959" i="2"/>
  <c r="P2959" i="2"/>
  <c r="BI2937" i="2"/>
  <c r="BH2937" i="2"/>
  <c r="BG2937" i="2"/>
  <c r="BF2937" i="2"/>
  <c r="T2937" i="2"/>
  <c r="R2937" i="2"/>
  <c r="P2937" i="2"/>
  <c r="BI2895" i="2"/>
  <c r="BH2895" i="2"/>
  <c r="BG2895" i="2"/>
  <c r="BF2895" i="2"/>
  <c r="T2895" i="2"/>
  <c r="R2895" i="2"/>
  <c r="P2895" i="2"/>
  <c r="BI2891" i="2"/>
  <c r="BH2891" i="2"/>
  <c r="BG2891" i="2"/>
  <c r="BF2891" i="2"/>
  <c r="T2891" i="2"/>
  <c r="R2891" i="2"/>
  <c r="P2891" i="2"/>
  <c r="BI2888" i="2"/>
  <c r="BH2888" i="2"/>
  <c r="BG2888" i="2"/>
  <c r="BF2888" i="2"/>
  <c r="T2888" i="2"/>
  <c r="R2888" i="2"/>
  <c r="P2888" i="2"/>
  <c r="BI2885" i="2"/>
  <c r="BH2885" i="2"/>
  <c r="BG2885" i="2"/>
  <c r="BF2885" i="2"/>
  <c r="T2885" i="2"/>
  <c r="R2885" i="2"/>
  <c r="P2885" i="2"/>
  <c r="BI2879" i="2"/>
  <c r="BH2879" i="2"/>
  <c r="BG2879" i="2"/>
  <c r="BF2879" i="2"/>
  <c r="T2879" i="2"/>
  <c r="R2879" i="2"/>
  <c r="P2879" i="2"/>
  <c r="BI2875" i="2"/>
  <c r="BH2875" i="2"/>
  <c r="BG2875" i="2"/>
  <c r="BF2875" i="2"/>
  <c r="T2875" i="2"/>
  <c r="R2875" i="2"/>
  <c r="P2875" i="2"/>
  <c r="BI2869" i="2"/>
  <c r="BH2869" i="2"/>
  <c r="BG2869" i="2"/>
  <c r="BF2869" i="2"/>
  <c r="T2869" i="2"/>
  <c r="R2869" i="2"/>
  <c r="P2869" i="2"/>
  <c r="BI2863" i="2"/>
  <c r="BH2863" i="2"/>
  <c r="BG2863" i="2"/>
  <c r="BF2863" i="2"/>
  <c r="T2863" i="2"/>
  <c r="R2863" i="2"/>
  <c r="P2863" i="2"/>
  <c r="BI2861" i="2"/>
  <c r="BH2861" i="2"/>
  <c r="BG2861" i="2"/>
  <c r="BF2861" i="2"/>
  <c r="T2861" i="2"/>
  <c r="R2861" i="2"/>
  <c r="P2861" i="2"/>
  <c r="BI2859" i="2"/>
  <c r="BH2859" i="2"/>
  <c r="BG2859" i="2"/>
  <c r="BF2859" i="2"/>
  <c r="T2859" i="2"/>
  <c r="R2859" i="2"/>
  <c r="P2859" i="2"/>
  <c r="BI2857" i="2"/>
  <c r="BH2857" i="2"/>
  <c r="BG2857" i="2"/>
  <c r="BF2857" i="2"/>
  <c r="T2857" i="2"/>
  <c r="R2857" i="2"/>
  <c r="P2857" i="2"/>
  <c r="BI2851" i="2"/>
  <c r="BH2851" i="2"/>
  <c r="BG2851" i="2"/>
  <c r="BF2851" i="2"/>
  <c r="T2851" i="2"/>
  <c r="R2851" i="2"/>
  <c r="P2851" i="2"/>
  <c r="BI2847" i="2"/>
  <c r="BH2847" i="2"/>
  <c r="BG2847" i="2"/>
  <c r="BF2847" i="2"/>
  <c r="T2847" i="2"/>
  <c r="R2847" i="2"/>
  <c r="P2847" i="2"/>
  <c r="BI2839" i="2"/>
  <c r="BH2839" i="2"/>
  <c r="BG2839" i="2"/>
  <c r="BF2839" i="2"/>
  <c r="T2839" i="2"/>
  <c r="R2839" i="2"/>
  <c r="P2839" i="2"/>
  <c r="BI2830" i="2"/>
  <c r="BH2830" i="2"/>
  <c r="BG2830" i="2"/>
  <c r="BF2830" i="2"/>
  <c r="T2830" i="2"/>
  <c r="R2830" i="2"/>
  <c r="P2830" i="2"/>
  <c r="BI2824" i="2"/>
  <c r="BH2824" i="2"/>
  <c r="BG2824" i="2"/>
  <c r="BF2824" i="2"/>
  <c r="T2824" i="2"/>
  <c r="R2824" i="2"/>
  <c r="P2824" i="2"/>
  <c r="BI2821" i="2"/>
  <c r="BH2821" i="2"/>
  <c r="BG2821" i="2"/>
  <c r="BF2821" i="2"/>
  <c r="T2821" i="2"/>
  <c r="R2821" i="2"/>
  <c r="P2821" i="2"/>
  <c r="BI2815" i="2"/>
  <c r="BH2815" i="2"/>
  <c r="BG2815" i="2"/>
  <c r="BF2815" i="2"/>
  <c r="T2815" i="2"/>
  <c r="R2815" i="2"/>
  <c r="P2815" i="2"/>
  <c r="BI2812" i="2"/>
  <c r="BH2812" i="2"/>
  <c r="BG2812" i="2"/>
  <c r="BF2812" i="2"/>
  <c r="T2812" i="2"/>
  <c r="R2812" i="2"/>
  <c r="P2812" i="2"/>
  <c r="BI2806" i="2"/>
  <c r="BH2806" i="2"/>
  <c r="BG2806" i="2"/>
  <c r="BF2806" i="2"/>
  <c r="T2806" i="2"/>
  <c r="R2806" i="2"/>
  <c r="P2806" i="2"/>
  <c r="BI2795" i="2"/>
  <c r="BH2795" i="2"/>
  <c r="BG2795" i="2"/>
  <c r="BF2795" i="2"/>
  <c r="T2795" i="2"/>
  <c r="R2795" i="2"/>
  <c r="P2795" i="2"/>
  <c r="BI2788" i="2"/>
  <c r="BH2788" i="2"/>
  <c r="BG2788" i="2"/>
  <c r="BF2788" i="2"/>
  <c r="T2788" i="2"/>
  <c r="R2788" i="2"/>
  <c r="P2788" i="2"/>
  <c r="BI2785" i="2"/>
  <c r="BH2785" i="2"/>
  <c r="BG2785" i="2"/>
  <c r="BF2785" i="2"/>
  <c r="T2785" i="2"/>
  <c r="R2785" i="2"/>
  <c r="P2785" i="2"/>
  <c r="BI2772" i="2"/>
  <c r="BH2772" i="2"/>
  <c r="BG2772" i="2"/>
  <c r="BF2772" i="2"/>
  <c r="T2772" i="2"/>
  <c r="R2772" i="2"/>
  <c r="P2772" i="2"/>
  <c r="BI2769" i="2"/>
  <c r="BH2769" i="2"/>
  <c r="BG2769" i="2"/>
  <c r="BF2769" i="2"/>
  <c r="T2769" i="2"/>
  <c r="R2769" i="2"/>
  <c r="P2769" i="2"/>
  <c r="BI2755" i="2"/>
  <c r="BH2755" i="2"/>
  <c r="BG2755" i="2"/>
  <c r="BF2755" i="2"/>
  <c r="T2755" i="2"/>
  <c r="R2755" i="2"/>
  <c r="P2755" i="2"/>
  <c r="BI2722" i="2"/>
  <c r="BH2722" i="2"/>
  <c r="BG2722" i="2"/>
  <c r="BF2722" i="2"/>
  <c r="T2722" i="2"/>
  <c r="R2722" i="2"/>
  <c r="P2722" i="2"/>
  <c r="BI2689" i="2"/>
  <c r="BH2689" i="2"/>
  <c r="BG2689" i="2"/>
  <c r="BF2689" i="2"/>
  <c r="T2689" i="2"/>
  <c r="R2689" i="2"/>
  <c r="P2689" i="2"/>
  <c r="BI2686" i="2"/>
  <c r="BH2686" i="2"/>
  <c r="BG2686" i="2"/>
  <c r="BF2686" i="2"/>
  <c r="T2686" i="2"/>
  <c r="R2686" i="2"/>
  <c r="P2686" i="2"/>
  <c r="BI2657" i="2"/>
  <c r="BH2657" i="2"/>
  <c r="BG2657" i="2"/>
  <c r="BF2657" i="2"/>
  <c r="T2657" i="2"/>
  <c r="R2657" i="2"/>
  <c r="P2657" i="2"/>
  <c r="BI2654" i="2"/>
  <c r="BH2654" i="2"/>
  <c r="BG2654" i="2"/>
  <c r="BF2654" i="2"/>
  <c r="T2654" i="2"/>
  <c r="R2654" i="2"/>
  <c r="P2654" i="2"/>
  <c r="BI2647" i="2"/>
  <c r="BH2647" i="2"/>
  <c r="BG2647" i="2"/>
  <c r="BF2647" i="2"/>
  <c r="T2647" i="2"/>
  <c r="R2647" i="2"/>
  <c r="P2647" i="2"/>
  <c r="BI2643" i="2"/>
  <c r="BH2643" i="2"/>
  <c r="BG2643" i="2"/>
  <c r="BF2643" i="2"/>
  <c r="T2643" i="2"/>
  <c r="R2643" i="2"/>
  <c r="P2643" i="2"/>
  <c r="BI2640" i="2"/>
  <c r="BH2640" i="2"/>
  <c r="BG2640" i="2"/>
  <c r="BF2640" i="2"/>
  <c r="T2640" i="2"/>
  <c r="R2640" i="2"/>
  <c r="P2640" i="2"/>
  <c r="BI2633" i="2"/>
  <c r="BH2633" i="2"/>
  <c r="BG2633" i="2"/>
  <c r="BF2633" i="2"/>
  <c r="T2633" i="2"/>
  <c r="R2633" i="2"/>
  <c r="P2633" i="2"/>
  <c r="BI2630" i="2"/>
  <c r="BH2630" i="2"/>
  <c r="BG2630" i="2"/>
  <c r="BF2630" i="2"/>
  <c r="T2630" i="2"/>
  <c r="R2630" i="2"/>
  <c r="P2630" i="2"/>
  <c r="BI2622" i="2"/>
  <c r="BH2622" i="2"/>
  <c r="BG2622" i="2"/>
  <c r="BF2622" i="2"/>
  <c r="T2622" i="2"/>
  <c r="R2622" i="2"/>
  <c r="P2622" i="2"/>
  <c r="BI2619" i="2"/>
  <c r="BH2619" i="2"/>
  <c r="BG2619" i="2"/>
  <c r="BF2619" i="2"/>
  <c r="T2619" i="2"/>
  <c r="R2619" i="2"/>
  <c r="P2619" i="2"/>
  <c r="BI2611" i="2"/>
  <c r="BH2611" i="2"/>
  <c r="BG2611" i="2"/>
  <c r="BF2611" i="2"/>
  <c r="T2611" i="2"/>
  <c r="R2611" i="2"/>
  <c r="P2611" i="2"/>
  <c r="BI2608" i="2"/>
  <c r="BH2608" i="2"/>
  <c r="BG2608" i="2"/>
  <c r="BF2608" i="2"/>
  <c r="T2608" i="2"/>
  <c r="R2608" i="2"/>
  <c r="P2608" i="2"/>
  <c r="BI2600" i="2"/>
  <c r="BH2600" i="2"/>
  <c r="BG2600" i="2"/>
  <c r="BF2600" i="2"/>
  <c r="T2600" i="2"/>
  <c r="R2600" i="2"/>
  <c r="P2600" i="2"/>
  <c r="BI2597" i="2"/>
  <c r="BH2597" i="2"/>
  <c r="BG2597" i="2"/>
  <c r="BF2597" i="2"/>
  <c r="T2597" i="2"/>
  <c r="R2597" i="2"/>
  <c r="P2597" i="2"/>
  <c r="BI2589" i="2"/>
  <c r="BH2589" i="2"/>
  <c r="BG2589" i="2"/>
  <c r="BF2589" i="2"/>
  <c r="T2589" i="2"/>
  <c r="R2589" i="2"/>
  <c r="P2589" i="2"/>
  <c r="BI2586" i="2"/>
  <c r="BH2586" i="2"/>
  <c r="BG2586" i="2"/>
  <c r="BF2586" i="2"/>
  <c r="T2586" i="2"/>
  <c r="R2586" i="2"/>
  <c r="P2586" i="2"/>
  <c r="BI2578" i="2"/>
  <c r="BH2578" i="2"/>
  <c r="BG2578" i="2"/>
  <c r="BF2578" i="2"/>
  <c r="T2578" i="2"/>
  <c r="R2578" i="2"/>
  <c r="P2578" i="2"/>
  <c r="BI2572" i="2"/>
  <c r="BH2572" i="2"/>
  <c r="BG2572" i="2"/>
  <c r="BF2572" i="2"/>
  <c r="T2572" i="2"/>
  <c r="R2572" i="2"/>
  <c r="P2572" i="2"/>
  <c r="BI2569" i="2"/>
  <c r="BH2569" i="2"/>
  <c r="BG2569" i="2"/>
  <c r="BF2569" i="2"/>
  <c r="T2569" i="2"/>
  <c r="R2569" i="2"/>
  <c r="P2569" i="2"/>
  <c r="BI2562" i="2"/>
  <c r="BH2562" i="2"/>
  <c r="BG2562" i="2"/>
  <c r="BF2562" i="2"/>
  <c r="T2562" i="2"/>
  <c r="R2562" i="2"/>
  <c r="P2562" i="2"/>
  <c r="BI2555" i="2"/>
  <c r="BH2555" i="2"/>
  <c r="BG2555" i="2"/>
  <c r="BF2555" i="2"/>
  <c r="T2555" i="2"/>
  <c r="R2555" i="2"/>
  <c r="P2555" i="2"/>
  <c r="BI2549" i="2"/>
  <c r="BH2549" i="2"/>
  <c r="BG2549" i="2"/>
  <c r="BF2549" i="2"/>
  <c r="T2549" i="2"/>
  <c r="R2549" i="2"/>
  <c r="P2549" i="2"/>
  <c r="BI2543" i="2"/>
  <c r="BH2543" i="2"/>
  <c r="BG2543" i="2"/>
  <c r="BF2543" i="2"/>
  <c r="T2543" i="2"/>
  <c r="R2543" i="2"/>
  <c r="P2543" i="2"/>
  <c r="BI2540" i="2"/>
  <c r="BH2540" i="2"/>
  <c r="BG2540" i="2"/>
  <c r="BF2540" i="2"/>
  <c r="T2540" i="2"/>
  <c r="R2540" i="2"/>
  <c r="P2540" i="2"/>
  <c r="BI2533" i="2"/>
  <c r="BH2533" i="2"/>
  <c r="BG2533" i="2"/>
  <c r="BF2533" i="2"/>
  <c r="T2533" i="2"/>
  <c r="R2533" i="2"/>
  <c r="P2533" i="2"/>
  <c r="BI2530" i="2"/>
  <c r="BH2530" i="2"/>
  <c r="BG2530" i="2"/>
  <c r="BF2530" i="2"/>
  <c r="T2530" i="2"/>
  <c r="R2530" i="2"/>
  <c r="P2530" i="2"/>
  <c r="BI2523" i="2"/>
  <c r="BH2523" i="2"/>
  <c r="BG2523" i="2"/>
  <c r="BF2523" i="2"/>
  <c r="T2523" i="2"/>
  <c r="R2523" i="2"/>
  <c r="P2523" i="2"/>
  <c r="BI2519" i="2"/>
  <c r="BH2519" i="2"/>
  <c r="BG2519" i="2"/>
  <c r="BF2519" i="2"/>
  <c r="T2519" i="2"/>
  <c r="R2519" i="2"/>
  <c r="P2519" i="2"/>
  <c r="BI2516" i="2"/>
  <c r="BH2516" i="2"/>
  <c r="BG2516" i="2"/>
  <c r="BF2516" i="2"/>
  <c r="T2516" i="2"/>
  <c r="R2516" i="2"/>
  <c r="P2516" i="2"/>
  <c r="BI2510" i="2"/>
  <c r="BH2510" i="2"/>
  <c r="BG2510" i="2"/>
  <c r="BF2510" i="2"/>
  <c r="T2510" i="2"/>
  <c r="R2510" i="2"/>
  <c r="P2510" i="2"/>
  <c r="BI2503" i="2"/>
  <c r="BH2503" i="2"/>
  <c r="BG2503" i="2"/>
  <c r="BF2503" i="2"/>
  <c r="T2503" i="2"/>
  <c r="R2503" i="2"/>
  <c r="P2503" i="2"/>
  <c r="BI2500" i="2"/>
  <c r="BH2500" i="2"/>
  <c r="BG2500" i="2"/>
  <c r="BF2500" i="2"/>
  <c r="T2500" i="2"/>
  <c r="R2500" i="2"/>
  <c r="P2500" i="2"/>
  <c r="BI2494" i="2"/>
  <c r="BH2494" i="2"/>
  <c r="BG2494" i="2"/>
  <c r="BF2494" i="2"/>
  <c r="T2494" i="2"/>
  <c r="R2494" i="2"/>
  <c r="P2494" i="2"/>
  <c r="BI2487" i="2"/>
  <c r="BH2487" i="2"/>
  <c r="BG2487" i="2"/>
  <c r="BF2487" i="2"/>
  <c r="T2487" i="2"/>
  <c r="R2487" i="2"/>
  <c r="P2487" i="2"/>
  <c r="BI2482" i="2"/>
  <c r="BH2482" i="2"/>
  <c r="BG2482" i="2"/>
  <c r="BF2482" i="2"/>
  <c r="T2482" i="2"/>
  <c r="T2481" i="2" s="1"/>
  <c r="R2482" i="2"/>
  <c r="R2481" i="2"/>
  <c r="P2482" i="2"/>
  <c r="P2481" i="2" s="1"/>
  <c r="BI2478" i="2"/>
  <c r="BH2478" i="2"/>
  <c r="BG2478" i="2"/>
  <c r="BF2478" i="2"/>
  <c r="T2478" i="2"/>
  <c r="R2478" i="2"/>
  <c r="P2478" i="2"/>
  <c r="BI2475" i="2"/>
  <c r="BH2475" i="2"/>
  <c r="BG2475" i="2"/>
  <c r="BF2475" i="2"/>
  <c r="T2475" i="2"/>
  <c r="R2475" i="2"/>
  <c r="P2475" i="2"/>
  <c r="BI2472" i="2"/>
  <c r="BH2472" i="2"/>
  <c r="BG2472" i="2"/>
  <c r="BF2472" i="2"/>
  <c r="T2472" i="2"/>
  <c r="R2472" i="2"/>
  <c r="P2472" i="2"/>
  <c r="BI2468" i="2"/>
  <c r="BH2468" i="2"/>
  <c r="BG2468" i="2"/>
  <c r="BF2468" i="2"/>
  <c r="T2468" i="2"/>
  <c r="R2468" i="2"/>
  <c r="P2468" i="2"/>
  <c r="BI2465" i="2"/>
  <c r="BH2465" i="2"/>
  <c r="BG2465" i="2"/>
  <c r="BF2465" i="2"/>
  <c r="T2465" i="2"/>
  <c r="R2465" i="2"/>
  <c r="P2465" i="2"/>
  <c r="BI2462" i="2"/>
  <c r="BH2462" i="2"/>
  <c r="BG2462" i="2"/>
  <c r="BF2462" i="2"/>
  <c r="T2462" i="2"/>
  <c r="R2462" i="2"/>
  <c r="P2462" i="2"/>
  <c r="BI2453" i="2"/>
  <c r="BH2453" i="2"/>
  <c r="BG2453" i="2"/>
  <c r="BF2453" i="2"/>
  <c r="T2453" i="2"/>
  <c r="R2453" i="2"/>
  <c r="P2453" i="2"/>
  <c r="BI2446" i="2"/>
  <c r="BH2446" i="2"/>
  <c r="BG2446" i="2"/>
  <c r="BF2446" i="2"/>
  <c r="T2446" i="2"/>
  <c r="R2446" i="2"/>
  <c r="P2446" i="2"/>
  <c r="BI2439" i="2"/>
  <c r="BH2439" i="2"/>
  <c r="BG2439" i="2"/>
  <c r="BF2439" i="2"/>
  <c r="T2439" i="2"/>
  <c r="R2439" i="2"/>
  <c r="P2439" i="2"/>
  <c r="BI2431" i="2"/>
  <c r="BH2431" i="2"/>
  <c r="BG2431" i="2"/>
  <c r="BF2431" i="2"/>
  <c r="T2431" i="2"/>
  <c r="R2431" i="2"/>
  <c r="P2431" i="2"/>
  <c r="BI2425" i="2"/>
  <c r="BH2425" i="2"/>
  <c r="BG2425" i="2"/>
  <c r="BF2425" i="2"/>
  <c r="T2425" i="2"/>
  <c r="R2425" i="2"/>
  <c r="P2425" i="2"/>
  <c r="BI2417" i="2"/>
  <c r="BH2417" i="2"/>
  <c r="BG2417" i="2"/>
  <c r="BF2417" i="2"/>
  <c r="T2417" i="2"/>
  <c r="R2417" i="2"/>
  <c r="P2417" i="2"/>
  <c r="BI2408" i="2"/>
  <c r="BH2408" i="2"/>
  <c r="BG2408" i="2"/>
  <c r="BF2408" i="2"/>
  <c r="T2408" i="2"/>
  <c r="R2408" i="2"/>
  <c r="P2408" i="2"/>
  <c r="BI2350" i="2"/>
  <c r="BH2350" i="2"/>
  <c r="BG2350" i="2"/>
  <c r="BF2350" i="2"/>
  <c r="T2350" i="2"/>
  <c r="R2350" i="2"/>
  <c r="P2350" i="2"/>
  <c r="BI2338" i="2"/>
  <c r="BH2338" i="2"/>
  <c r="BG2338" i="2"/>
  <c r="BF2338" i="2"/>
  <c r="T2338" i="2"/>
  <c r="R2338" i="2"/>
  <c r="P2338" i="2"/>
  <c r="BI2284" i="2"/>
  <c r="BH2284" i="2"/>
  <c r="BG2284" i="2"/>
  <c r="BF2284" i="2"/>
  <c r="T2284" i="2"/>
  <c r="R2284" i="2"/>
  <c r="P2284" i="2"/>
  <c r="BI2281" i="2"/>
  <c r="BH2281" i="2"/>
  <c r="BG2281" i="2"/>
  <c r="BF2281" i="2"/>
  <c r="T2281" i="2"/>
  <c r="R2281" i="2"/>
  <c r="P2281" i="2"/>
  <c r="BI2276" i="2"/>
  <c r="BH2276" i="2"/>
  <c r="BG2276" i="2"/>
  <c r="BF2276" i="2"/>
  <c r="T2276" i="2"/>
  <c r="R2276" i="2"/>
  <c r="P2276" i="2"/>
  <c r="BI2273" i="2"/>
  <c r="BH2273" i="2"/>
  <c r="BG2273" i="2"/>
  <c r="BF2273" i="2"/>
  <c r="T2273" i="2"/>
  <c r="R2273" i="2"/>
  <c r="P2273" i="2"/>
  <c r="BI2270" i="2"/>
  <c r="BH2270" i="2"/>
  <c r="BG2270" i="2"/>
  <c r="BF2270" i="2"/>
  <c r="T2270" i="2"/>
  <c r="R2270" i="2"/>
  <c r="P2270" i="2"/>
  <c r="BI2265" i="2"/>
  <c r="BH2265" i="2"/>
  <c r="BG2265" i="2"/>
  <c r="BF2265" i="2"/>
  <c r="T2265" i="2"/>
  <c r="R2265" i="2"/>
  <c r="P2265" i="2"/>
  <c r="BI2253" i="2"/>
  <c r="BH2253" i="2"/>
  <c r="BG2253" i="2"/>
  <c r="BF2253" i="2"/>
  <c r="T2253" i="2"/>
  <c r="R2253" i="2"/>
  <c r="P2253" i="2"/>
  <c r="BI2250" i="2"/>
  <c r="BH2250" i="2"/>
  <c r="BG2250" i="2"/>
  <c r="BF2250" i="2"/>
  <c r="T2250" i="2"/>
  <c r="R2250" i="2"/>
  <c r="P2250" i="2"/>
  <c r="BI2245" i="2"/>
  <c r="BH2245" i="2"/>
  <c r="BG2245" i="2"/>
  <c r="BF2245" i="2"/>
  <c r="T2245" i="2"/>
  <c r="R2245" i="2"/>
  <c r="P2245" i="2"/>
  <c r="BI2233" i="2"/>
  <c r="BH2233" i="2"/>
  <c r="BG2233" i="2"/>
  <c r="BF2233" i="2"/>
  <c r="T2233" i="2"/>
  <c r="R2233" i="2"/>
  <c r="P2233" i="2"/>
  <c r="BI2226" i="2"/>
  <c r="BH2226" i="2"/>
  <c r="BG2226" i="2"/>
  <c r="BF2226" i="2"/>
  <c r="T2226" i="2"/>
  <c r="R2226" i="2"/>
  <c r="P2226" i="2"/>
  <c r="BI2219" i="2"/>
  <c r="BH2219" i="2"/>
  <c r="BG2219" i="2"/>
  <c r="BF2219" i="2"/>
  <c r="T2219" i="2"/>
  <c r="R2219" i="2"/>
  <c r="P2219" i="2"/>
  <c r="BI2212" i="2"/>
  <c r="BH2212" i="2"/>
  <c r="BG2212" i="2"/>
  <c r="BF2212" i="2"/>
  <c r="T2212" i="2"/>
  <c r="R2212" i="2"/>
  <c r="P2212" i="2"/>
  <c r="BI2209" i="2"/>
  <c r="BH2209" i="2"/>
  <c r="BG2209" i="2"/>
  <c r="BF2209" i="2"/>
  <c r="T2209" i="2"/>
  <c r="R2209" i="2"/>
  <c r="P2209" i="2"/>
  <c r="BI2201" i="2"/>
  <c r="BH2201" i="2"/>
  <c r="BG2201" i="2"/>
  <c r="BF2201" i="2"/>
  <c r="T2201" i="2"/>
  <c r="R2201" i="2"/>
  <c r="P2201" i="2"/>
  <c r="BI2143" i="2"/>
  <c r="BH2143" i="2"/>
  <c r="BG2143" i="2"/>
  <c r="BF2143" i="2"/>
  <c r="T2143" i="2"/>
  <c r="R2143" i="2"/>
  <c r="P2143" i="2"/>
  <c r="BI2140" i="2"/>
  <c r="BH2140" i="2"/>
  <c r="BG2140" i="2"/>
  <c r="BF2140" i="2"/>
  <c r="T2140" i="2"/>
  <c r="R2140" i="2"/>
  <c r="P2140" i="2"/>
  <c r="BI2137" i="2"/>
  <c r="BH2137" i="2"/>
  <c r="BG2137" i="2"/>
  <c r="BF2137" i="2"/>
  <c r="T2137" i="2"/>
  <c r="R2137" i="2"/>
  <c r="P2137" i="2"/>
  <c r="BI2079" i="2"/>
  <c r="BH2079" i="2"/>
  <c r="BG2079" i="2"/>
  <c r="BF2079" i="2"/>
  <c r="T2079" i="2"/>
  <c r="R2079" i="2"/>
  <c r="P2079" i="2"/>
  <c r="BI2072" i="2"/>
  <c r="BH2072" i="2"/>
  <c r="BG2072" i="2"/>
  <c r="BF2072" i="2"/>
  <c r="T2072" i="2"/>
  <c r="R2072" i="2"/>
  <c r="P2072" i="2"/>
  <c r="BI2063" i="2"/>
  <c r="BH2063" i="2"/>
  <c r="BG2063" i="2"/>
  <c r="BF2063" i="2"/>
  <c r="T2063" i="2"/>
  <c r="R2063" i="2"/>
  <c r="P2063" i="2"/>
  <c r="BI2028" i="2"/>
  <c r="BH2028" i="2"/>
  <c r="BG2028" i="2"/>
  <c r="BF2028" i="2"/>
  <c r="T2028" i="2"/>
  <c r="R2028" i="2"/>
  <c r="P2028" i="2"/>
  <c r="BI2007" i="2"/>
  <c r="BH2007" i="2"/>
  <c r="BG2007" i="2"/>
  <c r="BF2007" i="2"/>
  <c r="T2007" i="2"/>
  <c r="R2007" i="2"/>
  <c r="P2007" i="2"/>
  <c r="BI1995" i="2"/>
  <c r="BH1995" i="2"/>
  <c r="BG1995" i="2"/>
  <c r="BF1995" i="2"/>
  <c r="T1995" i="2"/>
  <c r="R1995" i="2"/>
  <c r="P1995" i="2"/>
  <c r="BI1921" i="2"/>
  <c r="BH1921" i="2"/>
  <c r="BG1921" i="2"/>
  <c r="BF1921" i="2"/>
  <c r="T1921" i="2"/>
  <c r="R1921" i="2"/>
  <c r="P1921" i="2"/>
  <c r="BI1894" i="2"/>
  <c r="BH1894" i="2"/>
  <c r="BG1894" i="2"/>
  <c r="BF1894" i="2"/>
  <c r="T1894" i="2"/>
  <c r="R1894" i="2"/>
  <c r="P1894" i="2"/>
  <c r="BI1891" i="2"/>
  <c r="BH1891" i="2"/>
  <c r="BG1891" i="2"/>
  <c r="BF1891" i="2"/>
  <c r="T1891" i="2"/>
  <c r="R1891" i="2"/>
  <c r="P1891" i="2"/>
  <c r="BI1867" i="2"/>
  <c r="BH1867" i="2"/>
  <c r="BG1867" i="2"/>
  <c r="BF1867" i="2"/>
  <c r="T1867" i="2"/>
  <c r="R1867" i="2"/>
  <c r="P1867" i="2"/>
  <c r="BI1864" i="2"/>
  <c r="BH1864" i="2"/>
  <c r="BG1864" i="2"/>
  <c r="BF1864" i="2"/>
  <c r="T1864" i="2"/>
  <c r="R1864" i="2"/>
  <c r="P1864" i="2"/>
  <c r="BI1848" i="2"/>
  <c r="BH1848" i="2"/>
  <c r="BG1848" i="2"/>
  <c r="BF1848" i="2"/>
  <c r="T1848" i="2"/>
  <c r="R1848" i="2"/>
  <c r="P1848" i="2"/>
  <c r="BI1764" i="2"/>
  <c r="BH1764" i="2"/>
  <c r="BG1764" i="2"/>
  <c r="BF1764" i="2"/>
  <c r="T1764" i="2"/>
  <c r="R1764" i="2"/>
  <c r="P1764" i="2"/>
  <c r="BI1695" i="2"/>
  <c r="BH1695" i="2"/>
  <c r="BG1695" i="2"/>
  <c r="BF1695" i="2"/>
  <c r="T1695" i="2"/>
  <c r="R1695" i="2"/>
  <c r="P1695" i="2"/>
  <c r="BI1621" i="2"/>
  <c r="BH1621" i="2"/>
  <c r="BG1621" i="2"/>
  <c r="BF1621" i="2"/>
  <c r="T1621" i="2"/>
  <c r="R1621" i="2"/>
  <c r="P1621" i="2"/>
  <c r="BI1612" i="2"/>
  <c r="BH1612" i="2"/>
  <c r="BG1612" i="2"/>
  <c r="BF1612" i="2"/>
  <c r="T1612" i="2"/>
  <c r="R1612" i="2"/>
  <c r="P1612" i="2"/>
  <c r="BI1592" i="2"/>
  <c r="BH1592" i="2"/>
  <c r="BG1592" i="2"/>
  <c r="BF1592" i="2"/>
  <c r="T1592" i="2"/>
  <c r="R1592" i="2"/>
  <c r="P1592" i="2"/>
  <c r="BI1556" i="2"/>
  <c r="BH1556" i="2"/>
  <c r="BG1556" i="2"/>
  <c r="BF1556" i="2"/>
  <c r="T1556" i="2"/>
  <c r="R1556" i="2"/>
  <c r="P1556" i="2"/>
  <c r="BI1522" i="2"/>
  <c r="BH1522" i="2"/>
  <c r="BG1522" i="2"/>
  <c r="BF1522" i="2"/>
  <c r="T1522" i="2"/>
  <c r="R1522" i="2"/>
  <c r="P1522" i="2"/>
  <c r="BI1483" i="2"/>
  <c r="BH1483" i="2"/>
  <c r="BG1483" i="2"/>
  <c r="BF1483" i="2"/>
  <c r="T1483" i="2"/>
  <c r="R1483" i="2"/>
  <c r="P1483" i="2"/>
  <c r="BI1480" i="2"/>
  <c r="BH1480" i="2"/>
  <c r="BG1480" i="2"/>
  <c r="BF1480" i="2"/>
  <c r="T1480" i="2"/>
  <c r="R1480" i="2"/>
  <c r="P1480" i="2"/>
  <c r="BI1477" i="2"/>
  <c r="BH1477" i="2"/>
  <c r="BG1477" i="2"/>
  <c r="BF1477" i="2"/>
  <c r="T1477" i="2"/>
  <c r="R1477" i="2"/>
  <c r="P1477" i="2"/>
  <c r="BI1465" i="2"/>
  <c r="BH1465" i="2"/>
  <c r="BG1465" i="2"/>
  <c r="BF1465" i="2"/>
  <c r="T1465" i="2"/>
  <c r="R1465" i="2"/>
  <c r="P1465" i="2"/>
  <c r="BI1458" i="2"/>
  <c r="BH1458" i="2"/>
  <c r="BG1458" i="2"/>
  <c r="BF1458" i="2"/>
  <c r="T1458" i="2"/>
  <c r="R1458" i="2"/>
  <c r="P1458" i="2"/>
  <c r="BI1451" i="2"/>
  <c r="BH1451" i="2"/>
  <c r="BG1451" i="2"/>
  <c r="BF1451" i="2"/>
  <c r="T1451" i="2"/>
  <c r="R1451" i="2"/>
  <c r="P1451" i="2"/>
  <c r="BI1442" i="2"/>
  <c r="BH1442" i="2"/>
  <c r="BG1442" i="2"/>
  <c r="BF1442" i="2"/>
  <c r="T1442" i="2"/>
  <c r="R1442" i="2"/>
  <c r="P1442" i="2"/>
  <c r="BI1439" i="2"/>
  <c r="BH1439" i="2"/>
  <c r="BG1439" i="2"/>
  <c r="BF1439" i="2"/>
  <c r="T1439" i="2"/>
  <c r="R1439" i="2"/>
  <c r="P1439" i="2"/>
  <c r="BI1436" i="2"/>
  <c r="BH1436" i="2"/>
  <c r="BG1436" i="2"/>
  <c r="BF1436" i="2"/>
  <c r="T1436" i="2"/>
  <c r="R1436" i="2"/>
  <c r="P1436" i="2"/>
  <c r="BI1430" i="2"/>
  <c r="BH1430" i="2"/>
  <c r="BG1430" i="2"/>
  <c r="BF1430" i="2"/>
  <c r="T1430" i="2"/>
  <c r="R1430" i="2"/>
  <c r="P1430" i="2"/>
  <c r="BI1427" i="2"/>
  <c r="BH1427" i="2"/>
  <c r="BG1427" i="2"/>
  <c r="BF1427" i="2"/>
  <c r="T1427" i="2"/>
  <c r="R1427" i="2"/>
  <c r="P1427" i="2"/>
  <c r="BI1424" i="2"/>
  <c r="BH1424" i="2"/>
  <c r="BG1424" i="2"/>
  <c r="BF1424" i="2"/>
  <c r="T1424" i="2"/>
  <c r="R1424" i="2"/>
  <c r="P1424" i="2"/>
  <c r="BI1418" i="2"/>
  <c r="BH1418" i="2"/>
  <c r="BG1418" i="2"/>
  <c r="BF1418" i="2"/>
  <c r="T1418" i="2"/>
  <c r="R1418" i="2"/>
  <c r="P1418" i="2"/>
  <c r="BI1384" i="2"/>
  <c r="BH1384" i="2"/>
  <c r="BG1384" i="2"/>
  <c r="BF1384" i="2"/>
  <c r="T1384" i="2"/>
  <c r="R1384" i="2"/>
  <c r="P1384" i="2"/>
  <c r="BI1343" i="2"/>
  <c r="BH1343" i="2"/>
  <c r="BG1343" i="2"/>
  <c r="BF1343" i="2"/>
  <c r="T1343" i="2"/>
  <c r="R1343" i="2"/>
  <c r="P1343" i="2"/>
  <c r="BI1285" i="2"/>
  <c r="BH1285" i="2"/>
  <c r="BG1285" i="2"/>
  <c r="BF1285" i="2"/>
  <c r="T1285" i="2"/>
  <c r="R1285" i="2"/>
  <c r="P1285" i="2"/>
  <c r="BI1253" i="2"/>
  <c r="BH1253" i="2"/>
  <c r="BG1253" i="2"/>
  <c r="BF1253" i="2"/>
  <c r="T1253" i="2"/>
  <c r="R1253" i="2"/>
  <c r="P1253" i="2"/>
  <c r="BI1145" i="2"/>
  <c r="BH1145" i="2"/>
  <c r="BG1145" i="2"/>
  <c r="BF1145" i="2"/>
  <c r="T1145" i="2"/>
  <c r="R1145" i="2"/>
  <c r="P1145" i="2"/>
  <c r="BI1131" i="2"/>
  <c r="BH1131" i="2"/>
  <c r="BG1131" i="2"/>
  <c r="BF1131" i="2"/>
  <c r="T1131" i="2"/>
  <c r="R1131" i="2"/>
  <c r="P1131" i="2"/>
  <c r="BI1093" i="2"/>
  <c r="BH1093" i="2"/>
  <c r="BG1093" i="2"/>
  <c r="BF1093" i="2"/>
  <c r="T1093" i="2"/>
  <c r="R1093" i="2"/>
  <c r="P1093" i="2"/>
  <c r="BI1086" i="2"/>
  <c r="BH1086" i="2"/>
  <c r="BG1086" i="2"/>
  <c r="BF1086" i="2"/>
  <c r="T1086" i="2"/>
  <c r="R1086" i="2"/>
  <c r="P1086" i="2"/>
  <c r="BI1069" i="2"/>
  <c r="BH1069" i="2"/>
  <c r="BG1069" i="2"/>
  <c r="BF1069" i="2"/>
  <c r="T1069" i="2"/>
  <c r="R1069" i="2"/>
  <c r="P1069" i="2"/>
  <c r="BI967" i="2"/>
  <c r="BH967" i="2"/>
  <c r="BG967" i="2"/>
  <c r="BF967" i="2"/>
  <c r="T967" i="2"/>
  <c r="R967" i="2"/>
  <c r="P967" i="2"/>
  <c r="BI863" i="2"/>
  <c r="BH863" i="2"/>
  <c r="BG863" i="2"/>
  <c r="BF863" i="2"/>
  <c r="T863" i="2"/>
  <c r="R863" i="2"/>
  <c r="P863" i="2"/>
  <c r="BI856" i="2"/>
  <c r="BH856" i="2"/>
  <c r="BG856" i="2"/>
  <c r="BF856" i="2"/>
  <c r="T856" i="2"/>
  <c r="R856" i="2"/>
  <c r="P856" i="2"/>
  <c r="BI849" i="2"/>
  <c r="BH849" i="2"/>
  <c r="BG849" i="2"/>
  <c r="BF849" i="2"/>
  <c r="T849" i="2"/>
  <c r="R849" i="2"/>
  <c r="P849" i="2"/>
  <c r="BI835" i="2"/>
  <c r="BH835" i="2"/>
  <c r="BG835" i="2"/>
  <c r="BF835" i="2"/>
  <c r="T835" i="2"/>
  <c r="R835" i="2"/>
  <c r="P835" i="2"/>
  <c r="BI821" i="2"/>
  <c r="BH821" i="2"/>
  <c r="BG821" i="2"/>
  <c r="BF821" i="2"/>
  <c r="T821" i="2"/>
  <c r="R821" i="2"/>
  <c r="P821" i="2"/>
  <c r="BI817" i="2"/>
  <c r="BH817" i="2"/>
  <c r="BG817" i="2"/>
  <c r="BF817" i="2"/>
  <c r="T817" i="2"/>
  <c r="R817" i="2"/>
  <c r="P817" i="2"/>
  <c r="BI810" i="2"/>
  <c r="BH810" i="2"/>
  <c r="BG810" i="2"/>
  <c r="BF810" i="2"/>
  <c r="T810" i="2"/>
  <c r="R810" i="2"/>
  <c r="P810" i="2"/>
  <c r="BI801" i="2"/>
  <c r="BH801" i="2"/>
  <c r="BG801" i="2"/>
  <c r="BF801" i="2"/>
  <c r="T801" i="2"/>
  <c r="R801" i="2"/>
  <c r="P801" i="2"/>
  <c r="BI794" i="2"/>
  <c r="BH794" i="2"/>
  <c r="BG794" i="2"/>
  <c r="BF794" i="2"/>
  <c r="T794" i="2"/>
  <c r="R794" i="2"/>
  <c r="P794" i="2"/>
  <c r="BI790" i="2"/>
  <c r="BH790" i="2"/>
  <c r="BG790" i="2"/>
  <c r="BF790" i="2"/>
  <c r="T790" i="2"/>
  <c r="R790" i="2"/>
  <c r="P790" i="2"/>
  <c r="BI778" i="2"/>
  <c r="BH778" i="2"/>
  <c r="BG778" i="2"/>
  <c r="BF778" i="2"/>
  <c r="T778" i="2"/>
  <c r="R778" i="2"/>
  <c r="P778" i="2"/>
  <c r="BI765" i="2"/>
  <c r="BH765" i="2"/>
  <c r="BG765" i="2"/>
  <c r="BF765" i="2"/>
  <c r="T765" i="2"/>
  <c r="R765" i="2"/>
  <c r="P765" i="2"/>
  <c r="BI759" i="2"/>
  <c r="BH759" i="2"/>
  <c r="BG759" i="2"/>
  <c r="BF759" i="2"/>
  <c r="T759" i="2"/>
  <c r="R759" i="2"/>
  <c r="P759" i="2"/>
  <c r="BI741" i="2"/>
  <c r="BH741" i="2"/>
  <c r="BG741" i="2"/>
  <c r="BF741" i="2"/>
  <c r="T741" i="2"/>
  <c r="R741" i="2"/>
  <c r="P741" i="2"/>
  <c r="BI730" i="2"/>
  <c r="BH730" i="2"/>
  <c r="BG730" i="2"/>
  <c r="BF730" i="2"/>
  <c r="T730" i="2"/>
  <c r="R730" i="2"/>
  <c r="P730" i="2"/>
  <c r="BI718" i="2"/>
  <c r="BH718" i="2"/>
  <c r="BG718" i="2"/>
  <c r="BF718" i="2"/>
  <c r="T718" i="2"/>
  <c r="R718" i="2"/>
  <c r="P718" i="2"/>
  <c r="BI706" i="2"/>
  <c r="BH706" i="2"/>
  <c r="BG706" i="2"/>
  <c r="BF706" i="2"/>
  <c r="T706" i="2"/>
  <c r="R706" i="2"/>
  <c r="P706" i="2"/>
  <c r="BI696" i="2"/>
  <c r="BH696" i="2"/>
  <c r="BG696" i="2"/>
  <c r="BF696" i="2"/>
  <c r="T696" i="2"/>
  <c r="R696" i="2"/>
  <c r="P696" i="2"/>
  <c r="BI688" i="2"/>
  <c r="BH688" i="2"/>
  <c r="BG688" i="2"/>
  <c r="BF688" i="2"/>
  <c r="T688" i="2"/>
  <c r="R688" i="2"/>
  <c r="P688" i="2"/>
  <c r="BI680" i="2"/>
  <c r="BH680" i="2"/>
  <c r="BG680" i="2"/>
  <c r="BF680" i="2"/>
  <c r="T680" i="2"/>
  <c r="R680" i="2"/>
  <c r="P680" i="2"/>
  <c r="BI670" i="2"/>
  <c r="BH670" i="2"/>
  <c r="BG670" i="2"/>
  <c r="BF670" i="2"/>
  <c r="T670" i="2"/>
  <c r="R670" i="2"/>
  <c r="P670" i="2"/>
  <c r="BI662" i="2"/>
  <c r="BH662" i="2"/>
  <c r="BG662" i="2"/>
  <c r="BF662" i="2"/>
  <c r="T662" i="2"/>
  <c r="R662" i="2"/>
  <c r="P662" i="2"/>
  <c r="BI654" i="2"/>
  <c r="BH654" i="2"/>
  <c r="BG654" i="2"/>
  <c r="BF654" i="2"/>
  <c r="T654" i="2"/>
  <c r="R654" i="2"/>
  <c r="P654" i="2"/>
  <c r="BI641" i="2"/>
  <c r="BH641" i="2"/>
  <c r="BG641" i="2"/>
  <c r="BF641" i="2"/>
  <c r="T641" i="2"/>
  <c r="R641" i="2"/>
  <c r="P641" i="2"/>
  <c r="BI627" i="2"/>
  <c r="BH627" i="2"/>
  <c r="BG627" i="2"/>
  <c r="BF627" i="2"/>
  <c r="T627" i="2"/>
  <c r="R627" i="2"/>
  <c r="P627" i="2"/>
  <c r="BI613" i="2"/>
  <c r="BH613" i="2"/>
  <c r="BG613" i="2"/>
  <c r="BF613" i="2"/>
  <c r="T613" i="2"/>
  <c r="R613" i="2"/>
  <c r="P613" i="2"/>
  <c r="BI599" i="2"/>
  <c r="BH599" i="2"/>
  <c r="BG599" i="2"/>
  <c r="BF599" i="2"/>
  <c r="T599" i="2"/>
  <c r="R599" i="2"/>
  <c r="P599" i="2"/>
  <c r="BI585" i="2"/>
  <c r="BH585" i="2"/>
  <c r="BG585" i="2"/>
  <c r="BF585" i="2"/>
  <c r="T585" i="2"/>
  <c r="R585" i="2"/>
  <c r="P585" i="2"/>
  <c r="BI573" i="2"/>
  <c r="BH573" i="2"/>
  <c r="BG573" i="2"/>
  <c r="BF573" i="2"/>
  <c r="T573" i="2"/>
  <c r="R573" i="2"/>
  <c r="P573" i="2"/>
  <c r="BI570" i="2"/>
  <c r="BH570" i="2"/>
  <c r="BG570" i="2"/>
  <c r="BF570" i="2"/>
  <c r="T570" i="2"/>
  <c r="R570" i="2"/>
  <c r="P570" i="2"/>
  <c r="BI560" i="2"/>
  <c r="BH560" i="2"/>
  <c r="BG560" i="2"/>
  <c r="BF560" i="2"/>
  <c r="T560" i="2"/>
  <c r="R560" i="2"/>
  <c r="P560" i="2"/>
  <c r="BI552" i="2"/>
  <c r="BH552" i="2"/>
  <c r="BG552" i="2"/>
  <c r="BF552" i="2"/>
  <c r="T552" i="2"/>
  <c r="R552" i="2"/>
  <c r="P552" i="2"/>
  <c r="BI540" i="2"/>
  <c r="BH540" i="2"/>
  <c r="BG540" i="2"/>
  <c r="BF540" i="2"/>
  <c r="T540" i="2"/>
  <c r="R540" i="2"/>
  <c r="P540" i="2"/>
  <c r="BI529" i="2"/>
  <c r="BH529" i="2"/>
  <c r="BG529" i="2"/>
  <c r="BF529" i="2"/>
  <c r="T529" i="2"/>
  <c r="R529" i="2"/>
  <c r="P529" i="2"/>
  <c r="BI522" i="2"/>
  <c r="BH522" i="2"/>
  <c r="BG522" i="2"/>
  <c r="BF522" i="2"/>
  <c r="T522" i="2"/>
  <c r="R522" i="2"/>
  <c r="P522" i="2"/>
  <c r="BI490" i="2"/>
  <c r="BH490" i="2"/>
  <c r="BG490" i="2"/>
  <c r="BF490" i="2"/>
  <c r="T490" i="2"/>
  <c r="R490" i="2"/>
  <c r="P490" i="2"/>
  <c r="BI474" i="2"/>
  <c r="BH474" i="2"/>
  <c r="BG474" i="2"/>
  <c r="BF474" i="2"/>
  <c r="T474" i="2"/>
  <c r="R474" i="2"/>
  <c r="P474" i="2"/>
  <c r="BI465" i="2"/>
  <c r="BH465" i="2"/>
  <c r="BG465" i="2"/>
  <c r="BF465" i="2"/>
  <c r="T465" i="2"/>
  <c r="R465" i="2"/>
  <c r="P465" i="2"/>
  <c r="BI455" i="2"/>
  <c r="BH455" i="2"/>
  <c r="BG455" i="2"/>
  <c r="BF455" i="2"/>
  <c r="T455" i="2"/>
  <c r="R455" i="2"/>
  <c r="P455" i="2"/>
  <c r="BI439" i="2"/>
  <c r="BH439" i="2"/>
  <c r="BG439" i="2"/>
  <c r="BF439" i="2"/>
  <c r="T439" i="2"/>
  <c r="R439" i="2"/>
  <c r="P439" i="2"/>
  <c r="BI426" i="2"/>
  <c r="BH426" i="2"/>
  <c r="BG426" i="2"/>
  <c r="BF426" i="2"/>
  <c r="T426" i="2"/>
  <c r="R426" i="2"/>
  <c r="P426" i="2"/>
  <c r="BI419" i="2"/>
  <c r="BH419" i="2"/>
  <c r="BG419" i="2"/>
  <c r="BF419" i="2"/>
  <c r="T419" i="2"/>
  <c r="R419" i="2"/>
  <c r="P419" i="2"/>
  <c r="BI411" i="2"/>
  <c r="BH411" i="2"/>
  <c r="BG411" i="2"/>
  <c r="BF411" i="2"/>
  <c r="T411" i="2"/>
  <c r="R411" i="2"/>
  <c r="P411" i="2"/>
  <c r="BI404" i="2"/>
  <c r="BH404" i="2"/>
  <c r="BG404" i="2"/>
  <c r="BF404" i="2"/>
  <c r="T404" i="2"/>
  <c r="R404" i="2"/>
  <c r="P404" i="2"/>
  <c r="BI397" i="2"/>
  <c r="BH397" i="2"/>
  <c r="BG397" i="2"/>
  <c r="BF397" i="2"/>
  <c r="T397" i="2"/>
  <c r="R397" i="2"/>
  <c r="P397" i="2"/>
  <c r="BI390" i="2"/>
  <c r="BH390" i="2"/>
  <c r="BG390" i="2"/>
  <c r="BF390" i="2"/>
  <c r="T390" i="2"/>
  <c r="R390" i="2"/>
  <c r="P390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0" i="2"/>
  <c r="BH370" i="2"/>
  <c r="BG370" i="2"/>
  <c r="BF370" i="2"/>
  <c r="T370" i="2"/>
  <c r="R370" i="2"/>
  <c r="P370" i="2"/>
  <c r="BI360" i="2"/>
  <c r="BH360" i="2"/>
  <c r="BG360" i="2"/>
  <c r="BF360" i="2"/>
  <c r="T360" i="2"/>
  <c r="R360" i="2"/>
  <c r="P360" i="2"/>
  <c r="BI351" i="2"/>
  <c r="BH351" i="2"/>
  <c r="BG351" i="2"/>
  <c r="BF351" i="2"/>
  <c r="T351" i="2"/>
  <c r="R351" i="2"/>
  <c r="P351" i="2"/>
  <c r="BI341" i="2"/>
  <c r="BH341" i="2"/>
  <c r="BG341" i="2"/>
  <c r="BF341" i="2"/>
  <c r="T341" i="2"/>
  <c r="R341" i="2"/>
  <c r="P341" i="2"/>
  <c r="BI333" i="2"/>
  <c r="BH333" i="2"/>
  <c r="BG333" i="2"/>
  <c r="BF333" i="2"/>
  <c r="T333" i="2"/>
  <c r="R333" i="2"/>
  <c r="P333" i="2"/>
  <c r="BI327" i="2"/>
  <c r="BH327" i="2"/>
  <c r="BG327" i="2"/>
  <c r="BF327" i="2"/>
  <c r="T327" i="2"/>
  <c r="R327" i="2"/>
  <c r="P327" i="2"/>
  <c r="BI321" i="2"/>
  <c r="BH321" i="2"/>
  <c r="BG321" i="2"/>
  <c r="BF321" i="2"/>
  <c r="T321" i="2"/>
  <c r="R321" i="2"/>
  <c r="P321" i="2"/>
  <c r="BI314" i="2"/>
  <c r="BH314" i="2"/>
  <c r="BG314" i="2"/>
  <c r="BF314" i="2"/>
  <c r="T314" i="2"/>
  <c r="R314" i="2"/>
  <c r="P314" i="2"/>
  <c r="BI306" i="2"/>
  <c r="BH306" i="2"/>
  <c r="BG306" i="2"/>
  <c r="BF306" i="2"/>
  <c r="T306" i="2"/>
  <c r="R306" i="2"/>
  <c r="P306" i="2"/>
  <c r="BI289" i="2"/>
  <c r="BH289" i="2"/>
  <c r="BG289" i="2"/>
  <c r="BF289" i="2"/>
  <c r="T289" i="2"/>
  <c r="R289" i="2"/>
  <c r="P289" i="2"/>
  <c r="BI283" i="2"/>
  <c r="BH283" i="2"/>
  <c r="BG283" i="2"/>
  <c r="BF283" i="2"/>
  <c r="T283" i="2"/>
  <c r="R283" i="2"/>
  <c r="P283" i="2"/>
  <c r="BI277" i="2"/>
  <c r="BH277" i="2"/>
  <c r="BG277" i="2"/>
  <c r="BF277" i="2"/>
  <c r="T277" i="2"/>
  <c r="R277" i="2"/>
  <c r="P277" i="2"/>
  <c r="BI271" i="2"/>
  <c r="BH271" i="2"/>
  <c r="BG271" i="2"/>
  <c r="BF271" i="2"/>
  <c r="T271" i="2"/>
  <c r="R271" i="2"/>
  <c r="P271" i="2"/>
  <c r="BI265" i="2"/>
  <c r="BH265" i="2"/>
  <c r="BG265" i="2"/>
  <c r="BF265" i="2"/>
  <c r="T265" i="2"/>
  <c r="R265" i="2"/>
  <c r="P265" i="2"/>
  <c r="BI259" i="2"/>
  <c r="BH259" i="2"/>
  <c r="BG259" i="2"/>
  <c r="BF259" i="2"/>
  <c r="T259" i="2"/>
  <c r="R259" i="2"/>
  <c r="P259" i="2"/>
  <c r="BI253" i="2"/>
  <c r="BH253" i="2"/>
  <c r="BG253" i="2"/>
  <c r="BF253" i="2"/>
  <c r="T253" i="2"/>
  <c r="R253" i="2"/>
  <c r="P253" i="2"/>
  <c r="BI247" i="2"/>
  <c r="BH247" i="2"/>
  <c r="BG247" i="2"/>
  <c r="BF247" i="2"/>
  <c r="T247" i="2"/>
  <c r="R247" i="2"/>
  <c r="P247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6" i="2"/>
  <c r="BH176" i="2"/>
  <c r="BG176" i="2"/>
  <c r="BF176" i="2"/>
  <c r="T176" i="2"/>
  <c r="R176" i="2"/>
  <c r="P176" i="2"/>
  <c r="BI166" i="2"/>
  <c r="BH166" i="2"/>
  <c r="BG166" i="2"/>
  <c r="BF166" i="2"/>
  <c r="T166" i="2"/>
  <c r="R166" i="2"/>
  <c r="P166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37" i="2"/>
  <c r="BH137" i="2"/>
  <c r="BG137" i="2"/>
  <c r="BF137" i="2"/>
  <c r="T137" i="2"/>
  <c r="R137" i="2"/>
  <c r="P137" i="2"/>
  <c r="BI130" i="2"/>
  <c r="BH130" i="2"/>
  <c r="BG130" i="2"/>
  <c r="BF130" i="2"/>
  <c r="T130" i="2"/>
  <c r="R130" i="2"/>
  <c r="P130" i="2"/>
  <c r="BI123" i="2"/>
  <c r="BH123" i="2"/>
  <c r="BG123" i="2"/>
  <c r="BF123" i="2"/>
  <c r="T123" i="2"/>
  <c r="R123" i="2"/>
  <c r="P123" i="2"/>
  <c r="BI117" i="2"/>
  <c r="F37" i="2" s="1"/>
  <c r="BH117" i="2"/>
  <c r="BG117" i="2"/>
  <c r="BF117" i="2"/>
  <c r="T117" i="2"/>
  <c r="R117" i="2"/>
  <c r="P117" i="2"/>
  <c r="BI111" i="2"/>
  <c r="BH111" i="2"/>
  <c r="BG111" i="2"/>
  <c r="BF111" i="2"/>
  <c r="F34" i="2" s="1"/>
  <c r="T111" i="2"/>
  <c r="R111" i="2"/>
  <c r="P111" i="2"/>
  <c r="J104" i="2"/>
  <c r="F104" i="2"/>
  <c r="F102" i="2"/>
  <c r="E100" i="2"/>
  <c r="J54" i="2"/>
  <c r="F54" i="2"/>
  <c r="F52" i="2"/>
  <c r="E50" i="2"/>
  <c r="J24" i="2"/>
  <c r="E24" i="2"/>
  <c r="J105" i="2"/>
  <c r="J23" i="2"/>
  <c r="J18" i="2"/>
  <c r="E18" i="2"/>
  <c r="F55" i="2" s="1"/>
  <c r="J17" i="2"/>
  <c r="J12" i="2"/>
  <c r="J102" i="2" s="1"/>
  <c r="E7" i="2"/>
  <c r="E48" i="2" s="1"/>
  <c r="L50" i="1"/>
  <c r="AM50" i="1"/>
  <c r="AM49" i="1"/>
  <c r="L49" i="1"/>
  <c r="AM47" i="1"/>
  <c r="L47" i="1"/>
  <c r="L45" i="1"/>
  <c r="L44" i="1"/>
  <c r="J3259" i="2"/>
  <c r="J2608" i="2"/>
  <c r="J314" i="2"/>
  <c r="BK3352" i="2"/>
  <c r="BK2643" i="2"/>
  <c r="BK1131" i="2"/>
  <c r="BK2540" i="2"/>
  <c r="BK360" i="2"/>
  <c r="J88" i="3"/>
  <c r="J398" i="4"/>
  <c r="BK331" i="4"/>
  <c r="J250" i="4"/>
  <c r="BK163" i="4"/>
  <c r="BK400" i="4"/>
  <c r="BK329" i="4"/>
  <c r="J192" i="4"/>
  <c r="BK115" i="4"/>
  <c r="J163" i="4"/>
  <c r="BK151" i="6"/>
  <c r="J251" i="7"/>
  <c r="BK159" i="9"/>
  <c r="BK89" i="10"/>
  <c r="J185" i="7"/>
  <c r="BK86" i="8"/>
  <c r="J246" i="9"/>
  <c r="J194" i="9"/>
  <c r="BK192" i="9"/>
  <c r="J153" i="9"/>
  <c r="J183" i="10"/>
  <c r="BK99" i="10"/>
  <c r="J1867" i="2"/>
  <c r="J3963" i="2"/>
  <c r="BK2888" i="2"/>
  <c r="J2284" i="2"/>
  <c r="BK314" i="2"/>
  <c r="BK2861" i="2"/>
  <c r="J220" i="9"/>
  <c r="J147" i="9"/>
  <c r="J4926" i="2"/>
  <c r="J3102" i="2"/>
  <c r="BK2578" i="2"/>
  <c r="BK380" i="2"/>
  <c r="J3841" i="2"/>
  <c r="J3106" i="2"/>
  <c r="BK2338" i="2"/>
  <c r="J289" i="2"/>
  <c r="J270" i="4"/>
  <c r="BK102" i="5"/>
  <c r="J174" i="6"/>
  <c r="J284" i="7"/>
  <c r="BK302" i="9"/>
  <c r="J177" i="9"/>
  <c r="J131" i="10"/>
  <c r="BK3110" i="2"/>
  <c r="J3302" i="2"/>
  <c r="BK217" i="2"/>
  <c r="J341" i="2"/>
  <c r="J125" i="3"/>
  <c r="BK404" i="4"/>
  <c r="BK337" i="4"/>
  <c r="J219" i="4"/>
  <c r="BK96" i="4"/>
  <c r="BK345" i="4"/>
  <c r="J255" i="4"/>
  <c r="J198" i="4"/>
  <c r="J210" i="4"/>
  <c r="BK96" i="5"/>
  <c r="J151" i="6"/>
  <c r="J259" i="7"/>
  <c r="J111" i="8"/>
  <c r="J175" i="9"/>
  <c r="J98" i="9"/>
  <c r="BK135" i="10"/>
  <c r="BK3243" i="2"/>
  <c r="BK333" i="2"/>
  <c r="J4026" i="2"/>
  <c r="BK2608" i="2"/>
  <c r="J411" i="2"/>
  <c r="J3852" i="2"/>
  <c r="J1427" i="2"/>
  <c r="J3190" i="2"/>
  <c r="BK2785" i="2"/>
  <c r="BK1442" i="2"/>
  <c r="J189" i="2"/>
  <c r="BK2453" i="2"/>
  <c r="BK1145" i="2"/>
  <c r="BK306" i="2"/>
  <c r="J104" i="3"/>
  <c r="BK112" i="3"/>
  <c r="J388" i="4"/>
  <c r="J303" i="4"/>
  <c r="BK231" i="4"/>
  <c r="BK157" i="4"/>
  <c r="J419" i="4"/>
  <c r="BK340" i="4"/>
  <c r="BK248" i="4"/>
  <c r="J160" i="4"/>
  <c r="J239" i="4"/>
  <c r="BK128" i="5"/>
  <c r="BK124" i="5"/>
  <c r="J128" i="6"/>
  <c r="BK231" i="7"/>
  <c r="J143" i="9"/>
  <c r="BK92" i="9"/>
  <c r="BK4411" i="2"/>
  <c r="J3227" i="2"/>
  <c r="BK2647" i="2"/>
  <c r="BK2250" i="2"/>
  <c r="J1458" i="2"/>
  <c r="J404" i="2"/>
  <c r="BK144" i="2"/>
  <c r="J3100" i="2"/>
  <c r="J2806" i="2"/>
  <c r="J2028" i="2"/>
  <c r="J465" i="2"/>
  <c r="BK2891" i="2"/>
  <c r="J283" i="2"/>
  <c r="BK3756" i="2"/>
  <c r="J3278" i="2"/>
  <c r="BK2839" i="2"/>
  <c r="BK1864" i="2"/>
  <c r="J154" i="4"/>
  <c r="J112" i="4"/>
  <c r="BK150" i="5"/>
  <c r="J94" i="5"/>
  <c r="BK174" i="6"/>
  <c r="BK209" i="7"/>
  <c r="J250" i="9"/>
  <c r="BK204" i="9"/>
  <c r="J99" i="10"/>
  <c r="J3711" i="2"/>
  <c r="BK123" i="2"/>
  <c r="BK2895" i="2"/>
  <c r="J2562" i="2"/>
  <c r="J1592" i="2"/>
  <c r="BK341" i="2"/>
  <c r="BK3951" i="2"/>
  <c r="J2453" i="2"/>
  <c r="J522" i="2"/>
  <c r="J86" i="8"/>
  <c r="BK123" i="9"/>
  <c r="J171" i="9"/>
  <c r="J125" i="10"/>
  <c r="BK4899" i="2"/>
  <c r="J3317" i="2"/>
  <c r="BK4623" i="2"/>
  <c r="BK3711" i="2"/>
  <c r="BK2879" i="2"/>
  <c r="J2600" i="2"/>
  <c r="BK2270" i="2"/>
  <c r="BK235" i="2"/>
  <c r="BK3885" i="2"/>
  <c r="J2863" i="2"/>
  <c r="J2446" i="2"/>
  <c r="BK641" i="2"/>
  <c r="J111" i="2"/>
  <c r="BK3259" i="2"/>
  <c r="BK3084" i="2"/>
  <c r="BK2966" i="2"/>
  <c r="BK2586" i="2"/>
  <c r="BK1891" i="2"/>
  <c r="J741" i="2"/>
  <c r="BK474" i="2"/>
  <c r="J2530" i="2"/>
  <c r="BK1430" i="2"/>
  <c r="J1086" i="2"/>
  <c r="BK283" i="2"/>
  <c r="J143" i="3"/>
  <c r="BK100" i="3"/>
  <c r="BK94" i="3"/>
  <c r="J390" i="4"/>
  <c r="BK350" i="4"/>
  <c r="BK313" i="4"/>
  <c r="J292" i="4"/>
  <c r="J229" i="4"/>
  <c r="BK184" i="4"/>
  <c r="J105" i="4"/>
  <c r="J413" i="4"/>
  <c r="J360" i="4"/>
  <c r="BK326" i="4"/>
  <c r="BK290" i="4"/>
  <c r="BK190" i="4"/>
  <c r="J136" i="4"/>
  <c r="J272" i="4"/>
  <c r="BK130" i="5"/>
  <c r="BK153" i="5"/>
  <c r="J106" i="5"/>
  <c r="J156" i="6"/>
  <c r="BK288" i="7"/>
  <c r="BK161" i="7"/>
  <c r="J290" i="9"/>
  <c r="BK218" i="9"/>
  <c r="J208" i="9"/>
  <c r="BK3331" i="2"/>
  <c r="BK2408" i="2"/>
  <c r="BK4305" i="2"/>
  <c r="J3234" i="2"/>
  <c r="BK2937" i="2"/>
  <c r="BK2425" i="2"/>
  <c r="J1442" i="2"/>
  <c r="J333" i="2"/>
  <c r="J3985" i="2"/>
  <c r="BK3116" i="2"/>
  <c r="J2478" i="2"/>
  <c r="J817" i="2"/>
  <c r="J4899" i="2"/>
  <c r="J3157" i="2"/>
  <c r="J3082" i="2"/>
  <c r="J2859" i="2"/>
  <c r="J2245" i="2"/>
  <c r="J1343" i="2"/>
  <c r="BK718" i="2"/>
  <c r="J370" i="2"/>
  <c r="J2795" i="2"/>
  <c r="BK2510" i="2"/>
  <c r="BK2072" i="2"/>
  <c r="BK794" i="2"/>
  <c r="BK529" i="2"/>
  <c r="J271" i="2"/>
  <c r="BK132" i="3"/>
  <c r="J147" i="3"/>
  <c r="J100" i="3"/>
  <c r="BK413" i="4"/>
  <c r="J366" i="4"/>
  <c r="J316" i="4"/>
  <c r="J274" i="4"/>
  <c r="J252" i="4"/>
  <c r="J187" i="4"/>
  <c r="BK127" i="4"/>
  <c r="BK425" i="4"/>
  <c r="BK363" i="4"/>
  <c r="J331" i="4"/>
  <c r="BK282" i="4"/>
  <c r="BK236" i="4"/>
  <c r="BK208" i="4"/>
  <c r="BK143" i="4"/>
  <c r="J99" i="4"/>
  <c r="J206" i="4"/>
  <c r="J150" i="5"/>
  <c r="BK98" i="5"/>
  <c r="J108" i="5"/>
  <c r="BK172" i="6"/>
  <c r="J294" i="7"/>
  <c r="BK137" i="7"/>
  <c r="J288" i="9"/>
  <c r="J102" i="9"/>
  <c r="BK127" i="9"/>
  <c r="BK129" i="9"/>
  <c r="J133" i="10"/>
  <c r="BK150" i="10"/>
  <c r="BK3251" i="2"/>
  <c r="J2516" i="2"/>
  <c r="BK4585" i="2"/>
  <c r="J3794" i="2"/>
  <c r="J3268" i="2"/>
  <c r="BK3054" i="2"/>
  <c r="J2869" i="2"/>
  <c r="BK2589" i="2"/>
  <c r="J2276" i="2"/>
  <c r="J1764" i="2"/>
  <c r="BK801" i="2"/>
  <c r="BK351" i="2"/>
  <c r="AS54" i="1"/>
  <c r="J585" i="2"/>
  <c r="J238" i="2"/>
  <c r="BK251" i="7"/>
  <c r="J152" i="7"/>
  <c r="BK256" i="7"/>
  <c r="J137" i="7"/>
  <c r="BK98" i="8"/>
  <c r="J268" i="9"/>
  <c r="J242" i="9"/>
  <c r="J108" i="9"/>
  <c r="BK230" i="9"/>
  <c r="J188" i="9"/>
  <c r="BK121" i="9"/>
  <c r="BK137" i="9"/>
  <c r="BK188" i="9"/>
  <c r="BK186" i="9"/>
  <c r="BK165" i="10"/>
  <c r="J105" i="10"/>
  <c r="BK175" i="10"/>
  <c r="J93" i="10"/>
  <c r="BK4893" i="2"/>
  <c r="J3216" i="2"/>
  <c r="BK2245" i="2"/>
  <c r="J247" i="2"/>
  <c r="BK3923" i="2"/>
  <c r="BK2875" i="2"/>
  <c r="BK2439" i="2"/>
  <c r="BK1867" i="2"/>
  <c r="J4910" i="2"/>
  <c r="J2643" i="2"/>
  <c r="BK730" i="2"/>
  <c r="J277" i="2"/>
  <c r="J167" i="9"/>
  <c r="BK190" i="9"/>
  <c r="J163" i="10"/>
  <c r="BK163" i="10"/>
  <c r="BK133" i="10"/>
  <c r="J3844" i="2"/>
  <c r="J3165" i="2"/>
  <c r="BK2284" i="2"/>
  <c r="J4635" i="2"/>
  <c r="J3086" i="2"/>
  <c r="BK2201" i="2"/>
  <c r="J641" i="2"/>
  <c r="BK2212" i="2"/>
  <c r="BK321" i="2"/>
  <c r="BK147" i="3"/>
  <c r="BK386" i="4"/>
  <c r="J308" i="4"/>
  <c r="J181" i="4"/>
  <c r="J337" i="4"/>
  <c r="J277" i="4"/>
  <c r="J167" i="4"/>
  <c r="J129" i="4"/>
  <c r="J100" i="5"/>
  <c r="BK156" i="6"/>
  <c r="J267" i="7"/>
  <c r="BK286" i="9"/>
  <c r="BK222" i="9"/>
  <c r="BK210" i="9"/>
  <c r="BK177" i="9"/>
  <c r="BK101" i="10"/>
  <c r="J152" i="10"/>
  <c r="J3092" i="2"/>
  <c r="J123" i="9"/>
  <c r="BK3136" i="2"/>
  <c r="J3750" i="2"/>
  <c r="J2233" i="2"/>
  <c r="BK241" i="2"/>
  <c r="J3704" i="2"/>
  <c r="BK2988" i="2"/>
  <c r="J835" i="2"/>
  <c r="BK4635" i="2"/>
  <c r="J140" i="5"/>
  <c r="BK122" i="5"/>
  <c r="J167" i="6"/>
  <c r="BK97" i="7"/>
  <c r="J292" i="9"/>
  <c r="BK161" i="10"/>
  <c r="J187" i="10"/>
  <c r="J2959" i="2"/>
  <c r="BK3006" i="2"/>
  <c r="J2212" i="2"/>
  <c r="J419" i="2"/>
  <c r="J3756" i="2"/>
  <c r="J1093" i="2"/>
  <c r="BK295" i="9"/>
  <c r="BK108" i="9"/>
  <c r="J165" i="10"/>
  <c r="BK3724" i="2"/>
  <c r="BK3138" i="2"/>
  <c r="J3926" i="2"/>
  <c r="BK2487" i="2"/>
  <c r="BK835" i="2"/>
  <c r="J3650" i="2"/>
  <c r="J2007" i="2"/>
  <c r="BK226" i="2"/>
  <c r="J3078" i="2"/>
  <c r="J2494" i="2"/>
  <c r="J1253" i="2"/>
  <c r="BK2857" i="2"/>
  <c r="BK1483" i="2"/>
  <c r="BK570" i="2"/>
  <c r="J128" i="3"/>
  <c r="J425" i="4"/>
  <c r="BK372" i="4"/>
  <c r="J306" i="4"/>
  <c r="J208" i="4"/>
  <c r="BK147" i="4"/>
  <c r="BK398" i="4"/>
  <c r="BK308" i="4"/>
  <c r="BK245" i="4"/>
  <c r="J248" i="4"/>
  <c r="J116" i="5"/>
  <c r="J98" i="5"/>
  <c r="J137" i="6"/>
  <c r="BK236" i="7"/>
  <c r="BK250" i="9"/>
  <c r="J112" i="9"/>
  <c r="BK123" i="10"/>
  <c r="BK3816" i="2"/>
  <c r="J2549" i="2"/>
  <c r="J3881" i="2"/>
  <c r="J2861" i="2"/>
  <c r="BK967" i="2"/>
  <c r="BK4069" i="2"/>
  <c r="J2281" i="2"/>
  <c r="J4912" i="2"/>
  <c r="J3084" i="2"/>
  <c r="BK2516" i="2"/>
  <c r="J613" i="2"/>
  <c r="BK2555" i="2"/>
  <c r="BK1384" i="2"/>
  <c r="J455" i="2"/>
  <c r="BK97" i="3"/>
  <c r="J431" i="4"/>
  <c r="BK375" i="4"/>
  <c r="J311" i="4"/>
  <c r="J236" i="4"/>
  <c r="BK165" i="4"/>
  <c r="BK388" i="4"/>
  <c r="BK286" i="4"/>
  <c r="BK252" i="4"/>
  <c r="BK195" i="4"/>
  <c r="J257" i="4"/>
  <c r="BK136" i="4"/>
  <c r="J90" i="5"/>
  <c r="J98" i="6"/>
  <c r="BK229" i="7"/>
  <c r="J272" i="9"/>
  <c r="J182" i="9"/>
  <c r="BK155" i="9"/>
  <c r="J86" i="10"/>
  <c r="J3534" i="2"/>
  <c r="BK778" i="2"/>
  <c r="BK4066" i="2"/>
  <c r="J3543" i="2"/>
  <c r="J2997" i="2"/>
  <c r="BK2572" i="2"/>
  <c r="J1995" i="2"/>
  <c r="J688" i="2"/>
  <c r="J253" i="2"/>
  <c r="BK3165" i="2"/>
  <c r="J2875" i="2"/>
  <c r="J2417" i="2"/>
  <c r="J790" i="2"/>
  <c r="BK137" i="2"/>
  <c r="J166" i="7"/>
  <c r="BK176" i="7"/>
  <c r="J102" i="8"/>
  <c r="BK182" i="9"/>
  <c r="J266" i="9"/>
  <c r="J180" i="9"/>
  <c r="BK196" i="9"/>
  <c r="BK143" i="9"/>
  <c r="J127" i="10"/>
  <c r="J109" i="10"/>
  <c r="BK3753" i="2"/>
  <c r="BK2630" i="2"/>
  <c r="J4129" i="2"/>
  <c r="J3014" i="2"/>
  <c r="J810" i="2"/>
  <c r="BK3963" i="2"/>
  <c r="BK2885" i="2"/>
  <c r="J573" i="2"/>
  <c r="J219" i="7"/>
  <c r="BK163" i="9"/>
  <c r="BK110" i="9"/>
  <c r="BK3720" i="2"/>
  <c r="J3054" i="2"/>
  <c r="J4924" i="2"/>
  <c r="BK3092" i="2"/>
  <c r="J2472" i="2"/>
  <c r="BK253" i="2"/>
  <c r="BK1427" i="2"/>
  <c r="BK116" i="3"/>
  <c r="BK429" i="4"/>
  <c r="BK369" i="4"/>
  <c r="BK288" i="4"/>
  <c r="J212" i="4"/>
  <c r="J118" i="4"/>
  <c r="BK378" i="4"/>
  <c r="BK301" i="4"/>
  <c r="BK177" i="4"/>
  <c r="BK255" i="4"/>
  <c r="J143" i="5"/>
  <c r="J104" i="5"/>
  <c r="BK88" i="6"/>
  <c r="J97" i="7"/>
  <c r="BK94" i="9"/>
  <c r="BK125" i="10"/>
  <c r="BK131" i="7"/>
  <c r="J147" i="7"/>
  <c r="BK236" i="9"/>
  <c r="BK258" i="9"/>
  <c r="BK171" i="9"/>
  <c r="BK198" i="9"/>
  <c r="BK189" i="10"/>
  <c r="BK173" i="10"/>
  <c r="BK3082" i="2"/>
  <c r="BK2562" i="2"/>
  <c r="BK165" i="9"/>
  <c r="J2969" i="2"/>
  <c r="J4411" i="2"/>
  <c r="J2988" i="2"/>
  <c r="BK2028" i="2"/>
  <c r="J161" i="7"/>
  <c r="BK3218" i="2"/>
  <c r="BK2063" i="2"/>
  <c r="BK4912" i="2"/>
  <c r="J221" i="4"/>
  <c r="BK94" i="5"/>
  <c r="BK103" i="6"/>
  <c r="J238" i="7"/>
  <c r="BK277" i="9"/>
  <c r="J149" i="9"/>
  <c r="J123" i="10"/>
  <c r="BK3080" i="2"/>
  <c r="J3067" i="2"/>
  <c r="BK2519" i="2"/>
  <c r="J849" i="2"/>
  <c r="J214" i="2"/>
  <c r="J3209" i="2"/>
  <c r="J259" i="2"/>
  <c r="BK244" i="9"/>
  <c r="BK116" i="9"/>
  <c r="BK113" i="10"/>
  <c r="BK3766" i="2"/>
  <c r="BK3182" i="2"/>
  <c r="J4069" i="2"/>
  <c r="J2857" i="2"/>
  <c r="BK1848" i="2"/>
  <c r="BK166" i="2"/>
  <c r="J2533" i="2"/>
  <c r="J4918" i="2"/>
  <c r="BK3108" i="2"/>
  <c r="BK2869" i="2"/>
  <c r="J2633" i="2"/>
  <c r="BK2276" i="2"/>
  <c r="BK382" i="2"/>
  <c r="BK143" i="3"/>
  <c r="BK411" i="4"/>
  <c r="J363" i="4"/>
  <c r="BK265" i="4"/>
  <c r="BK152" i="4"/>
  <c r="BK354" i="4"/>
  <c r="BK279" i="4"/>
  <c r="BK229" i="4"/>
  <c r="BK179" i="4"/>
  <c r="J226" i="4"/>
  <c r="BK136" i="5"/>
  <c r="BK90" i="5"/>
  <c r="J118" i="6"/>
  <c r="J191" i="7"/>
  <c r="BK266" i="9"/>
  <c r="BK228" i="9"/>
  <c r="BK125" i="9"/>
  <c r="BK181" i="10"/>
  <c r="BK2788" i="2"/>
  <c r="J195" i="2"/>
  <c r="J3724" i="2"/>
  <c r="BK2654" i="2"/>
  <c r="BK627" i="2"/>
  <c r="BK3926" i="2"/>
  <c r="BK2611" i="2"/>
  <c r="BK4922" i="2"/>
  <c r="BK2975" i="2"/>
  <c r="BK122" i="3"/>
  <c r="J132" i="3"/>
  <c r="J400" i="4"/>
  <c r="J358" i="4"/>
  <c r="BK284" i="4"/>
  <c r="BK206" i="4"/>
  <c r="J115" i="4"/>
  <c r="BK382" i="4"/>
  <c r="J297" i="4"/>
  <c r="BK267" i="4"/>
  <c r="BK187" i="4"/>
  <c r="J134" i="4"/>
  <c r="BK106" i="5"/>
  <c r="BK100" i="5"/>
  <c r="J103" i="6"/>
  <c r="BK169" i="7"/>
  <c r="J270" i="9"/>
  <c r="J145" i="9"/>
  <c r="BK97" i="10"/>
  <c r="BK2137" i="2"/>
  <c r="BK4129" i="2"/>
  <c r="BK3453" i="2"/>
  <c r="J2830" i="2"/>
  <c r="BK2482" i="2"/>
  <c r="BK1285" i="2"/>
  <c r="J390" i="2"/>
  <c r="BK3403" i="2"/>
  <c r="J3090" i="2"/>
  <c r="BK2640" i="2"/>
  <c r="J1864" i="2"/>
  <c r="J380" i="2"/>
  <c r="BK198" i="7"/>
  <c r="J224" i="7"/>
  <c r="J302" i="9"/>
  <c r="J277" i="9"/>
  <c r="J274" i="9"/>
  <c r="J218" i="9"/>
  <c r="BK131" i="9"/>
  <c r="J135" i="9"/>
  <c r="J159" i="10"/>
  <c r="J137" i="10"/>
  <c r="BK2830" i="2"/>
  <c r="BK4365" i="2"/>
  <c r="J3098" i="2"/>
  <c r="J2503" i="2"/>
  <c r="BK289" i="2"/>
  <c r="BK3225" i="2"/>
  <c r="BK1424" i="2"/>
  <c r="BK166" i="7"/>
  <c r="BK260" i="9"/>
  <c r="BK226" i="9"/>
  <c r="J157" i="9"/>
  <c r="BK95" i="10"/>
  <c r="BK856" i="2"/>
  <c r="BK426" i="2"/>
  <c r="BK4414" i="2"/>
  <c r="J3275" i="2"/>
  <c r="J3047" i="2"/>
  <c r="BK2821" i="2"/>
  <c r="J2079" i="2"/>
  <c r="J1069" i="2"/>
  <c r="J2772" i="2"/>
  <c r="J2439" i="2"/>
  <c r="J778" i="2"/>
  <c r="J176" i="2"/>
  <c r="J94" i="3"/>
  <c r="J91" i="3"/>
  <c r="J380" i="4"/>
  <c r="J354" i="4"/>
  <c r="J301" i="4"/>
  <c r="BK272" i="4"/>
  <c r="BK224" i="4"/>
  <c r="BK154" i="4"/>
  <c r="J411" i="4"/>
  <c r="BK366" i="4"/>
  <c r="BK318" i="4"/>
  <c r="BK294" i="4"/>
  <c r="J201" i="4"/>
  <c r="BK140" i="4"/>
  <c r="J96" i="4"/>
  <c r="BK219" i="4"/>
  <c r="BK108" i="5"/>
  <c r="J146" i="5"/>
  <c r="BK92" i="5"/>
  <c r="J88" i="6"/>
  <c r="BK281" i="7"/>
  <c r="BK203" i="7"/>
  <c r="BK106" i="8"/>
  <c r="J94" i="9"/>
  <c r="BK93" i="10"/>
  <c r="J247" i="7"/>
  <c r="BK147" i="7"/>
  <c r="BK247" i="7"/>
  <c r="BK191" i="7"/>
  <c r="BK270" i="9"/>
  <c r="BK299" i="9"/>
  <c r="J226" i="9"/>
  <c r="BK212" i="9"/>
  <c r="J125" i="9"/>
  <c r="BK90" i="9"/>
  <c r="J104" i="9"/>
  <c r="BK96" i="9"/>
  <c r="BK109" i="10"/>
  <c r="J143" i="10"/>
  <c r="BK129" i="10"/>
  <c r="J2468" i="2"/>
  <c r="BK229" i="2"/>
  <c r="J4695" i="2"/>
  <c r="J3819" i="2"/>
  <c r="J3114" i="2"/>
  <c r="J2839" i="2"/>
  <c r="BK2226" i="2"/>
  <c r="J856" i="2"/>
  <c r="BK189" i="2"/>
  <c r="J3855" i="2"/>
  <c r="BK2772" i="2"/>
  <c r="J255" i="9"/>
  <c r="BK184" i="9"/>
  <c r="J360" i="2"/>
  <c r="J3885" i="2"/>
  <c r="J3040" i="2"/>
  <c r="BK2859" i="2"/>
  <c r="J2408" i="2"/>
  <c r="BK741" i="2"/>
  <c r="J229" i="7"/>
  <c r="BK4926" i="2"/>
  <c r="J3251" i="2"/>
  <c r="BK3096" i="2"/>
  <c r="J2519" i="2"/>
  <c r="BK560" i="2"/>
  <c r="J117" i="2"/>
  <c r="BK118" i="4"/>
  <c r="J145" i="4"/>
  <c r="J147" i="4"/>
  <c r="J112" i="5"/>
  <c r="J128" i="5"/>
  <c r="BK143" i="6"/>
  <c r="BK123" i="6"/>
  <c r="J270" i="7"/>
  <c r="J281" i="9"/>
  <c r="J228" i="9"/>
  <c r="BK185" i="10"/>
  <c r="J135" i="10"/>
  <c r="J3496" i="2"/>
  <c r="J2465" i="2"/>
  <c r="BK4091" i="2"/>
  <c r="BK3209" i="2"/>
  <c r="J2785" i="2"/>
  <c r="BK2265" i="2"/>
  <c r="BK1921" i="2"/>
  <c r="J670" i="2"/>
  <c r="J130" i="2"/>
  <c r="BK3881" i="2"/>
  <c r="J2540" i="2"/>
  <c r="BK2140" i="2"/>
  <c r="BK390" i="2"/>
  <c r="BK181" i="7"/>
  <c r="J304" i="9"/>
  <c r="BK272" i="9"/>
  <c r="BK147" i="9"/>
  <c r="J175" i="10"/>
  <c r="J141" i="10"/>
  <c r="J91" i="10"/>
  <c r="BK3356" i="2"/>
  <c r="BK3268" i="2"/>
  <c r="J4876" i="2"/>
  <c r="J4305" i="2"/>
  <c r="BK3071" i="2"/>
  <c r="BK2824" i="2"/>
  <c r="BK2417" i="2"/>
  <c r="J1418" i="2"/>
  <c r="BK4916" i="2"/>
  <c r="BK3844" i="2"/>
  <c r="BK2657" i="2"/>
  <c r="BK863" i="2"/>
  <c r="BK419" i="2"/>
  <c r="BK3394" i="2"/>
  <c r="J3116" i="2"/>
  <c r="J3027" i="2"/>
  <c r="J2755" i="2"/>
  <c r="J2431" i="2"/>
  <c r="BK1458" i="2"/>
  <c r="J696" i="2"/>
  <c r="J2722" i="2"/>
  <c r="BK2500" i="2"/>
  <c r="J2250" i="2"/>
  <c r="BK465" i="2"/>
  <c r="J265" i="2"/>
  <c r="BK119" i="3"/>
  <c r="J136" i="3"/>
  <c r="BK434" i="4"/>
  <c r="BK384" i="4"/>
  <c r="J345" i="4"/>
  <c r="J329" i="4"/>
  <c r="J286" i="4"/>
  <c r="J245" i="4"/>
  <c r="BK160" i="4"/>
  <c r="BK422" i="4"/>
  <c r="BK380" i="4"/>
  <c r="BK334" i="4"/>
  <c r="BK270" i="4"/>
  <c r="J234" i="4"/>
  <c r="BK210" i="4"/>
  <c r="BK145" i="4"/>
  <c r="J132" i="4"/>
  <c r="J123" i="4"/>
  <c r="BK104" i="5"/>
  <c r="BK134" i="5"/>
  <c r="J133" i="6"/>
  <c r="J93" i="6"/>
  <c r="J231" i="7"/>
  <c r="J142" i="7"/>
  <c r="J159" i="9"/>
  <c r="J196" i="9"/>
  <c r="BK106" i="9"/>
  <c r="J173" i="10"/>
  <c r="BK91" i="10"/>
  <c r="BK3697" i="2"/>
  <c r="BK3098" i="2"/>
  <c r="J706" i="2"/>
  <c r="BK4876" i="2"/>
  <c r="J3559" i="2"/>
  <c r="J3010" i="2"/>
  <c r="BK2494" i="2"/>
  <c r="J1621" i="2"/>
  <c r="J3280" i="2"/>
  <c r="J2137" i="2"/>
  <c r="J552" i="2"/>
  <c r="J3331" i="2"/>
  <c r="J3112" i="2"/>
  <c r="BK3014" i="2"/>
  <c r="J2597" i="2"/>
  <c r="BK1592" i="2"/>
  <c r="BK821" i="2"/>
  <c r="BK102" i="4"/>
  <c r="J404" i="4"/>
  <c r="J350" i="4"/>
  <c r="BK303" i="4"/>
  <c r="J263" i="4"/>
  <c r="J224" i="4"/>
  <c r="BK169" i="4"/>
  <c r="BK125" i="4"/>
  <c r="J267" i="4"/>
  <c r="J120" i="5"/>
  <c r="BK140" i="5"/>
  <c r="J146" i="6"/>
  <c r="BK146" i="6"/>
  <c r="J176" i="7"/>
  <c r="BK94" i="8"/>
  <c r="BK202" i="9"/>
  <c r="J224" i="9"/>
  <c r="BK175" i="9"/>
  <c r="BK154" i="10"/>
  <c r="BK152" i="10"/>
  <c r="J3352" i="2"/>
  <c r="BK2815" i="2"/>
  <c r="BK4695" i="2"/>
  <c r="J3929" i="2"/>
  <c r="BK3650" i="2"/>
  <c r="BK3010" i="2"/>
  <c r="J2851" i="2"/>
  <c r="BK2619" i="2"/>
  <c r="BK2530" i="2"/>
  <c r="BK2219" i="2"/>
  <c r="J1424" i="2"/>
  <c r="BK706" i="2"/>
  <c r="J321" i="2"/>
  <c r="BK195" i="2"/>
  <c r="J3243" i="2"/>
  <c r="BK3078" i="2"/>
  <c r="BK2847" i="2"/>
  <c r="J2586" i="2"/>
  <c r="J2265" i="2"/>
  <c r="J1483" i="2"/>
  <c r="J718" i="2"/>
  <c r="BK327" i="2"/>
  <c r="BK270" i="7"/>
  <c r="J181" i="7"/>
  <c r="BK267" i="7"/>
  <c r="BK152" i="7"/>
  <c r="BK111" i="8"/>
  <c r="J262" i="9"/>
  <c r="BK157" i="9"/>
  <c r="J297" i="9"/>
  <c r="BK232" i="9"/>
  <c r="BK208" i="9"/>
  <c r="J139" i="9"/>
  <c r="BK173" i="9"/>
  <c r="BK100" i="9"/>
  <c r="J189" i="10"/>
  <c r="J145" i="10"/>
  <c r="BK187" i="10"/>
  <c r="J139" i="10"/>
  <c r="J97" i="10"/>
  <c r="BK3543" i="2"/>
  <c r="J3071" i="2"/>
  <c r="J627" i="2"/>
  <c r="J4023" i="2"/>
  <c r="J3182" i="2"/>
  <c r="J2611" i="2"/>
  <c r="BK2273" i="2"/>
  <c r="J490" i="2"/>
  <c r="BK151" i="2"/>
  <c r="BK3852" i="2"/>
  <c r="J3096" i="2"/>
  <c r="BK1894" i="2"/>
  <c r="J1131" i="2"/>
  <c r="J223" i="2"/>
  <c r="J115" i="8"/>
  <c r="J238" i="9"/>
  <c r="BK284" i="9"/>
  <c r="BK145" i="9"/>
  <c r="J163" i="9"/>
  <c r="BK206" i="9"/>
  <c r="J121" i="10"/>
  <c r="BK4906" i="2"/>
  <c r="J3094" i="2"/>
  <c r="J1894" i="2"/>
  <c r="J157" i="2"/>
  <c r="BK3106" i="2"/>
  <c r="J1477" i="2"/>
  <c r="J226" i="2"/>
  <c r="BK2281" i="2"/>
  <c r="BK130" i="2"/>
  <c r="J97" i="3"/>
  <c r="BK360" i="4"/>
  <c r="J294" i="4"/>
  <c r="BK234" i="4"/>
  <c r="J140" i="4"/>
  <c r="BK390" i="4"/>
  <c r="BK306" i="4"/>
  <c r="J184" i="4"/>
  <c r="BK105" i="4"/>
  <c r="BK138" i="4"/>
  <c r="BK112" i="5"/>
  <c r="BK113" i="6"/>
  <c r="J131" i="7"/>
  <c r="BK141" i="10"/>
  <c r="BK219" i="7"/>
  <c r="J198" i="7"/>
  <c r="J284" i="9"/>
  <c r="BK240" i="9"/>
  <c r="BK135" i="9"/>
  <c r="BK139" i="9"/>
  <c r="BK2969" i="2"/>
  <c r="BK1477" i="2"/>
  <c r="J3923" i="2"/>
  <c r="J2273" i="2"/>
  <c r="J212" i="9"/>
  <c r="J3201" i="2"/>
  <c r="BK662" i="2"/>
  <c r="J4046" i="2"/>
  <c r="J2657" i="2"/>
  <c r="J570" i="2"/>
  <c r="J90" i="8"/>
  <c r="BK3342" i="2"/>
  <c r="J1891" i="2"/>
  <c r="J260" i="4"/>
  <c r="J118" i="5"/>
  <c r="BK158" i="6"/>
  <c r="BK294" i="7"/>
  <c r="J94" i="8"/>
  <c r="BK220" i="9"/>
  <c r="J154" i="10"/>
  <c r="BK3302" i="2"/>
  <c r="J3776" i="2"/>
  <c r="BK2478" i="2"/>
  <c r="J1430" i="2"/>
  <c r="BK4023" i="2"/>
  <c r="BK1764" i="2"/>
  <c r="BK264" i="9"/>
  <c r="BK242" i="9"/>
  <c r="BK147" i="10"/>
  <c r="BK3794" i="2"/>
  <c r="BK3088" i="2"/>
  <c r="BK552" i="2"/>
  <c r="J3088" i="2"/>
  <c r="J2219" i="2"/>
  <c r="BK4920" i="2"/>
  <c r="BK3102" i="2"/>
  <c r="J2647" i="2"/>
  <c r="BK1556" i="2"/>
  <c r="BK238" i="2"/>
  <c r="J343" i="4"/>
  <c r="BK257" i="4"/>
  <c r="J125" i="4"/>
  <c r="J386" i="4"/>
  <c r="BK316" i="4"/>
  <c r="BK250" i="4"/>
  <c r="BK167" i="4"/>
  <c r="J169" i="4"/>
  <c r="BK116" i="5"/>
  <c r="J113" i="6"/>
  <c r="J281" i="7"/>
  <c r="BK115" i="8"/>
  <c r="J286" i="9"/>
  <c r="BK180" i="9"/>
  <c r="BK107" i="10"/>
  <c r="J3161" i="2"/>
  <c r="J967" i="2"/>
  <c r="J4133" i="2"/>
  <c r="BK2543" i="2"/>
  <c r="BK223" i="2"/>
  <c r="J2895" i="2"/>
  <c r="J123" i="2"/>
  <c r="BK3090" i="2"/>
  <c r="J1480" i="2"/>
  <c r="BK573" i="2"/>
  <c r="BK2600" i="2"/>
  <c r="J2425" i="2"/>
  <c r="J599" i="2"/>
  <c r="J192" i="2"/>
  <c r="BK91" i="3"/>
  <c r="J422" i="4"/>
  <c r="J334" i="4"/>
  <c r="J290" i="4"/>
  <c r="BK221" i="4"/>
  <c r="BK149" i="4"/>
  <c r="J394" i="4"/>
  <c r="J313" i="4"/>
  <c r="BK242" i="4"/>
  <c r="BK175" i="4"/>
  <c r="J203" i="4"/>
  <c r="BK138" i="5"/>
  <c r="J132" i="5"/>
  <c r="J123" i="6"/>
  <c r="BK263" i="7"/>
  <c r="BK255" i="9"/>
  <c r="J155" i="9"/>
  <c r="J107" i="10"/>
  <c r="BK3750" i="2"/>
  <c r="BK1695" i="2"/>
  <c r="BK4133" i="2"/>
  <c r="BK3094" i="2"/>
  <c r="BK2795" i="2"/>
  <c r="J2338" i="2"/>
  <c r="J821" i="2"/>
  <c r="J229" i="2"/>
  <c r="BK3190" i="2"/>
  <c r="J2891" i="2"/>
  <c r="BK2523" i="2"/>
  <c r="J529" i="2"/>
  <c r="J182" i="2"/>
  <c r="BK292" i="9"/>
  <c r="BK234" i="9"/>
  <c r="BK288" i="9"/>
  <c r="J198" i="9"/>
  <c r="J100" i="9"/>
  <c r="J96" i="9"/>
  <c r="BK159" i="10"/>
  <c r="J181" i="10"/>
  <c r="J101" i="10"/>
  <c r="BK3114" i="2"/>
  <c r="J765" i="2"/>
  <c r="J3284" i="2"/>
  <c r="BK2633" i="2"/>
  <c r="BK370" i="2"/>
  <c r="BK3819" i="2"/>
  <c r="BK2503" i="2"/>
  <c r="BK404" i="2"/>
  <c r="J299" i="9"/>
  <c r="BK112" i="9"/>
  <c r="J190" i="9"/>
  <c r="J116" i="9"/>
  <c r="J113" i="10"/>
  <c r="J3394" i="2"/>
  <c r="J2572" i="2"/>
  <c r="BK182" i="2"/>
  <c r="J3403" i="2"/>
  <c r="BK2997" i="2"/>
  <c r="BK1522" i="2"/>
  <c r="J2622" i="2"/>
  <c r="BK437" i="4"/>
  <c r="BK137" i="6"/>
  <c r="BK243" i="7"/>
  <c r="BK304" i="9"/>
  <c r="J116" i="10"/>
  <c r="J169" i="7"/>
  <c r="BK297" i="9"/>
  <c r="BK167" i="9"/>
  <c r="J186" i="9"/>
  <c r="BK169" i="9"/>
  <c r="J90" i="9"/>
  <c r="BK131" i="10"/>
  <c r="BK145" i="10"/>
  <c r="BK2597" i="2"/>
  <c r="J4365" i="2"/>
  <c r="BK3034" i="2"/>
  <c r="BK2431" i="2"/>
  <c r="BK397" i="2"/>
  <c r="BK3201" i="2"/>
  <c r="J165" i="9"/>
  <c r="J3697" i="2"/>
  <c r="BK259" i="2"/>
  <c r="J2788" i="2"/>
  <c r="J3282" i="2"/>
  <c r="J235" i="2"/>
  <c r="BK3216" i="2"/>
  <c r="J2769" i="2"/>
  <c r="BK680" i="2"/>
  <c r="BK1621" i="2"/>
  <c r="BK214" i="2"/>
  <c r="BK128" i="3"/>
  <c r="BK392" i="4"/>
  <c r="J323" i="4"/>
  <c r="J242" i="4"/>
  <c r="J171" i="4"/>
  <c r="J429" i="4"/>
  <c r="J352" i="4"/>
  <c r="BK226" i="4"/>
  <c r="J127" i="4"/>
  <c r="J124" i="5"/>
  <c r="BK120" i="5"/>
  <c r="BK162" i="6"/>
  <c r="BK174" i="7"/>
  <c r="BK216" i="9"/>
  <c r="BK116" i="10"/>
  <c r="BK216" i="7"/>
  <c r="J174" i="7"/>
  <c r="BK102" i="8"/>
  <c r="BK290" i="9"/>
  <c r="J118" i="9"/>
  <c r="J131" i="9"/>
  <c r="BK157" i="10"/>
  <c r="BK119" i="10"/>
  <c r="J2885" i="2"/>
  <c r="J327" i="2"/>
  <c r="BK3693" i="2"/>
  <c r="BK2755" i="2"/>
  <c r="J1436" i="2"/>
  <c r="J4916" i="2"/>
  <c r="BK3446" i="2"/>
  <c r="J230" i="9"/>
  <c r="J3612" i="2"/>
  <c r="J1848" i="2"/>
  <c r="BK3612" i="2"/>
  <c r="J2815" i="2"/>
  <c r="BK1451" i="2"/>
  <c r="J3453" i="2"/>
  <c r="BK3067" i="2"/>
  <c r="J397" i="2"/>
  <c r="J102" i="4"/>
  <c r="BK132" i="5"/>
  <c r="J114" i="5"/>
  <c r="BK98" i="6"/>
  <c r="J157" i="7"/>
  <c r="J110" i="9"/>
  <c r="BK151" i="9"/>
  <c r="J111" i="10"/>
  <c r="J2619" i="2"/>
  <c r="BK2350" i="2"/>
  <c r="J794" i="2"/>
  <c r="J4066" i="2"/>
  <c r="J3110" i="2"/>
  <c r="J680" i="2"/>
  <c r="BK200" i="9"/>
  <c r="J173" i="9"/>
  <c r="BK105" i="10"/>
  <c r="BK3496" i="2"/>
  <c r="BK3104" i="2"/>
  <c r="J3218" i="2"/>
  <c r="J2686" i="2"/>
  <c r="BK1465" i="2"/>
  <c r="BK3266" i="2"/>
  <c r="J1384" i="2"/>
  <c r="J4906" i="2"/>
  <c r="J2140" i="2"/>
  <c r="J662" i="2"/>
  <c r="J2462" i="2"/>
  <c r="BK817" i="2"/>
  <c r="BK186" i="2"/>
  <c r="J108" i="3"/>
  <c r="J396" i="4"/>
  <c r="BK297" i="4"/>
  <c r="J195" i="4"/>
  <c r="BK132" i="4"/>
  <c r="BK406" i="4"/>
  <c r="BK299" i="4"/>
  <c r="BK216" i="4"/>
  <c r="BK123" i="4"/>
  <c r="BK146" i="5"/>
  <c r="BK126" i="5"/>
  <c r="BK93" i="6"/>
  <c r="BK91" i="7"/>
  <c r="J236" i="9"/>
  <c r="BK153" i="9"/>
  <c r="J157" i="10"/>
  <c r="J3460" i="2"/>
  <c r="BK2007" i="2"/>
  <c r="BK3060" i="2"/>
  <c r="J2072" i="2"/>
  <c r="BK265" i="2"/>
  <c r="J3080" i="2"/>
  <c r="J1612" i="2"/>
  <c r="J3266" i="2"/>
  <c r="J2879" i="2"/>
  <c r="J1921" i="2"/>
  <c r="J232" i="2"/>
  <c r="J2543" i="2"/>
  <c r="J2270" i="2"/>
  <c r="J351" i="2"/>
  <c r="BK117" i="2"/>
  <c r="J122" i="3"/>
  <c r="BK394" i="4"/>
  <c r="BK343" i="4"/>
  <c r="J299" i="4"/>
  <c r="BK198" i="4"/>
  <c r="J437" i="4"/>
  <c r="J372" i="4"/>
  <c r="BK323" i="4"/>
  <c r="BK274" i="4"/>
  <c r="J214" i="4"/>
  <c r="J109" i="4"/>
  <c r="J152" i="4"/>
  <c r="BK114" i="5"/>
  <c r="BK167" i="6"/>
  <c r="BK274" i="7"/>
  <c r="BK142" i="7"/>
  <c r="BK238" i="9"/>
  <c r="J127" i="9"/>
  <c r="J170" i="10"/>
  <c r="BK3163" i="2"/>
  <c r="J306" i="2"/>
  <c r="BK3855" i="2"/>
  <c r="BK3100" i="2"/>
  <c r="BK2769" i="2"/>
  <c r="J2510" i="2"/>
  <c r="J1522" i="2"/>
  <c r="BK613" i="2"/>
  <c r="J236" i="7"/>
  <c r="J203" i="7"/>
  <c r="BK90" i="8"/>
  <c r="J252" i="9"/>
  <c r="BK248" i="9"/>
  <c r="BK224" i="9"/>
  <c r="J151" i="9"/>
  <c r="J119" i="10"/>
  <c r="BK121" i="10"/>
  <c r="J3446" i="2"/>
  <c r="J1556" i="2"/>
  <c r="J3816" i="2"/>
  <c r="J2812" i="2"/>
  <c r="BK2209" i="2"/>
  <c r="BK3929" i="2"/>
  <c r="BK2233" i="2"/>
  <c r="J3469" i="2"/>
  <c r="J3225" i="2"/>
  <c r="J2821" i="2"/>
  <c r="BK2446" i="2"/>
  <c r="J730" i="2"/>
  <c r="J4704" i="2"/>
  <c r="BK4910" i="2"/>
  <c r="J3136" i="2"/>
  <c r="J2888" i="2"/>
  <c r="BK1612" i="2"/>
  <c r="J1285" i="2"/>
  <c r="J382" i="2"/>
  <c r="BK2569" i="2"/>
  <c r="BK2465" i="2"/>
  <c r="BK810" i="2"/>
  <c r="BK277" i="2"/>
  <c r="BK104" i="3"/>
  <c r="J119" i="3"/>
  <c r="BK419" i="4"/>
  <c r="J375" i="4"/>
  <c r="J340" i="4"/>
  <c r="J318" i="4"/>
  <c r="BK277" i="4"/>
  <c r="J190" i="4"/>
  <c r="BK129" i="4"/>
  <c r="BK109" i="4"/>
  <c r="BK396" i="4"/>
  <c r="BK358" i="4"/>
  <c r="BK311" i="4"/>
  <c r="J288" i="4"/>
  <c r="BK212" i="4"/>
  <c r="BK171" i="4"/>
  <c r="J157" i="4"/>
  <c r="J153" i="5"/>
  <c r="J92" i="5"/>
  <c r="J96" i="5"/>
  <c r="BK133" i="6"/>
  <c r="J276" i="7"/>
  <c r="J209" i="7"/>
  <c r="J133" i="9"/>
  <c r="J216" i="7"/>
  <c r="J107" i="7"/>
  <c r="J258" i="9"/>
  <c r="J234" i="9"/>
  <c r="BK268" i="9"/>
  <c r="J214" i="9"/>
  <c r="BK149" i="9"/>
  <c r="J106" i="9"/>
  <c r="J161" i="9"/>
  <c r="J129" i="9"/>
  <c r="J168" i="10"/>
  <c r="BK177" i="10"/>
  <c r="BK127" i="10"/>
  <c r="BK3112" i="2"/>
  <c r="J2253" i="2"/>
  <c r="BK599" i="2"/>
  <c r="J4091" i="2"/>
  <c r="J3342" i="2"/>
  <c r="J2500" i="2"/>
  <c r="J2063" i="2"/>
  <c r="J654" i="2"/>
  <c r="BK232" i="2"/>
  <c r="BK3841" i="2"/>
  <c r="BK2468" i="2"/>
  <c r="J192" i="9"/>
  <c r="J121" i="9"/>
  <c r="J3766" i="2"/>
  <c r="BK3086" i="2"/>
  <c r="J2475" i="2"/>
  <c r="J863" i="2"/>
  <c r="J186" i="2"/>
  <c r="J91" i="7"/>
  <c r="BK3534" i="2"/>
  <c r="BK3157" i="2"/>
  <c r="J2654" i="2"/>
  <c r="BK688" i="2"/>
  <c r="J217" i="2"/>
  <c r="J4414" i="2"/>
  <c r="J179" i="4"/>
  <c r="BK192" i="4"/>
  <c r="J126" i="5"/>
  <c r="J136" i="5"/>
  <c r="J102" i="5"/>
  <c r="BK128" i="6"/>
  <c r="J143" i="6"/>
  <c r="BK276" i="7"/>
  <c r="J263" i="7"/>
  <c r="J184" i="9"/>
  <c r="J260" i="9"/>
  <c r="J202" i="9"/>
  <c r="J179" i="10"/>
  <c r="J4883" i="2"/>
  <c r="BK3227" i="2"/>
  <c r="BK4704" i="2"/>
  <c r="J3951" i="2"/>
  <c r="J2847" i="2"/>
  <c r="BK2622" i="2"/>
  <c r="J3356" i="2"/>
  <c r="J1439" i="2"/>
  <c r="BK176" i="2"/>
  <c r="J106" i="8"/>
  <c r="BK141" i="9"/>
  <c r="J206" i="9"/>
  <c r="J141" i="9"/>
  <c r="J185" i="10"/>
  <c r="BK168" i="10"/>
  <c r="J3693" i="2"/>
  <c r="BK3234" i="2"/>
  <c r="BK3027" i="2"/>
  <c r="J4585" i="2"/>
  <c r="BK3460" i="2"/>
  <c r="J2975" i="2"/>
  <c r="J2523" i="2"/>
  <c r="J2143" i="2"/>
  <c r="J759" i="2"/>
  <c r="BK4046" i="2"/>
  <c r="J3138" i="2"/>
  <c r="J1451" i="2"/>
  <c r="BK490" i="2"/>
  <c r="BK3282" i="2"/>
  <c r="J3163" i="2"/>
  <c r="J3006" i="2"/>
  <c r="J2824" i="2"/>
  <c r="J2226" i="2"/>
  <c r="BK1086" i="2"/>
  <c r="BK585" i="2"/>
  <c r="J2578" i="2"/>
  <c r="BK2475" i="2"/>
  <c r="BK1343" i="2"/>
  <c r="BK759" i="2"/>
  <c r="BK439" i="2"/>
  <c r="J144" i="2"/>
  <c r="BK108" i="3"/>
  <c r="J116" i="3"/>
  <c r="J416" i="4"/>
  <c r="J378" i="4"/>
  <c r="BK356" i="4"/>
  <c r="J321" i="4"/>
  <c r="J279" i="4"/>
  <c r="BK203" i="4"/>
  <c r="J173" i="4"/>
  <c r="BK431" i="4"/>
  <c r="J392" i="4"/>
  <c r="J369" i="4"/>
  <c r="BK321" i="4"/>
  <c r="J265" i="4"/>
  <c r="BK239" i="4"/>
  <c r="BK173" i="4"/>
  <c r="BK112" i="4"/>
  <c r="J143" i="4"/>
  <c r="J122" i="5"/>
  <c r="BK143" i="5"/>
  <c r="J162" i="6"/>
  <c r="J274" i="7"/>
  <c r="BK185" i="7"/>
  <c r="J240" i="9"/>
  <c r="J264" i="9"/>
  <c r="BK133" i="9"/>
  <c r="BK194" i="9"/>
  <c r="J150" i="10"/>
  <c r="BK111" i="10"/>
  <c r="J3034" i="2"/>
  <c r="BK540" i="2"/>
  <c r="J4623" i="2"/>
  <c r="J3104" i="2"/>
  <c r="BK2806" i="2"/>
  <c r="BK2253" i="2"/>
  <c r="BK765" i="2"/>
  <c r="J137" i="2"/>
  <c r="J3753" i="2"/>
  <c r="BK2851" i="2"/>
  <c r="BK670" i="2"/>
  <c r="BK3280" i="2"/>
  <c r="BK3040" i="2"/>
  <c r="BK2689" i="2"/>
  <c r="BK2143" i="2"/>
  <c r="BK1093" i="2"/>
  <c r="BK411" i="2"/>
  <c r="J2689" i="2"/>
  <c r="J2482" i="2"/>
  <c r="BK1436" i="2"/>
  <c r="BK849" i="2"/>
  <c r="J560" i="2"/>
  <c r="BK157" i="2"/>
  <c r="J112" i="3"/>
  <c r="J139" i="3"/>
  <c r="BK88" i="3"/>
  <c r="J406" i="4"/>
  <c r="J382" i="4"/>
  <c r="BK352" i="4"/>
  <c r="J326" i="4"/>
  <c r="BK263" i="4"/>
  <c r="BK214" i="4"/>
  <c r="J177" i="4"/>
  <c r="BK134" i="4"/>
  <c r="J408" i="4"/>
  <c r="J356" i="4"/>
  <c r="BK292" i="4"/>
  <c r="J231" i="4"/>
  <c r="BK181" i="4"/>
  <c r="J138" i="4"/>
  <c r="J165" i="4"/>
  <c r="BK118" i="5"/>
  <c r="J158" i="6"/>
  <c r="BK284" i="7"/>
  <c r="BK259" i="7"/>
  <c r="J295" i="9"/>
  <c r="J210" i="9"/>
  <c r="J200" i="9"/>
  <c r="BK183" i="10"/>
  <c r="J129" i="10"/>
  <c r="J4893" i="2"/>
  <c r="J3060" i="2"/>
  <c r="J474" i="2"/>
  <c r="BK111" i="2"/>
  <c r="BK3985" i="2"/>
  <c r="J3720" i="2"/>
  <c r="BK3161" i="2"/>
  <c r="BK2959" i="2"/>
  <c r="J2630" i="2"/>
  <c r="J2555" i="2"/>
  <c r="BK2079" i="2"/>
  <c r="BK1439" i="2"/>
  <c r="J540" i="2"/>
  <c r="BK271" i="2"/>
  <c r="BK192" i="2"/>
  <c r="BK3317" i="2"/>
  <c r="J3020" i="2"/>
  <c r="BK2722" i="2"/>
  <c r="BK2472" i="2"/>
  <c r="J2209" i="2"/>
  <c r="J1145" i="2"/>
  <c r="J439" i="2"/>
  <c r="J166" i="2"/>
  <c r="BK224" i="7"/>
  <c r="BK107" i="7"/>
  <c r="BK238" i="7"/>
  <c r="J243" i="7"/>
  <c r="BK281" i="9"/>
  <c r="J248" i="9"/>
  <c r="BK118" i="9"/>
  <c r="J244" i="9"/>
  <c r="J222" i="9"/>
  <c r="J169" i="9"/>
  <c r="J114" i="9"/>
  <c r="BK114" i="9"/>
  <c r="J137" i="9"/>
  <c r="J177" i="10"/>
  <c r="BK139" i="10"/>
  <c r="J95" i="10"/>
  <c r="J147" i="10"/>
  <c r="BK86" i="10"/>
  <c r="BK3275" i="2"/>
  <c r="BK2462" i="2"/>
  <c r="J4922" i="2"/>
  <c r="BK3704" i="2"/>
  <c r="J2966" i="2"/>
  <c r="BK2549" i="2"/>
  <c r="BK696" i="2"/>
  <c r="BK247" i="2"/>
  <c r="BK3469" i="2"/>
  <c r="BK3047" i="2"/>
  <c r="BK1480" i="2"/>
  <c r="J151" i="2"/>
  <c r="BK279" i="9"/>
  <c r="BK262" i="9"/>
  <c r="BK252" i="9"/>
  <c r="J216" i="9"/>
  <c r="BK214" i="9"/>
  <c r="BK143" i="10"/>
  <c r="BK137" i="10"/>
  <c r="BK3776" i="2"/>
  <c r="BK2686" i="2"/>
  <c r="J1465" i="2"/>
  <c r="BK654" i="2"/>
  <c r="J4920" i="2"/>
  <c r="BK2863" i="2"/>
  <c r="J2569" i="2"/>
  <c r="BK1418" i="2"/>
  <c r="BK522" i="2"/>
  <c r="J2640" i="2"/>
  <c r="J2487" i="2"/>
  <c r="BK1253" i="2"/>
  <c r="J426" i="2"/>
  <c r="BK139" i="3"/>
  <c r="BK136" i="3"/>
  <c r="BK408" i="4"/>
  <c r="J216" i="4"/>
  <c r="BK99" i="4"/>
  <c r="J384" i="4"/>
  <c r="BK260" i="4"/>
  <c r="J134" i="5"/>
  <c r="J130" i="5"/>
  <c r="J172" i="6"/>
  <c r="J288" i="7"/>
  <c r="BK157" i="7"/>
  <c r="BK274" i="9"/>
  <c r="BK170" i="10"/>
  <c r="J256" i="7"/>
  <c r="J98" i="8"/>
  <c r="BK246" i="9"/>
  <c r="J279" i="9"/>
  <c r="J232" i="9"/>
  <c r="BK161" i="9"/>
  <c r="J204" i="9"/>
  <c r="BK98" i="9"/>
  <c r="BK179" i="10"/>
  <c r="J89" i="10"/>
  <c r="J161" i="10"/>
  <c r="BK4883" i="2"/>
  <c r="J801" i="2"/>
  <c r="BK4924" i="2"/>
  <c r="BK790" i="2"/>
  <c r="BK4026" i="2"/>
  <c r="J2937" i="2"/>
  <c r="BK1995" i="2"/>
  <c r="BK104" i="9"/>
  <c r="BK102" i="9"/>
  <c r="BK3284" i="2"/>
  <c r="J2589" i="2"/>
  <c r="J241" i="2"/>
  <c r="BK3278" i="2"/>
  <c r="BK2533" i="2"/>
  <c r="J1695" i="2"/>
  <c r="BK3559" i="2"/>
  <c r="J3108" i="2"/>
  <c r="J2201" i="2"/>
  <c r="BK455" i="2"/>
  <c r="BK4918" i="2"/>
  <c r="BK3020" i="2"/>
  <c r="J2350" i="2"/>
  <c r="BK2812" i="2"/>
  <c r="BK1069" i="2"/>
  <c r="BK125" i="3"/>
  <c r="J434" i="4"/>
  <c r="J347" i="4"/>
  <c r="J282" i="4"/>
  <c r="BK201" i="4"/>
  <c r="BK416" i="4"/>
  <c r="BK347" i="4"/>
  <c r="J284" i="4"/>
  <c r="J149" i="4"/>
  <c r="J175" i="4"/>
  <c r="J138" i="5"/>
  <c r="BK118" i="6"/>
  <c r="J92" i="9"/>
  <c r="F35" i="2" l="1"/>
  <c r="BB55" i="1" s="1"/>
  <c r="F36" i="2"/>
  <c r="BC55" i="1" s="1"/>
  <c r="J34" i="2"/>
  <c r="AW55" i="1" s="1"/>
  <c r="P110" i="2"/>
  <c r="R270" i="2"/>
  <c r="T389" i="2"/>
  <c r="BK2208" i="2"/>
  <c r="J2208" i="2"/>
  <c r="J68" i="2"/>
  <c r="R2486" i="2"/>
  <c r="T2486" i="2"/>
  <c r="BK2850" i="2"/>
  <c r="J2850" i="2" s="1"/>
  <c r="J75" i="2" s="1"/>
  <c r="BK4132" i="2"/>
  <c r="J4132" i="2" s="1"/>
  <c r="J85" i="2" s="1"/>
  <c r="P4909" i="2"/>
  <c r="P107" i="3"/>
  <c r="P95" i="4"/>
  <c r="R108" i="4"/>
  <c r="R349" i="4"/>
  <c r="P421" i="4"/>
  <c r="BK111" i="5"/>
  <c r="BK110" i="5" s="1"/>
  <c r="P87" i="6"/>
  <c r="BK171" i="6"/>
  <c r="J171" i="6" s="1"/>
  <c r="J65" i="6" s="1"/>
  <c r="BK90" i="7"/>
  <c r="BK215" i="7"/>
  <c r="J215" i="7" s="1"/>
  <c r="J64" i="7" s="1"/>
  <c r="R110" i="2"/>
  <c r="T270" i="2"/>
  <c r="BK569" i="2"/>
  <c r="J569" i="2" s="1"/>
  <c r="J64" i="2" s="1"/>
  <c r="BK793" i="2"/>
  <c r="J793" i="2" s="1"/>
  <c r="J65" i="2" s="1"/>
  <c r="T2208" i="2"/>
  <c r="T2646" i="2"/>
  <c r="BK2878" i="2"/>
  <c r="J2878" i="2"/>
  <c r="J76" i="2"/>
  <c r="BK3013" i="2"/>
  <c r="J3013" i="2" s="1"/>
  <c r="J78" i="2" s="1"/>
  <c r="BK3160" i="2"/>
  <c r="J3160" i="2" s="1"/>
  <c r="J80" i="2" s="1"/>
  <c r="T3355" i="2"/>
  <c r="R3696" i="2"/>
  <c r="T3884" i="2"/>
  <c r="P4915" i="2"/>
  <c r="R107" i="3"/>
  <c r="P122" i="4"/>
  <c r="R403" i="4"/>
  <c r="T421" i="4"/>
  <c r="R89" i="5"/>
  <c r="R88" i="5"/>
  <c r="R142" i="6"/>
  <c r="T171" i="6"/>
  <c r="T90" i="7"/>
  <c r="P215" i="7"/>
  <c r="R258" i="7"/>
  <c r="P283" i="7"/>
  <c r="T85" i="8"/>
  <c r="T84" i="8" s="1"/>
  <c r="T83" i="8" s="1"/>
  <c r="T110" i="8"/>
  <c r="T820" i="2"/>
  <c r="BK2461" i="2"/>
  <c r="J2461" i="2" s="1"/>
  <c r="J69" i="2" s="1"/>
  <c r="P2522" i="2"/>
  <c r="R2850" i="2"/>
  <c r="P2878" i="2"/>
  <c r="BK3070" i="2"/>
  <c r="J3070" i="2"/>
  <c r="J79" i="2" s="1"/>
  <c r="BK3355" i="2"/>
  <c r="J3355" i="2"/>
  <c r="J81" i="2"/>
  <c r="P3723" i="2"/>
  <c r="R3723" i="2"/>
  <c r="P4875" i="2"/>
  <c r="BK87" i="3"/>
  <c r="J87" i="3" s="1"/>
  <c r="J61" i="3" s="1"/>
  <c r="R122" i="4"/>
  <c r="R121" i="4" s="1"/>
  <c r="P403" i="4"/>
  <c r="R421" i="4"/>
  <c r="R93" i="8"/>
  <c r="T110" i="2"/>
  <c r="P270" i="2"/>
  <c r="R389" i="2"/>
  <c r="T569" i="2"/>
  <c r="T793" i="2"/>
  <c r="P2208" i="2"/>
  <c r="P2486" i="2"/>
  <c r="T2522" i="2"/>
  <c r="BK2894" i="2"/>
  <c r="J2894" i="2"/>
  <c r="J77" i="2"/>
  <c r="P3013" i="2"/>
  <c r="T3070" i="2"/>
  <c r="P3160" i="2"/>
  <c r="R3355" i="2"/>
  <c r="P3696" i="2"/>
  <c r="T3696" i="2"/>
  <c r="P3884" i="2"/>
  <c r="BK4875" i="2"/>
  <c r="J4875" i="2"/>
  <c r="J86" i="2" s="1"/>
  <c r="R4915" i="2"/>
  <c r="T87" i="3"/>
  <c r="BK131" i="3"/>
  <c r="BK86" i="3" s="1"/>
  <c r="J86" i="3" s="1"/>
  <c r="J60" i="3" s="1"/>
  <c r="J131" i="3"/>
  <c r="J63" i="3" s="1"/>
  <c r="R111" i="5"/>
  <c r="R110" i="5"/>
  <c r="R87" i="6"/>
  <c r="T142" i="6"/>
  <c r="P171" i="6"/>
  <c r="R90" i="7"/>
  <c r="T160" i="7"/>
  <c r="P190" i="7"/>
  <c r="T190" i="7"/>
  <c r="BK258" i="7"/>
  <c r="J258" i="7"/>
  <c r="J65" i="7" s="1"/>
  <c r="BK269" i="7"/>
  <c r="J269" i="7"/>
  <c r="J66" i="7" s="1"/>
  <c r="R269" i="7"/>
  <c r="R283" i="7"/>
  <c r="BK85" i="8"/>
  <c r="J85" i="8" s="1"/>
  <c r="J61" i="8" s="1"/>
  <c r="BK93" i="8"/>
  <c r="J93" i="8"/>
  <c r="J62" i="8"/>
  <c r="R110" i="8"/>
  <c r="R3884" i="2"/>
  <c r="BK4909" i="2"/>
  <c r="J4909" i="2" s="1"/>
  <c r="J87" i="2" s="1"/>
  <c r="T120" i="9"/>
  <c r="R257" i="9"/>
  <c r="BK294" i="9"/>
  <c r="J294" i="9"/>
  <c r="J67" i="9"/>
  <c r="R820" i="2"/>
  <c r="T2078" i="2"/>
  <c r="T2461" i="2"/>
  <c r="R2646" i="2"/>
  <c r="R2894" i="2"/>
  <c r="R4132" i="2"/>
  <c r="BK4915" i="2"/>
  <c r="J4915" i="2" s="1"/>
  <c r="J88" i="2" s="1"/>
  <c r="R87" i="3"/>
  <c r="R131" i="3"/>
  <c r="P108" i="4"/>
  <c r="T349" i="4"/>
  <c r="T121" i="4" s="1"/>
  <c r="P415" i="4"/>
  <c r="T428" i="4"/>
  <c r="T427" i="4"/>
  <c r="P179" i="9"/>
  <c r="BK283" i="9"/>
  <c r="J283" i="9" s="1"/>
  <c r="J66" i="9" s="1"/>
  <c r="P301" i="9"/>
  <c r="BK122" i="4"/>
  <c r="T403" i="4"/>
  <c r="BK428" i="4"/>
  <c r="J428" i="4"/>
  <c r="J71" i="4"/>
  <c r="BK108" i="4"/>
  <c r="J108" i="4"/>
  <c r="J62" i="4"/>
  <c r="P349" i="4"/>
  <c r="T415" i="4"/>
  <c r="P428" i="4"/>
  <c r="P427" i="4"/>
  <c r="P89" i="5"/>
  <c r="P88" i="5"/>
  <c r="BK87" i="6"/>
  <c r="J87" i="6"/>
  <c r="J61" i="6"/>
  <c r="P160" i="7"/>
  <c r="R190" i="7"/>
  <c r="P258" i="7"/>
  <c r="BK283" i="7"/>
  <c r="J283" i="7" s="1"/>
  <c r="J67" i="7" s="1"/>
  <c r="R85" i="8"/>
  <c r="BK110" i="8"/>
  <c r="J110" i="8" s="1"/>
  <c r="J63" i="8" s="1"/>
  <c r="P120" i="9"/>
  <c r="BK110" i="2"/>
  <c r="J110" i="2" s="1"/>
  <c r="J61" i="2" s="1"/>
  <c r="BK389" i="2"/>
  <c r="J389" i="2"/>
  <c r="J63" i="2"/>
  <c r="P569" i="2"/>
  <c r="P793" i="2"/>
  <c r="R2208" i="2"/>
  <c r="BK2522" i="2"/>
  <c r="J2522" i="2" s="1"/>
  <c r="J73" i="2" s="1"/>
  <c r="P2850" i="2"/>
  <c r="T2878" i="2"/>
  <c r="P4132" i="2"/>
  <c r="R4909" i="2"/>
  <c r="P87" i="3"/>
  <c r="T111" i="5"/>
  <c r="T110" i="5"/>
  <c r="P142" i="6"/>
  <c r="R171" i="6"/>
  <c r="BK160" i="7"/>
  <c r="J160" i="7" s="1"/>
  <c r="J62" i="7" s="1"/>
  <c r="R215" i="7"/>
  <c r="P269" i="7"/>
  <c r="P89" i="7" s="1"/>
  <c r="P88" i="7" s="1"/>
  <c r="AU60" i="1" s="1"/>
  <c r="T93" i="8"/>
  <c r="BK179" i="9"/>
  <c r="J179" i="9"/>
  <c r="J62" i="9" s="1"/>
  <c r="BK257" i="9"/>
  <c r="J257" i="9"/>
  <c r="J64" i="9" s="1"/>
  <c r="T276" i="9"/>
  <c r="T301" i="9"/>
  <c r="BK270" i="2"/>
  <c r="J270" i="2"/>
  <c r="J62" i="2" s="1"/>
  <c r="P389" i="2"/>
  <c r="R569" i="2"/>
  <c r="R793" i="2"/>
  <c r="BK2078" i="2"/>
  <c r="J2078" i="2" s="1"/>
  <c r="J67" i="2" s="1"/>
  <c r="BK2486" i="2"/>
  <c r="J2486" i="2" s="1"/>
  <c r="J72" i="2" s="1"/>
  <c r="R2522" i="2"/>
  <c r="T2850" i="2"/>
  <c r="R2878" i="2"/>
  <c r="R3013" i="2"/>
  <c r="P3070" i="2"/>
  <c r="T3160" i="2"/>
  <c r="BK3723" i="2"/>
  <c r="J3723" i="2" s="1"/>
  <c r="J83" i="2" s="1"/>
  <c r="T3723" i="2"/>
  <c r="T4875" i="2"/>
  <c r="T131" i="3"/>
  <c r="BK95" i="4"/>
  <c r="J95" i="4"/>
  <c r="J61" i="4" s="1"/>
  <c r="R95" i="4"/>
  <c r="R94" i="4"/>
  <c r="T108" i="4"/>
  <c r="P820" i="2"/>
  <c r="P2078" i="2"/>
  <c r="R2461" i="2"/>
  <c r="P2646" i="2"/>
  <c r="P2894" i="2"/>
  <c r="T3013" i="2"/>
  <c r="R3070" i="2"/>
  <c r="R3160" i="2"/>
  <c r="P3355" i="2"/>
  <c r="BK3696" i="2"/>
  <c r="J3696" i="2"/>
  <c r="J82" i="2"/>
  <c r="BK3884" i="2"/>
  <c r="J3884" i="2" s="1"/>
  <c r="J84" i="2" s="1"/>
  <c r="R4875" i="2"/>
  <c r="T4915" i="2"/>
  <c r="BK107" i="3"/>
  <c r="J107" i="3"/>
  <c r="J62" i="3"/>
  <c r="P131" i="3"/>
  <c r="T122" i="4"/>
  <c r="BK403" i="4"/>
  <c r="J403" i="4" s="1"/>
  <c r="J67" i="4" s="1"/>
  <c r="BK415" i="4"/>
  <c r="J415" i="4" s="1"/>
  <c r="J68" i="4" s="1"/>
  <c r="BK421" i="4"/>
  <c r="J421" i="4"/>
  <c r="J69" i="4"/>
  <c r="R428" i="4"/>
  <c r="R427" i="4"/>
  <c r="BK89" i="5"/>
  <c r="J89" i="5"/>
  <c r="J61" i="5" s="1"/>
  <c r="T89" i="5"/>
  <c r="T88" i="5"/>
  <c r="T87" i="5" s="1"/>
  <c r="T87" i="6"/>
  <c r="T86" i="6"/>
  <c r="T85" i="6"/>
  <c r="BK142" i="6"/>
  <c r="J142" i="6" s="1"/>
  <c r="J63" i="6" s="1"/>
  <c r="P90" i="7"/>
  <c r="R160" i="7"/>
  <c r="BK190" i="7"/>
  <c r="J190" i="7" s="1"/>
  <c r="J63" i="7" s="1"/>
  <c r="T215" i="7"/>
  <c r="T258" i="7"/>
  <c r="T269" i="7"/>
  <c r="T283" i="7"/>
  <c r="P85" i="8"/>
  <c r="P84" i="8" s="1"/>
  <c r="P83" i="8" s="1"/>
  <c r="AU61" i="1" s="1"/>
  <c r="P93" i="8"/>
  <c r="P110" i="8"/>
  <c r="P89" i="9"/>
  <c r="T89" i="9"/>
  <c r="R120" i="9"/>
  <c r="T179" i="9"/>
  <c r="P257" i="9"/>
  <c r="T257" i="9"/>
  <c r="BK276" i="9"/>
  <c r="J276" i="9"/>
  <c r="J65" i="9" s="1"/>
  <c r="P276" i="9"/>
  <c r="R276" i="9"/>
  <c r="P283" i="9"/>
  <c r="R283" i="9"/>
  <c r="T283" i="9"/>
  <c r="P294" i="9"/>
  <c r="R294" i="9"/>
  <c r="T294" i="9"/>
  <c r="BK301" i="9"/>
  <c r="J301" i="9"/>
  <c r="J68" i="9"/>
  <c r="R301" i="9"/>
  <c r="T85" i="10"/>
  <c r="BK820" i="2"/>
  <c r="J820" i="2" s="1"/>
  <c r="J66" i="2" s="1"/>
  <c r="R2078" i="2"/>
  <c r="P2461" i="2"/>
  <c r="BK2646" i="2"/>
  <c r="J2646" i="2" s="1"/>
  <c r="J74" i="2" s="1"/>
  <c r="T2894" i="2"/>
  <c r="T4132" i="2"/>
  <c r="T4909" i="2"/>
  <c r="T107" i="3"/>
  <c r="T95" i="4"/>
  <c r="T94" i="4" s="1"/>
  <c r="BK349" i="4"/>
  <c r="J349" i="4"/>
  <c r="J65" i="4"/>
  <c r="R415" i="4"/>
  <c r="P111" i="5"/>
  <c r="P110" i="5"/>
  <c r="BK89" i="9"/>
  <c r="J89" i="9"/>
  <c r="J60" i="9" s="1"/>
  <c r="R89" i="9"/>
  <c r="BK120" i="9"/>
  <c r="J120" i="9" s="1"/>
  <c r="J61" i="9" s="1"/>
  <c r="R179" i="9"/>
  <c r="BK85" i="10"/>
  <c r="J85" i="10"/>
  <c r="J60" i="10" s="1"/>
  <c r="P85" i="10"/>
  <c r="R85" i="10"/>
  <c r="BK149" i="10"/>
  <c r="J149" i="10" s="1"/>
  <c r="J63" i="10" s="1"/>
  <c r="P149" i="10"/>
  <c r="P104" i="10" s="1"/>
  <c r="R149" i="10"/>
  <c r="R104" i="10"/>
  <c r="T149" i="10"/>
  <c r="T104" i="10"/>
  <c r="BK172" i="10"/>
  <c r="J172" i="10"/>
  <c r="J64" i="10"/>
  <c r="P172" i="10"/>
  <c r="R172" i="10"/>
  <c r="T172" i="10"/>
  <c r="BK436" i="4"/>
  <c r="J436" i="4" s="1"/>
  <c r="J73" i="4" s="1"/>
  <c r="BK149" i="5"/>
  <c r="J149" i="5"/>
  <c r="J66" i="5"/>
  <c r="BK136" i="6"/>
  <c r="J136" i="6"/>
  <c r="J62" i="6"/>
  <c r="BK145" i="5"/>
  <c r="J145" i="5" s="1"/>
  <c r="J64" i="5" s="1"/>
  <c r="BK293" i="7"/>
  <c r="J293" i="7" s="1"/>
  <c r="J68" i="7" s="1"/>
  <c r="BK2481" i="2"/>
  <c r="J2481" i="2"/>
  <c r="J70" i="2"/>
  <c r="BK142" i="3"/>
  <c r="J142" i="3"/>
  <c r="J64" i="3"/>
  <c r="BK152" i="5"/>
  <c r="J152" i="5" s="1"/>
  <c r="J67" i="5" s="1"/>
  <c r="BK166" i="6"/>
  <c r="J166" i="6" s="1"/>
  <c r="J64" i="6" s="1"/>
  <c r="J52" i="8"/>
  <c r="BK104" i="10"/>
  <c r="J104" i="10"/>
  <c r="J62" i="10" s="1"/>
  <c r="BK146" i="3"/>
  <c r="J146" i="3"/>
  <c r="J65" i="3"/>
  <c r="BK433" i="4"/>
  <c r="J433" i="4"/>
  <c r="J72" i="4"/>
  <c r="BK254" i="9"/>
  <c r="J254" i="9"/>
  <c r="J63" i="9"/>
  <c r="F55" i="10"/>
  <c r="BE86" i="10"/>
  <c r="BE89" i="10"/>
  <c r="BE101" i="10"/>
  <c r="BE127" i="10"/>
  <c r="BE157" i="10"/>
  <c r="BE183" i="10"/>
  <c r="J54" i="10"/>
  <c r="J55" i="10"/>
  <c r="F80" i="10"/>
  <c r="BE91" i="10"/>
  <c r="BE99" i="10"/>
  <c r="BE105" i="10"/>
  <c r="BE107" i="10"/>
  <c r="BE109" i="10"/>
  <c r="BE113" i="10"/>
  <c r="BE116" i="10"/>
  <c r="BE131" i="10"/>
  <c r="BE133" i="10"/>
  <c r="BE135" i="10"/>
  <c r="BE137" i="10"/>
  <c r="BE141" i="10"/>
  <c r="BE147" i="10"/>
  <c r="BE150" i="10"/>
  <c r="BE152" i="10"/>
  <c r="BE159" i="10"/>
  <c r="BE163" i="10"/>
  <c r="BE165" i="10"/>
  <c r="BE168" i="10"/>
  <c r="BE173" i="10"/>
  <c r="BE175" i="10"/>
  <c r="BE177" i="10"/>
  <c r="BE179" i="10"/>
  <c r="BE185" i="10"/>
  <c r="BE189" i="10"/>
  <c r="E48" i="10"/>
  <c r="J52" i="10"/>
  <c r="BE93" i="10"/>
  <c r="BE95" i="10"/>
  <c r="BE97" i="10"/>
  <c r="BE111" i="10"/>
  <c r="BE119" i="10"/>
  <c r="BE121" i="10"/>
  <c r="BE123" i="10"/>
  <c r="BE125" i="10"/>
  <c r="BE129" i="10"/>
  <c r="BE139" i="10"/>
  <c r="BE143" i="10"/>
  <c r="BE145" i="10"/>
  <c r="BE154" i="10"/>
  <c r="BE161" i="10"/>
  <c r="BE170" i="10"/>
  <c r="BE181" i="10"/>
  <c r="BE187" i="10"/>
  <c r="F54" i="9"/>
  <c r="BE90" i="9"/>
  <c r="BE100" i="9"/>
  <c r="BE106" i="9"/>
  <c r="BE123" i="9"/>
  <c r="BE137" i="9"/>
  <c r="BE173" i="9"/>
  <c r="BE175" i="9"/>
  <c r="BE194" i="9"/>
  <c r="BE200" i="9"/>
  <c r="BE108" i="9"/>
  <c r="BE184" i="9"/>
  <c r="BE206" i="9"/>
  <c r="BK84" i="8"/>
  <c r="J84" i="8"/>
  <c r="J60" i="8" s="1"/>
  <c r="J54" i="9"/>
  <c r="E78" i="9"/>
  <c r="J82" i="9"/>
  <c r="BE96" i="9"/>
  <c r="BE104" i="9"/>
  <c r="BE110" i="9"/>
  <c r="BE112" i="9"/>
  <c r="BE114" i="9"/>
  <c r="BE116" i="9"/>
  <c r="BE129" i="9"/>
  <c r="BE131" i="9"/>
  <c r="BE133" i="9"/>
  <c r="BE139" i="9"/>
  <c r="BE141" i="9"/>
  <c r="BE143" i="9"/>
  <c r="BE147" i="9"/>
  <c r="BE155" i="9"/>
  <c r="BE159" i="9"/>
  <c r="BE161" i="9"/>
  <c r="BE165" i="9"/>
  <c r="BE171" i="9"/>
  <c r="BE177" i="9"/>
  <c r="BE180" i="9"/>
  <c r="BE186" i="9"/>
  <c r="BE188" i="9"/>
  <c r="BE202" i="9"/>
  <c r="BE208" i="9"/>
  <c r="J55" i="9"/>
  <c r="F85" i="9"/>
  <c r="BE92" i="9"/>
  <c r="BE98" i="9"/>
  <c r="BE102" i="9"/>
  <c r="BE118" i="9"/>
  <c r="BE125" i="9"/>
  <c r="BE127" i="9"/>
  <c r="BE135" i="9"/>
  <c r="BE145" i="9"/>
  <c r="BE149" i="9"/>
  <c r="BE157" i="9"/>
  <c r="BE163" i="9"/>
  <c r="BE167" i="9"/>
  <c r="BE169" i="9"/>
  <c r="BE182" i="9"/>
  <c r="BE192" i="9"/>
  <c r="BE198" i="9"/>
  <c r="BE204" i="9"/>
  <c r="BE210" i="9"/>
  <c r="BE212" i="9"/>
  <c r="BE214" i="9"/>
  <c r="BE216" i="9"/>
  <c r="BE218" i="9"/>
  <c r="BE220" i="9"/>
  <c r="BE222" i="9"/>
  <c r="BE224" i="9"/>
  <c r="BE226" i="9"/>
  <c r="BE228" i="9"/>
  <c r="BE230" i="9"/>
  <c r="BE232" i="9"/>
  <c r="BE240" i="9"/>
  <c r="BE242" i="9"/>
  <c r="BE250" i="9"/>
  <c r="BE252" i="9"/>
  <c r="BE258" i="9"/>
  <c r="BE270" i="9"/>
  <c r="BE277" i="9"/>
  <c r="BE279" i="9"/>
  <c r="BE281" i="9"/>
  <c r="BE295" i="9"/>
  <c r="BE297" i="9"/>
  <c r="BE94" i="9"/>
  <c r="BE234" i="9"/>
  <c r="BE121" i="9"/>
  <c r="BE151" i="9"/>
  <c r="BE153" i="9"/>
  <c r="BE190" i="9"/>
  <c r="BE196" i="9"/>
  <c r="BE260" i="9"/>
  <c r="BE272" i="9"/>
  <c r="BE274" i="9"/>
  <c r="BE284" i="9"/>
  <c r="BE302" i="9"/>
  <c r="BE236" i="9"/>
  <c r="BE238" i="9"/>
  <c r="BE244" i="9"/>
  <c r="BE246" i="9"/>
  <c r="BE248" i="9"/>
  <c r="BE255" i="9"/>
  <c r="BE262" i="9"/>
  <c r="BE264" i="9"/>
  <c r="BE266" i="9"/>
  <c r="BE268" i="9"/>
  <c r="BE286" i="9"/>
  <c r="BE288" i="9"/>
  <c r="BE290" i="9"/>
  <c r="BE292" i="9"/>
  <c r="BE299" i="9"/>
  <c r="BE304" i="9"/>
  <c r="J90" i="7"/>
  <c r="J61" i="7"/>
  <c r="F55" i="8"/>
  <c r="BE106" i="8"/>
  <c r="BE90" i="8"/>
  <c r="BE94" i="8"/>
  <c r="BE98" i="8"/>
  <c r="BE102" i="8"/>
  <c r="BE111" i="8"/>
  <c r="BE115" i="8"/>
  <c r="E48" i="8"/>
  <c r="BE86" i="8"/>
  <c r="E78" i="7"/>
  <c r="F85" i="7"/>
  <c r="BE185" i="7"/>
  <c r="BE209" i="7"/>
  <c r="J52" i="7"/>
  <c r="BE91" i="7"/>
  <c r="BE97" i="7"/>
  <c r="BE107" i="7"/>
  <c r="BE131" i="7"/>
  <c r="BE142" i="7"/>
  <c r="BE147" i="7"/>
  <c r="BE152" i="7"/>
  <c r="BE169" i="7"/>
  <c r="BE176" i="7"/>
  <c r="BE191" i="7"/>
  <c r="BE198" i="7"/>
  <c r="BE219" i="7"/>
  <c r="BE231" i="7"/>
  <c r="BE236" i="7"/>
  <c r="BE238" i="7"/>
  <c r="BE247" i="7"/>
  <c r="BE251" i="7"/>
  <c r="BE256" i="7"/>
  <c r="BE259" i="7"/>
  <c r="BE263" i="7"/>
  <c r="BE270" i="7"/>
  <c r="BE274" i="7"/>
  <c r="BE137" i="7"/>
  <c r="BE157" i="7"/>
  <c r="BE161" i="7"/>
  <c r="BE166" i="7"/>
  <c r="BE174" i="7"/>
  <c r="BE181" i="7"/>
  <c r="BE203" i="7"/>
  <c r="BE216" i="7"/>
  <c r="BE224" i="7"/>
  <c r="BE229" i="7"/>
  <c r="BE243" i="7"/>
  <c r="BE267" i="7"/>
  <c r="BE276" i="7"/>
  <c r="BE281" i="7"/>
  <c r="BE284" i="7"/>
  <c r="BE288" i="7"/>
  <c r="BE294" i="7"/>
  <c r="E48" i="6"/>
  <c r="J52" i="6"/>
  <c r="F55" i="6"/>
  <c r="BE98" i="6"/>
  <c r="BE103" i="6"/>
  <c r="BE118" i="6"/>
  <c r="BE123" i="6"/>
  <c r="BE128" i="6"/>
  <c r="BE133" i="6"/>
  <c r="BE137" i="6"/>
  <c r="BE146" i="6"/>
  <c r="BE151" i="6"/>
  <c r="BE156" i="6"/>
  <c r="BE158" i="6"/>
  <c r="BE162" i="6"/>
  <c r="BE167" i="6"/>
  <c r="BE172" i="6"/>
  <c r="BE174" i="6"/>
  <c r="BE88" i="6"/>
  <c r="BE93" i="6"/>
  <c r="BE113" i="6"/>
  <c r="BE143" i="6"/>
  <c r="J122" i="4"/>
  <c r="J64" i="4" s="1"/>
  <c r="J81" i="5"/>
  <c r="F55" i="5"/>
  <c r="BK94" i="4"/>
  <c r="E48" i="5"/>
  <c r="BE90" i="5"/>
  <c r="BE92" i="5"/>
  <c r="BE94" i="5"/>
  <c r="BE96" i="5"/>
  <c r="BE98" i="5"/>
  <c r="BE100" i="5"/>
  <c r="BE102" i="5"/>
  <c r="BE112" i="5"/>
  <c r="BE114" i="5"/>
  <c r="BE116" i="5"/>
  <c r="BE120" i="5"/>
  <c r="BE122" i="5"/>
  <c r="BE124" i="5"/>
  <c r="BE130" i="5"/>
  <c r="BE132" i="5"/>
  <c r="BE136" i="5"/>
  <c r="BE138" i="5"/>
  <c r="BE143" i="5"/>
  <c r="BE150" i="5"/>
  <c r="BE104" i="5"/>
  <c r="BE106" i="5"/>
  <c r="BE108" i="5"/>
  <c r="BE118" i="5"/>
  <c r="BE126" i="5"/>
  <c r="BE128" i="5"/>
  <c r="BE134" i="5"/>
  <c r="BE140" i="5"/>
  <c r="BE146" i="5"/>
  <c r="BE153" i="5"/>
  <c r="F55" i="4"/>
  <c r="BE212" i="4"/>
  <c r="BE214" i="4"/>
  <c r="BE216" i="4"/>
  <c r="BE257" i="4"/>
  <c r="BE115" i="4"/>
  <c r="BE118" i="4"/>
  <c r="BE173" i="4"/>
  <c r="BE190" i="4"/>
  <c r="BE192" i="4"/>
  <c r="BE198" i="4"/>
  <c r="BE221" i="4"/>
  <c r="BE252" i="4"/>
  <c r="BE274" i="4"/>
  <c r="BE279" i="4"/>
  <c r="BE282" i="4"/>
  <c r="BE288" i="4"/>
  <c r="E48" i="4"/>
  <c r="J87" i="4"/>
  <c r="BE96" i="4"/>
  <c r="BE102" i="4"/>
  <c r="BE109" i="4"/>
  <c r="BE112" i="4"/>
  <c r="BE125" i="4"/>
  <c r="BE132" i="4"/>
  <c r="BE134" i="4"/>
  <c r="BE138" i="4"/>
  <c r="BE140" i="4"/>
  <c r="BE143" i="4"/>
  <c r="BE147" i="4"/>
  <c r="BE149" i="4"/>
  <c r="BE154" i="4"/>
  <c r="BE165" i="4"/>
  <c r="BE175" i="4"/>
  <c r="BE177" i="4"/>
  <c r="BE179" i="4"/>
  <c r="BE181" i="4"/>
  <c r="BE184" i="4"/>
  <c r="BE187" i="4"/>
  <c r="BE208" i="4"/>
  <c r="BE210" i="4"/>
  <c r="BE224" i="4"/>
  <c r="BE229" i="4"/>
  <c r="BE234" i="4"/>
  <c r="BE236" i="4"/>
  <c r="BE239" i="4"/>
  <c r="BE242" i="4"/>
  <c r="BE245" i="4"/>
  <c r="BE248" i="4"/>
  <c r="BE255" i="4"/>
  <c r="BE265" i="4"/>
  <c r="BE267" i="4"/>
  <c r="BE270" i="4"/>
  <c r="BE277" i="4"/>
  <c r="BE290" i="4"/>
  <c r="BE297" i="4"/>
  <c r="BE303" i="4"/>
  <c r="BE308" i="4"/>
  <c r="BE313" i="4"/>
  <c r="BE318" i="4"/>
  <c r="BE321" i="4"/>
  <c r="BE323" i="4"/>
  <c r="BE326" i="4"/>
  <c r="BE331" i="4"/>
  <c r="BE340" i="4"/>
  <c r="BE343" i="4"/>
  <c r="BE345" i="4"/>
  <c r="BE347" i="4"/>
  <c r="BE350" i="4"/>
  <c r="BE360" i="4"/>
  <c r="BE363" i="4"/>
  <c r="BE369" i="4"/>
  <c r="BE375" i="4"/>
  <c r="BE378" i="4"/>
  <c r="BE380" i="4"/>
  <c r="BE382" i="4"/>
  <c r="BE386" i="4"/>
  <c r="BE388" i="4"/>
  <c r="BE394" i="4"/>
  <c r="BE400" i="4"/>
  <c r="BE404" i="4"/>
  <c r="BE413" i="4"/>
  <c r="BE419" i="4"/>
  <c r="BE422" i="4"/>
  <c r="BE434" i="4"/>
  <c r="BE437" i="4"/>
  <c r="BE99" i="4"/>
  <c r="BE105" i="4"/>
  <c r="BE123" i="4"/>
  <c r="BE127" i="4"/>
  <c r="BE129" i="4"/>
  <c r="BE136" i="4"/>
  <c r="BE145" i="4"/>
  <c r="BE152" i="4"/>
  <c r="BE157" i="4"/>
  <c r="BE160" i="4"/>
  <c r="BE163" i="4"/>
  <c r="BE167" i="4"/>
  <c r="BE169" i="4"/>
  <c r="BE171" i="4"/>
  <c r="BE195" i="4"/>
  <c r="BE201" i="4"/>
  <c r="BE203" i="4"/>
  <c r="BE206" i="4"/>
  <c r="BE219" i="4"/>
  <c r="BE226" i="4"/>
  <c r="BE231" i="4"/>
  <c r="BE250" i="4"/>
  <c r="BE260" i="4"/>
  <c r="BE263" i="4"/>
  <c r="BE272" i="4"/>
  <c r="BE284" i="4"/>
  <c r="BE286" i="4"/>
  <c r="BE292" i="4"/>
  <c r="BE294" i="4"/>
  <c r="BE299" i="4"/>
  <c r="BE301" i="4"/>
  <c r="BE306" i="4"/>
  <c r="BE311" i="4"/>
  <c r="BE316" i="4"/>
  <c r="BE329" i="4"/>
  <c r="BE334" i="4"/>
  <c r="BE337" i="4"/>
  <c r="BE352" i="4"/>
  <c r="BE354" i="4"/>
  <c r="BE356" i="4"/>
  <c r="BE358" i="4"/>
  <c r="BE366" i="4"/>
  <c r="BE372" i="4"/>
  <c r="BE384" i="4"/>
  <c r="BE390" i="4"/>
  <c r="BE392" i="4"/>
  <c r="BE396" i="4"/>
  <c r="BE398" i="4"/>
  <c r="BE406" i="4"/>
  <c r="BE408" i="4"/>
  <c r="BE411" i="4"/>
  <c r="BE416" i="4"/>
  <c r="BE425" i="4"/>
  <c r="BE429" i="4"/>
  <c r="BE431" i="4"/>
  <c r="J52" i="3"/>
  <c r="F55" i="3"/>
  <c r="BE88" i="3"/>
  <c r="BE91" i="3"/>
  <c r="BE94" i="3"/>
  <c r="BE97" i="3"/>
  <c r="BE112" i="3"/>
  <c r="BE122" i="3"/>
  <c r="BE125" i="3"/>
  <c r="BE132" i="3"/>
  <c r="BE136" i="3"/>
  <c r="BE139" i="3"/>
  <c r="BE143" i="3"/>
  <c r="BE147" i="3"/>
  <c r="E48" i="3"/>
  <c r="J55" i="3"/>
  <c r="BE100" i="3"/>
  <c r="BE104" i="3"/>
  <c r="BE108" i="3"/>
  <c r="BE116" i="3"/>
  <c r="BE119" i="3"/>
  <c r="BE128" i="3"/>
  <c r="J52" i="2"/>
  <c r="E98" i="2"/>
  <c r="F105" i="2"/>
  <c r="BE111" i="2"/>
  <c r="BE123" i="2"/>
  <c r="BE137" i="2"/>
  <c r="BE151" i="2"/>
  <c r="BE189" i="2"/>
  <c r="BE195" i="2"/>
  <c r="BE217" i="2"/>
  <c r="BE241" i="2"/>
  <c r="BE289" i="2"/>
  <c r="BE314" i="2"/>
  <c r="BE333" i="2"/>
  <c r="BE380" i="2"/>
  <c r="BE397" i="2"/>
  <c r="BE522" i="2"/>
  <c r="BE560" i="2"/>
  <c r="BE585" i="2"/>
  <c r="BE741" i="2"/>
  <c r="BE765" i="2"/>
  <c r="BE790" i="2"/>
  <c r="BE835" i="2"/>
  <c r="BE863" i="2"/>
  <c r="BE1131" i="2"/>
  <c r="BE1145" i="2"/>
  <c r="BE1439" i="2"/>
  <c r="BE1480" i="2"/>
  <c r="BE1592" i="2"/>
  <c r="BE1867" i="2"/>
  <c r="BE2063" i="2"/>
  <c r="BE2209" i="2"/>
  <c r="BE2219" i="2"/>
  <c r="BE2245" i="2"/>
  <c r="BE2265" i="2"/>
  <c r="BE2273" i="2"/>
  <c r="BE2417" i="2"/>
  <c r="BE2446" i="2"/>
  <c r="BE2494" i="2"/>
  <c r="BE2503" i="2"/>
  <c r="BE2549" i="2"/>
  <c r="BE2562" i="2"/>
  <c r="BE2572" i="2"/>
  <c r="BE2597" i="2"/>
  <c r="BE2619" i="2"/>
  <c r="BE2630" i="2"/>
  <c r="BE2686" i="2"/>
  <c r="BE2769" i="2"/>
  <c r="BE2788" i="2"/>
  <c r="BE2806" i="2"/>
  <c r="BE2847" i="2"/>
  <c r="J55" i="2"/>
  <c r="BE192" i="2"/>
  <c r="BE229" i="2"/>
  <c r="BE235" i="2"/>
  <c r="BE247" i="2"/>
  <c r="BE360" i="2"/>
  <c r="BE382" i="2"/>
  <c r="BE404" i="2"/>
  <c r="BE490" i="2"/>
  <c r="BE552" i="2"/>
  <c r="BE599" i="2"/>
  <c r="BE627" i="2"/>
  <c r="BE654" i="2"/>
  <c r="BE688" i="2"/>
  <c r="BE730" i="2"/>
  <c r="BE817" i="2"/>
  <c r="BE1086" i="2"/>
  <c r="BE1253" i="2"/>
  <c r="BE1424" i="2"/>
  <c r="BE1436" i="2"/>
  <c r="BE1451" i="2"/>
  <c r="BE1465" i="2"/>
  <c r="BE1483" i="2"/>
  <c r="BE1894" i="2"/>
  <c r="BE2072" i="2"/>
  <c r="BE2137" i="2"/>
  <c r="BE2233" i="2"/>
  <c r="BE2338" i="2"/>
  <c r="BE2425" i="2"/>
  <c r="BE2465" i="2"/>
  <c r="BE2468" i="2"/>
  <c r="BE2472" i="2"/>
  <c r="BE2487" i="2"/>
  <c r="BE2533" i="2"/>
  <c r="BE2589" i="2"/>
  <c r="BE2640" i="2"/>
  <c r="BE2722" i="2"/>
  <c r="BE2755" i="2"/>
  <c r="BE2772" i="2"/>
  <c r="BE2830" i="2"/>
  <c r="BE2875" i="2"/>
  <c r="BE2959" i="2"/>
  <c r="BE3078" i="2"/>
  <c r="BE3088" i="2"/>
  <c r="BE3104" i="2"/>
  <c r="BE3110" i="2"/>
  <c r="BE3138" i="2"/>
  <c r="BE3161" i="2"/>
  <c r="BE3218" i="2"/>
  <c r="BE3251" i="2"/>
  <c r="BE3284" i="2"/>
  <c r="BE3317" i="2"/>
  <c r="BE3342" i="2"/>
  <c r="BE3356" i="2"/>
  <c r="BE3460" i="2"/>
  <c r="BE4906" i="2"/>
  <c r="BE4918" i="2"/>
  <c r="BE4920" i="2"/>
  <c r="BE117" i="2"/>
  <c r="BE130" i="2"/>
  <c r="BE144" i="2"/>
  <c r="BE253" i="2"/>
  <c r="BE271" i="2"/>
  <c r="BE321" i="2"/>
  <c r="BE370" i="2"/>
  <c r="BE411" i="2"/>
  <c r="BE474" i="2"/>
  <c r="BE540" i="2"/>
  <c r="BE570" i="2"/>
  <c r="BE662" i="2"/>
  <c r="BE706" i="2"/>
  <c r="BE778" i="2"/>
  <c r="BE856" i="2"/>
  <c r="BE1069" i="2"/>
  <c r="BE1285" i="2"/>
  <c r="BE1427" i="2"/>
  <c r="BE1430" i="2"/>
  <c r="BE1442" i="2"/>
  <c r="BE1458" i="2"/>
  <c r="BE1695" i="2"/>
  <c r="BE1921" i="2"/>
  <c r="BE2201" i="2"/>
  <c r="BE2212" i="2"/>
  <c r="BE2226" i="2"/>
  <c r="BE2253" i="2"/>
  <c r="BE2270" i="2"/>
  <c r="BE2408" i="2"/>
  <c r="BE2439" i="2"/>
  <c r="BE2462" i="2"/>
  <c r="BE2475" i="2"/>
  <c r="BE2482" i="2"/>
  <c r="BE2500" i="2"/>
  <c r="BE2519" i="2"/>
  <c r="BE2530" i="2"/>
  <c r="BE2555" i="2"/>
  <c r="BE2608" i="2"/>
  <c r="BE2633" i="2"/>
  <c r="BE2647" i="2"/>
  <c r="BE2654" i="2"/>
  <c r="BE2839" i="2"/>
  <c r="BE2857" i="2"/>
  <c r="BE2859" i="2"/>
  <c r="BE2869" i="2"/>
  <c r="BE2969" i="2"/>
  <c r="BE3014" i="2"/>
  <c r="BE3027" i="2"/>
  <c r="BE3086" i="2"/>
  <c r="BE3094" i="2"/>
  <c r="BE3098" i="2"/>
  <c r="BE3108" i="2"/>
  <c r="BE3114" i="2"/>
  <c r="BE3136" i="2"/>
  <c r="BE3157" i="2"/>
  <c r="BE3163" i="2"/>
  <c r="BE3182" i="2"/>
  <c r="BE3227" i="2"/>
  <c r="BE3268" i="2"/>
  <c r="BE3352" i="2"/>
  <c r="BE3453" i="2"/>
  <c r="BE3559" i="2"/>
  <c r="BE3693" i="2"/>
  <c r="BE3697" i="2"/>
  <c r="BE3704" i="2"/>
  <c r="BE3720" i="2"/>
  <c r="BE3766" i="2"/>
  <c r="BE3776" i="2"/>
  <c r="BE3816" i="2"/>
  <c r="BE3855" i="2"/>
  <c r="BE3926" i="2"/>
  <c r="BE3929" i="2"/>
  <c r="BE3951" i="2"/>
  <c r="BE3985" i="2"/>
  <c r="BE4910" i="2"/>
  <c r="BE4916" i="2"/>
  <c r="BE4924" i="2"/>
  <c r="BA55" i="1"/>
  <c r="BE157" i="2"/>
  <c r="BE166" i="2"/>
  <c r="BE176" i="2"/>
  <c r="BE182" i="2"/>
  <c r="BE186" i="2"/>
  <c r="BE223" i="2"/>
  <c r="BE238" i="2"/>
  <c r="BE259" i="2"/>
  <c r="BE306" i="2"/>
  <c r="BE327" i="2"/>
  <c r="BE341" i="2"/>
  <c r="BE351" i="2"/>
  <c r="BE419" i="2"/>
  <c r="BE426" i="2"/>
  <c r="BE439" i="2"/>
  <c r="BE455" i="2"/>
  <c r="BE573" i="2"/>
  <c r="BE670" i="2"/>
  <c r="BE801" i="2"/>
  <c r="BE810" i="2"/>
  <c r="BE967" i="2"/>
  <c r="BE1343" i="2"/>
  <c r="BE1384" i="2"/>
  <c r="BE1418" i="2"/>
  <c r="BE1477" i="2"/>
  <c r="BE1556" i="2"/>
  <c r="BE1612" i="2"/>
  <c r="BE1848" i="2"/>
  <c r="BE1864" i="2"/>
  <c r="BE1891" i="2"/>
  <c r="BE1995" i="2"/>
  <c r="BE2007" i="2"/>
  <c r="BE2143" i="2"/>
  <c r="BE2276" i="2"/>
  <c r="BE2284" i="2"/>
  <c r="BE2516" i="2"/>
  <c r="BE2523" i="2"/>
  <c r="BE2540" i="2"/>
  <c r="BE2543" i="2"/>
  <c r="BE2569" i="2"/>
  <c r="BE2578" i="2"/>
  <c r="BE2600" i="2"/>
  <c r="BE2643" i="2"/>
  <c r="BE2689" i="2"/>
  <c r="BE2795" i="2"/>
  <c r="BE2815" i="2"/>
  <c r="BE2821" i="2"/>
  <c r="BE2851" i="2"/>
  <c r="BE2861" i="2"/>
  <c r="BE2863" i="2"/>
  <c r="BE2885" i="2"/>
  <c r="BE2891" i="2"/>
  <c r="BE2895" i="2"/>
  <c r="BE2975" i="2"/>
  <c r="BE2988" i="2"/>
  <c r="BE2997" i="2"/>
  <c r="BE3006" i="2"/>
  <c r="BE3010" i="2"/>
  <c r="BE3020" i="2"/>
  <c r="BE3034" i="2"/>
  <c r="BE3054" i="2"/>
  <c r="BE3060" i="2"/>
  <c r="BE3067" i="2"/>
  <c r="BE3084" i="2"/>
  <c r="BE3090" i="2"/>
  <c r="BE3092" i="2"/>
  <c r="BE3096" i="2"/>
  <c r="BE3112" i="2"/>
  <c r="BE3116" i="2"/>
  <c r="BE3165" i="2"/>
  <c r="BE3201" i="2"/>
  <c r="BE3216" i="2"/>
  <c r="BE3225" i="2"/>
  <c r="BE3234" i="2"/>
  <c r="BE3243" i="2"/>
  <c r="BE3266" i="2"/>
  <c r="BE3282" i="2"/>
  <c r="BE3302" i="2"/>
  <c r="BE3331" i="2"/>
  <c r="BE3394" i="2"/>
  <c r="BE3446" i="2"/>
  <c r="BE3750" i="2"/>
  <c r="BE3756" i="2"/>
  <c r="BE3819" i="2"/>
  <c r="BE3841" i="2"/>
  <c r="BE3844" i="2"/>
  <c r="BE3852" i="2"/>
  <c r="BE3881" i="2"/>
  <c r="BE3885" i="2"/>
  <c r="BE3923" i="2"/>
  <c r="BE3963" i="2"/>
  <c r="BE4023" i="2"/>
  <c r="BE4026" i="2"/>
  <c r="BE4046" i="2"/>
  <c r="BE4066" i="2"/>
  <c r="BE4069" i="2"/>
  <c r="BE4091" i="2"/>
  <c r="BE4129" i="2"/>
  <c r="BE4133" i="2"/>
  <c r="BE4305" i="2"/>
  <c r="BE4365" i="2"/>
  <c r="BE4411" i="2"/>
  <c r="BE4414" i="2"/>
  <c r="BE4585" i="2"/>
  <c r="BE4623" i="2"/>
  <c r="BE4635" i="2"/>
  <c r="BE4695" i="2"/>
  <c r="BE4704" i="2"/>
  <c r="BE4912" i="2"/>
  <c r="BE4922" i="2"/>
  <c r="BE4926" i="2"/>
  <c r="BE214" i="2"/>
  <c r="BE226" i="2"/>
  <c r="BE232" i="2"/>
  <c r="BE265" i="2"/>
  <c r="BE277" i="2"/>
  <c r="BE283" i="2"/>
  <c r="BE390" i="2"/>
  <c r="BE465" i="2"/>
  <c r="BE529" i="2"/>
  <c r="BE613" i="2"/>
  <c r="BE641" i="2"/>
  <c r="BE680" i="2"/>
  <c r="BE696" i="2"/>
  <c r="BE718" i="2"/>
  <c r="BE759" i="2"/>
  <c r="BE794" i="2"/>
  <c r="BE821" i="2"/>
  <c r="BE849" i="2"/>
  <c r="BE1093" i="2"/>
  <c r="BE1522" i="2"/>
  <c r="BE1621" i="2"/>
  <c r="BE1764" i="2"/>
  <c r="BE2028" i="2"/>
  <c r="BE2079" i="2"/>
  <c r="BE2140" i="2"/>
  <c r="BE2250" i="2"/>
  <c r="BE2281" i="2"/>
  <c r="BE2350" i="2"/>
  <c r="BE2431" i="2"/>
  <c r="BE2453" i="2"/>
  <c r="BE2478" i="2"/>
  <c r="BE2510" i="2"/>
  <c r="BE2586" i="2"/>
  <c r="BE2611" i="2"/>
  <c r="BE2622" i="2"/>
  <c r="BE2657" i="2"/>
  <c r="BE2785" i="2"/>
  <c r="BE2812" i="2"/>
  <c r="BE2824" i="2"/>
  <c r="BE2879" i="2"/>
  <c r="BE2888" i="2"/>
  <c r="BE2937" i="2"/>
  <c r="BE2966" i="2"/>
  <c r="BE3040" i="2"/>
  <c r="BE3047" i="2"/>
  <c r="BE3071" i="2"/>
  <c r="BE3080" i="2"/>
  <c r="BE3082" i="2"/>
  <c r="BE3100" i="2"/>
  <c r="BE3102" i="2"/>
  <c r="BE3106" i="2"/>
  <c r="BE3190" i="2"/>
  <c r="BE3209" i="2"/>
  <c r="BE3259" i="2"/>
  <c r="BE3275" i="2"/>
  <c r="BE3278" i="2"/>
  <c r="BE3280" i="2"/>
  <c r="BE3403" i="2"/>
  <c r="BE3469" i="2"/>
  <c r="BE3496" i="2"/>
  <c r="BE3534" i="2"/>
  <c r="BE3543" i="2"/>
  <c r="BE3612" i="2"/>
  <c r="BE3650" i="2"/>
  <c r="BE3711" i="2"/>
  <c r="BE3724" i="2"/>
  <c r="BE3753" i="2"/>
  <c r="BE3794" i="2"/>
  <c r="BE4876" i="2"/>
  <c r="BE4883" i="2"/>
  <c r="BE4893" i="2"/>
  <c r="BE4899" i="2"/>
  <c r="BD55" i="1"/>
  <c r="F36" i="3"/>
  <c r="BC56" i="1"/>
  <c r="F36" i="9"/>
  <c r="BC62" i="1"/>
  <c r="J34" i="10"/>
  <c r="AW63" i="1"/>
  <c r="F36" i="10"/>
  <c r="BC63" i="1"/>
  <c r="F37" i="8"/>
  <c r="BD61" i="1"/>
  <c r="F37" i="10"/>
  <c r="BD63" i="1" s="1"/>
  <c r="F36" i="5"/>
  <c r="BC58" i="1"/>
  <c r="F37" i="3"/>
  <c r="BD56" i="1"/>
  <c r="F34" i="8"/>
  <c r="BA61" i="1"/>
  <c r="J34" i="8"/>
  <c r="AW61" i="1"/>
  <c r="F35" i="9"/>
  <c r="BB62" i="1"/>
  <c r="F34" i="6"/>
  <c r="BA59" i="1" s="1"/>
  <c r="F34" i="3"/>
  <c r="BA56" i="1"/>
  <c r="F37" i="7"/>
  <c r="BD60" i="1"/>
  <c r="F35" i="8"/>
  <c r="BB61" i="1"/>
  <c r="F36" i="6"/>
  <c r="BC59" i="1"/>
  <c r="F35" i="6"/>
  <c r="BB59" i="1"/>
  <c r="F35" i="5"/>
  <c r="BB58" i="1" s="1"/>
  <c r="J34" i="4"/>
  <c r="AW57" i="1"/>
  <c r="J34" i="3"/>
  <c r="AW56" i="1"/>
  <c r="F35" i="4"/>
  <c r="BB57" i="1"/>
  <c r="F34" i="7"/>
  <c r="BA60" i="1"/>
  <c r="F34" i="9"/>
  <c r="BA62" i="1"/>
  <c r="F37" i="5"/>
  <c r="BD58" i="1" s="1"/>
  <c r="J34" i="6"/>
  <c r="AW59" i="1"/>
  <c r="J34" i="7"/>
  <c r="AW60" i="1"/>
  <c r="F34" i="4"/>
  <c r="BA57" i="1" s="1"/>
  <c r="J34" i="5"/>
  <c r="AW58" i="1"/>
  <c r="F35" i="10"/>
  <c r="BB63" i="1"/>
  <c r="F37" i="4"/>
  <c r="BD57" i="1" s="1"/>
  <c r="F36" i="7"/>
  <c r="BC60" i="1"/>
  <c r="F36" i="8"/>
  <c r="BC61" i="1"/>
  <c r="J34" i="9"/>
  <c r="AW62" i="1" s="1"/>
  <c r="F34" i="10"/>
  <c r="BA63" i="1"/>
  <c r="F36" i="4"/>
  <c r="BC57" i="1"/>
  <c r="F34" i="5"/>
  <c r="BA58" i="1" s="1"/>
  <c r="F37" i="6"/>
  <c r="BD59" i="1"/>
  <c r="F37" i="9"/>
  <c r="BD62" i="1"/>
  <c r="F35" i="3"/>
  <c r="BB56" i="1" s="1"/>
  <c r="F35" i="7"/>
  <c r="BB60" i="1"/>
  <c r="BK86" i="6" l="1"/>
  <c r="J86" i="6" s="1"/>
  <c r="J60" i="6" s="1"/>
  <c r="J111" i="5"/>
  <c r="J63" i="5" s="1"/>
  <c r="P88" i="9"/>
  <c r="AU62" i="1" s="1"/>
  <c r="R87" i="5"/>
  <c r="R109" i="2"/>
  <c r="P87" i="5"/>
  <c r="AU58" i="1"/>
  <c r="R86" i="6"/>
  <c r="R85" i="6"/>
  <c r="T89" i="7"/>
  <c r="T88" i="7" s="1"/>
  <c r="R402" i="4"/>
  <c r="R93" i="4"/>
  <c r="P86" i="6"/>
  <c r="P85" i="6" s="1"/>
  <c r="AU59" i="1" s="1"/>
  <c r="R84" i="10"/>
  <c r="T86" i="3"/>
  <c r="T85" i="3"/>
  <c r="P94" i="4"/>
  <c r="P86" i="3"/>
  <c r="P85" i="3" s="1"/>
  <c r="AU56" i="1" s="1"/>
  <c r="T2485" i="2"/>
  <c r="P121" i="4"/>
  <c r="R2485" i="2"/>
  <c r="P402" i="4"/>
  <c r="T88" i="9"/>
  <c r="BK109" i="2"/>
  <c r="J109" i="2" s="1"/>
  <c r="J60" i="2" s="1"/>
  <c r="T402" i="4"/>
  <c r="T93" i="4"/>
  <c r="R89" i="7"/>
  <c r="R88" i="7" s="1"/>
  <c r="P84" i="10"/>
  <c r="AU63" i="1"/>
  <c r="T84" i="10"/>
  <c r="BK121" i="4"/>
  <c r="J121" i="4"/>
  <c r="J63" i="4"/>
  <c r="R86" i="3"/>
  <c r="R85" i="3"/>
  <c r="P2485" i="2"/>
  <c r="T109" i="2"/>
  <c r="T108" i="2" s="1"/>
  <c r="BK89" i="7"/>
  <c r="J89" i="7"/>
  <c r="J60" i="7"/>
  <c r="P109" i="2"/>
  <c r="R88" i="9"/>
  <c r="R84" i="8"/>
  <c r="R83" i="8"/>
  <c r="BK88" i="5"/>
  <c r="J88" i="5"/>
  <c r="J60" i="5"/>
  <c r="BK2485" i="2"/>
  <c r="J2485" i="2" s="1"/>
  <c r="J71" i="2" s="1"/>
  <c r="BK427" i="4"/>
  <c r="J427" i="4"/>
  <c r="J70" i="4" s="1"/>
  <c r="BK148" i="5"/>
  <c r="J148" i="5"/>
  <c r="J65" i="5"/>
  <c r="BK88" i="9"/>
  <c r="J88" i="9"/>
  <c r="J59" i="9"/>
  <c r="BK402" i="4"/>
  <c r="J402" i="4" s="1"/>
  <c r="J66" i="4" s="1"/>
  <c r="BK84" i="10"/>
  <c r="J84" i="10"/>
  <c r="J59" i="10" s="1"/>
  <c r="BK83" i="8"/>
  <c r="J83" i="8"/>
  <c r="J110" i="5"/>
  <c r="J62" i="5"/>
  <c r="J94" i="4"/>
  <c r="J60" i="4" s="1"/>
  <c r="BK85" i="3"/>
  <c r="J85" i="3"/>
  <c r="J59" i="3" s="1"/>
  <c r="F33" i="3"/>
  <c r="AZ56" i="1" s="1"/>
  <c r="F33" i="8"/>
  <c r="AZ61" i="1"/>
  <c r="F33" i="2"/>
  <c r="AZ55" i="1" s="1"/>
  <c r="J33" i="10"/>
  <c r="AV63" i="1" s="1"/>
  <c r="AT63" i="1" s="1"/>
  <c r="J33" i="2"/>
  <c r="AV55" i="1" s="1"/>
  <c r="AT55" i="1" s="1"/>
  <c r="BB54" i="1"/>
  <c r="W31" i="1" s="1"/>
  <c r="F33" i="5"/>
  <c r="AZ58" i="1"/>
  <c r="J33" i="3"/>
  <c r="AV56" i="1"/>
  <c r="AT56" i="1"/>
  <c r="J33" i="4"/>
  <c r="AV57" i="1"/>
  <c r="AT57" i="1"/>
  <c r="F33" i="10"/>
  <c r="AZ63" i="1"/>
  <c r="F33" i="4"/>
  <c r="AZ57" i="1" s="1"/>
  <c r="J33" i="5"/>
  <c r="AV58" i="1"/>
  <c r="AT58" i="1"/>
  <c r="J33" i="7"/>
  <c r="AV60" i="1"/>
  <c r="AT60" i="1"/>
  <c r="BC54" i="1"/>
  <c r="W32" i="1"/>
  <c r="J30" i="8"/>
  <c r="AG61" i="1"/>
  <c r="F33" i="9"/>
  <c r="AZ62" i="1" s="1"/>
  <c r="F33" i="6"/>
  <c r="AZ59" i="1"/>
  <c r="J33" i="6"/>
  <c r="AV59" i="1"/>
  <c r="AT59" i="1"/>
  <c r="BA54" i="1"/>
  <c r="W30" i="1"/>
  <c r="J33" i="9"/>
  <c r="AV62" i="1" s="1"/>
  <c r="AT62" i="1" s="1"/>
  <c r="J33" i="8"/>
  <c r="AV61" i="1" s="1"/>
  <c r="AT61" i="1" s="1"/>
  <c r="BD54" i="1"/>
  <c r="W33" i="1"/>
  <c r="F33" i="7"/>
  <c r="AZ60" i="1"/>
  <c r="BK85" i="6" l="1"/>
  <c r="J85" i="6" s="1"/>
  <c r="J59" i="6" s="1"/>
  <c r="P108" i="2"/>
  <c r="AU55" i="1"/>
  <c r="P93" i="4"/>
  <c r="AU57" i="1"/>
  <c r="R108" i="2"/>
  <c r="BK87" i="5"/>
  <c r="J87" i="5"/>
  <c r="J59" i="5"/>
  <c r="BK93" i="4"/>
  <c r="J93" i="4"/>
  <c r="J30" i="4" s="1"/>
  <c r="AG57" i="1" s="1"/>
  <c r="BK108" i="2"/>
  <c r="J108" i="2" s="1"/>
  <c r="J59" i="2" s="1"/>
  <c r="BK88" i="7"/>
  <c r="J88" i="7"/>
  <c r="J59" i="7"/>
  <c r="AN61" i="1"/>
  <c r="J59" i="8"/>
  <c r="J39" i="8"/>
  <c r="J30" i="6"/>
  <c r="AG59" i="1"/>
  <c r="AN59" i="1"/>
  <c r="J30" i="10"/>
  <c r="AG63" i="1" s="1"/>
  <c r="J30" i="9"/>
  <c r="AG62" i="1"/>
  <c r="AW54" i="1"/>
  <c r="AK30" i="1" s="1"/>
  <c r="AX54" i="1"/>
  <c r="AZ54" i="1"/>
  <c r="W29" i="1"/>
  <c r="AY54" i="1"/>
  <c r="J30" i="3"/>
  <c r="AG56" i="1" s="1"/>
  <c r="J39" i="10" l="1"/>
  <c r="J39" i="9"/>
  <c r="J39" i="4"/>
  <c r="J59" i="4"/>
  <c r="J39" i="6"/>
  <c r="J39" i="3"/>
  <c r="AN56" i="1"/>
  <c r="AN63" i="1"/>
  <c r="AN62" i="1"/>
  <c r="AN57" i="1"/>
  <c r="J30" i="2"/>
  <c r="AG55" i="1" s="1"/>
  <c r="AN55" i="1" s="1"/>
  <c r="J30" i="7"/>
  <c r="AG60" i="1"/>
  <c r="AN60" i="1"/>
  <c r="J30" i="5"/>
  <c r="AG58" i="1"/>
  <c r="AN58" i="1" s="1"/>
  <c r="AU54" i="1"/>
  <c r="AV54" i="1"/>
  <c r="AK29" i="1"/>
  <c r="J39" i="5" l="1"/>
  <c r="J39" i="7"/>
  <c r="J39" i="2"/>
  <c r="AG54" i="1"/>
  <c r="AK26" i="1"/>
  <c r="AK35" i="1" s="1"/>
  <c r="AT54" i="1"/>
  <c r="AN54" i="1" l="1"/>
</calcChain>
</file>

<file path=xl/sharedStrings.xml><?xml version="1.0" encoding="utf-8"?>
<sst xmlns="http://schemas.openxmlformats.org/spreadsheetml/2006/main" count="55586" uniqueCount="4383">
  <si>
    <t>Export Komplet</t>
  </si>
  <si>
    <t>VZ</t>
  </si>
  <si>
    <t>2.0</t>
  </si>
  <si>
    <t>ZAMOK</t>
  </si>
  <si>
    <t>False</t>
  </si>
  <si>
    <t>{7489defe-07be-433d-9328-8e5d7ebf3bd6}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</si>
  <si>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</si>
  <si>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</si>
  <si>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</si>
  <si>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</si>
  <si>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</si>
  <si>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</si>
  <si>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</si>
  <si>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</si>
  <si>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001/2024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</si>
  <si>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</si>
  <si>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</si>
  <si>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Pavilon dětských skupin parc. č. 1579/2, k. ú. Odry</t>
  </si>
  <si>
    <t>KSO:</t>
  </si>
  <si>
    <t/>
  </si>
  <si>
    <t>CC-CZ:</t>
  </si>
  <si>
    <t>Místo:</t>
  </si>
  <si>
    <t>katastrální území Odry</t>
  </si>
  <si>
    <t>Datum:</t>
  </si>
  <si>
    <t>20. 3. 2024</t>
  </si>
  <si>
    <t>Zadavatel:</t>
  </si>
  <si>
    <t>IČ:</t>
  </si>
  <si>
    <t>00298221</t>
  </si>
  <si>
    <t>Město Odry</t>
  </si>
  <si>
    <t>DIČ:</t>
  </si>
  <si>
    <t>CZ00298221</t>
  </si>
  <si>
    <t>Uchazeč:</t>
  </si>
  <si>
    <t>Vyplň údaj</t>
  </si>
  <si>
    <t>Projektant:</t>
  </si>
  <si>
    <t>253 82 951</t>
  </si>
  <si>
    <t>ARCHITRÁV, s.r.o.</t>
  </si>
  <si>
    <t>CZ25382951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</si>
  <si>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</si>
  <si>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</si>
  <si>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</si>
  <si>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</si>
  <si>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</si>
  <si>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</si>
  <si>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</si>
  <si>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</si>
  <si>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</si>
  <si>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</si>
  <si>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</si>
  <si>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</si>
  <si>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</si>
  <si>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</si>
  <si>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</si>
  <si>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</si>
  <si>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</si>
  <si>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</si>
  <si>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</si>
  <si>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</si>
  <si>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</si>
  <si>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</si>
  <si>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</si>
  <si>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</si>
  <si>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</si>
  <si>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</si>
  <si>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</si>
  <si>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</si>
  <si>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</si>
  <si>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</si>
  <si>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</si>
  <si>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</si>
  <si>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</si>
  <si>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</si>
  <si>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</si>
  <si>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</si>
  <si>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</si>
  <si>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</si>
  <si>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</si>
  <si>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</si>
  <si>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</si>
  <si>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</si>
  <si>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</si>
  <si>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</si>
  <si>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</si>
  <si>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Architektonicko-stavební řešení</t>
  </si>
  <si>
    <t>STA</t>
  </si>
  <si>
    <t>1</t>
  </si>
  <si>
    <t>{7bd6ce34-6ed0-44a9-b9bf-ed61724008f0}</t>
  </si>
  <si>
    <t>2</t>
  </si>
  <si>
    <t>002</t>
  </si>
  <si>
    <t>VRN - Vedlejší rozpočtové náklady</t>
  </si>
  <si>
    <t>{a6ed7580-2551-4167-8b5f-a303e3663077}</t>
  </si>
  <si>
    <t>003a</t>
  </si>
  <si>
    <t>Elektroinstalace</t>
  </si>
  <si>
    <t>{8c37a572-0fde-4ecb-8232-c0eaa5f43a00}</t>
  </si>
  <si>
    <t>003b</t>
  </si>
  <si>
    <t>Bleskosvod</t>
  </si>
  <si>
    <t>{a8b60d79-a7bf-41a3-a558-689e091bc612}</t>
  </si>
  <si>
    <t>004a</t>
  </si>
  <si>
    <t>Kanalizační přípojka splaškových vod</t>
  </si>
  <si>
    <t>{a9bce099-d628-4aa2-a03a-26e944319577}</t>
  </si>
  <si>
    <t>827</t>
  </si>
  <si>
    <t>004b</t>
  </si>
  <si>
    <t>Likvidace srážkových vod, HDV</t>
  </si>
  <si>
    <t>{aae5e3d3-1e26-446e-8481-0ea19df8e504}</t>
  </si>
  <si>
    <t>004c</t>
  </si>
  <si>
    <t>Vedlejsí rozpočtové náklady</t>
  </si>
  <si>
    <t>{2a3066e3-88ba-42bb-942d-23bf944baab1}</t>
  </si>
  <si>
    <t>005</t>
  </si>
  <si>
    <t>ZTI. ÚT</t>
  </si>
  <si>
    <t>{147d31cb-a225-4fc4-a506-6d5cde5cb580}</t>
  </si>
  <si>
    <t>006</t>
  </si>
  <si>
    <t>Vzduchotechnika</t>
  </si>
  <si>
    <t>{bcc40289-d98a-43f7-8551-485ac7d2cf2b}</t>
  </si>
  <si>
    <t>KRYCÍ LIST SOUPISU PRACÍ</t>
  </si>
  <si>
    <t>Objekt:</t>
  </si>
  <si>
    <t>001 - Architektonicko-stavební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</si>
  <si>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</si>
  <si>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</si>
  <si>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</si>
  <si>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</si>
  <si>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</si>
  <si>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</si>
  <si>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</si>
  <si>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</si>
  <si>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</si>
  <si>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</si>
  <si>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</si>
  <si>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63 - Podlahy a podlahové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</si>
  <si>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</si>
  <si>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</si>
  <si>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</si>
  <si>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</si>
  <si>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</si>
  <si>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</si>
  <si>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</si>
  <si>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</si>
  <si>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</si>
  <si>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</si>
  <si>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</si>
  <si>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</si>
  <si>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</si>
  <si>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</si>
  <si>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kamene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</si>
  <si>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</si>
  <si>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</si>
  <si>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</si>
  <si>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</si>
  <si>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</si>
  <si>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</si>
  <si>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</si>
  <si>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</si>
  <si>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</si>
  <si>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</si>
  <si>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</si>
  <si>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</si>
  <si>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</si>
  <si>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</si>
  <si>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</si>
  <si>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</si>
  <si>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</si>
  <si>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</si>
  <si>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</si>
  <si>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</si>
  <si>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</si>
  <si>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</si>
  <si>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</si>
  <si>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</si>
  <si>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112101126</t>
  </si>
  <si>
    <t>Odstranění stromů jehličnatých průměru kmene přes 1100 do 1300 mm</t>
  </si>
  <si>
    <t>kus</t>
  </si>
  <si>
    <t>CS ÚRS 2023 02</t>
  </si>
  <si>
    <t>4</t>
  </si>
  <si>
    <t>1125017088</t>
  </si>
  <si>
    <t>PP</t>
  </si>
  <si>
    <t>Odstranění stromů s odřezáním kmene a s odvětvením jehličnatých bez odkornění, průměru kmene přes 1100 do 1300 mm</t>
  </si>
  <si>
    <t>Online PSC</t>
  </si>
  <si>
    <t>https://podminky.urs.cz/item/CS_URS_2023_02/112101126</t>
  </si>
  <si>
    <t>VV</t>
  </si>
  <si>
    <t>Stávající smrk</t>
  </si>
  <si>
    <t>Součet</t>
  </si>
  <si>
    <t>112251107</t>
  </si>
  <si>
    <t>Odstranění pařezů průměru přes 1100 do 1300 mm</t>
  </si>
  <si>
    <t>442270342</t>
  </si>
  <si>
    <t>Odstranění pařezů strojně s jejich vykopáním nebo vytrháním průměru přes 1100 do 1300 mm</t>
  </si>
  <si>
    <t>https://podminky.urs.cz/item/CS_URS_2023_02/112251107</t>
  </si>
  <si>
    <t>3</t>
  </si>
  <si>
    <t>113107132</t>
  </si>
  <si>
    <t>Odstranění podkladu z betonu prostého tl přes 150 do 300 mm ručně</t>
  </si>
  <si>
    <t>m2</t>
  </si>
  <si>
    <t>-1689239635</t>
  </si>
  <si>
    <t>Odstranění podkladů nebo krytů ručně s přemístěním hmot na skládku na vzdálenost do 3 m nebo s naložením na dopravní prostředek z betonu prostého, o tl. vrstvy přes 150 do 300 mm</t>
  </si>
  <si>
    <t>https://podminky.urs.cz/item/CS_URS_2023_02/113107132</t>
  </si>
  <si>
    <t>Výkres č. 12 - ZPEVNĚNÉ PLOCHY</t>
  </si>
  <si>
    <t>Zámková dlažba - S4</t>
  </si>
  <si>
    <t>8,000</t>
  </si>
  <si>
    <t>113154123</t>
  </si>
  <si>
    <t>Frézování živičného krytu tl 50 mm pruh š přes 0,5 do 1 m pl do 500 m2 bez překážek v trase</t>
  </si>
  <si>
    <t>2046763324</t>
  </si>
  <si>
    <t>Frézování živičného podkladu nebo krytu s naložením na dopravní prostředek plochy do 500 m2 bez překážek v trase pruhu šířky přes 0,5 m do 1 m, tloušťky vrstvy 50 mm</t>
  </si>
  <si>
    <t>https://podminky.urs.cz/item/CS_URS_2023_02/113154123</t>
  </si>
  <si>
    <t>5</t>
  </si>
  <si>
    <t>113201111</t>
  </si>
  <si>
    <t>Vytrhání obrub chodníkových ležatých</t>
  </si>
  <si>
    <t>m</t>
  </si>
  <si>
    <t>-1577880871</t>
  </si>
  <si>
    <t>Vytrhání obrub s vybouráním lože, s přemístěním hmot na skládku na vzdálenost do 3 m nebo s naložením na dopravní prostředek chodníkových ležatých</t>
  </si>
  <si>
    <t>https://podminky.urs.cz/item/CS_URS_2023_02/113201111</t>
  </si>
  <si>
    <t>8,650*2</t>
  </si>
  <si>
    <t>6</t>
  </si>
  <si>
    <t>121151115</t>
  </si>
  <si>
    <t>Sejmutí ornice plochy do 500 m2 tl vrstvy přes 250 do 300 mm strojně</t>
  </si>
  <si>
    <t>-180899196</t>
  </si>
  <si>
    <t>Sejmutí ornice strojně při souvislé ploše přes 100 do 500 m2, tl. vrstvy přes 250 do 300 mm</t>
  </si>
  <si>
    <t>https://podminky.urs.cz/item/CS_URS_2023_02/121151115</t>
  </si>
  <si>
    <t>(0,500+10,800+0,500)*(0,500+25,200)</t>
  </si>
  <si>
    <t>(2,920+0,500)*(0,500+6,150)</t>
  </si>
  <si>
    <t>(0,500+4,700)*(0,500+0,280+0,500+1,100+2,240+0,500)</t>
  </si>
  <si>
    <t>7</t>
  </si>
  <si>
    <t>131213701</t>
  </si>
  <si>
    <t>Hloubení nezapažených jam v soudržných horninách třídy těžitelnosti I skupiny 3 ručně</t>
  </si>
  <si>
    <t>m3</t>
  </si>
  <si>
    <t>-819100439</t>
  </si>
  <si>
    <t>Hloubení nezapažených jam ručně s urovnáním dna do předepsaného profilu a spádu v hornině třídy těžitelnosti I skupiny 3 soudržných</t>
  </si>
  <si>
    <t>https://podminky.urs.cz/item/CS_URS_2023_02/131213701</t>
  </si>
  <si>
    <t>Výkop pro patku prvku Z5</t>
  </si>
  <si>
    <t>(0,400*0,400*0,800)*2</t>
  </si>
  <si>
    <t>8</t>
  </si>
  <si>
    <t>132151253</t>
  </si>
  <si>
    <t>Hloubení rýh nezapažených š do 2000 mm v hornině třídy těžitelnosti I skupiny 1 a 2 objem do 100 m3 strojně</t>
  </si>
  <si>
    <t>-1992878453</t>
  </si>
  <si>
    <t>Hloubení nezapažených rýh šířky přes 800 do 2 000 mm strojně s urovnáním dna do předepsaného profilu a spádu v hornině třídy těžitelnosti I skupiny 1 a 2 přes 50 do 100 m3</t>
  </si>
  <si>
    <t>https://podminky.urs.cz/item/CS_URS_2023_02/132151253</t>
  </si>
  <si>
    <t>Výkres č. 01 - PŮDORYS ZÁKLADŮ</t>
  </si>
  <si>
    <t>(25,200+9,600+25,200+9,600+2,500+1,350+1,000+1,000)*(0,500+0,600*0,500)*(0,950+0,100+0,100)</t>
  </si>
  <si>
    <t>7,600*(0,500+0,500+0,500)*(0,450+0,100+0,100)</t>
  </si>
  <si>
    <t>1,350*(0,500+0,500+0,500)*(0,950+0,100+0,100)</t>
  </si>
  <si>
    <t>(2,920+3,900+2,920+3,490+2,920+1,780+4,700)*(0,500+0,500+0,500)*(0,950+0,100+0,100)</t>
  </si>
  <si>
    <t>9</t>
  </si>
  <si>
    <t>162251102</t>
  </si>
  <si>
    <t>Vodorovné přemístění přes 20 do 50 m výkopku/sypaniny z horniny třídy těžitelnosti I skupiny 1 až 3</t>
  </si>
  <si>
    <t>1083537902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</si>
  <si>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</si>
  <si>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https://podminky.urs.cz/item/CS_URS_2023_02/162251102</t>
  </si>
  <si>
    <t>Ornice</t>
  </si>
  <si>
    <t>352,627*0,250</t>
  </si>
  <si>
    <t>Jámy</t>
  </si>
  <si>
    <t>0,256</t>
  </si>
  <si>
    <t>Rýhy</t>
  </si>
  <si>
    <t>118,190</t>
  </si>
  <si>
    <t>10</t>
  </si>
  <si>
    <t>162751117</t>
  </si>
  <si>
    <t>Vodorovné přemístění přes 9 000 do 10000 m výkopku/sypaniny z horniny třídy těžitelnosti I skupiny 1 až 3</t>
  </si>
  <si>
    <t>-2072619140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</si>
  <si>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</si>
  <si>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</si>
  <si>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Předpoklad odvozu 70% vykopané zeminy</t>
  </si>
  <si>
    <t>206,603*0,7</t>
  </si>
  <si>
    <t>11</t>
  </si>
  <si>
    <t>162751119</t>
  </si>
  <si>
    <t>Příplatek k vodorovnému přemístění výkopku/sypaniny z horniny třídy těžitelnosti I skupiny 1 až 3 ZKD 1000 m přes 10000 m</t>
  </si>
  <si>
    <t>138840851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</si>
  <si>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</si>
  <si>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</si>
  <si>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144,622*15 'Přepočtené koeficientem množství</t>
  </si>
  <si>
    <t>167151101</t>
  </si>
  <si>
    <t>Nakládání výkopku z hornin třídy těžitelnosti I skupiny 1 až 3 do 100 m3</t>
  </si>
  <si>
    <t>1166948183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</si>
  <si>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</si>
  <si>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</si>
  <si>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13</t>
  </si>
  <si>
    <t>171251201</t>
  </si>
  <si>
    <t>Uložení sypaniny na skládky nebo meziskládky</t>
  </si>
  <si>
    <t>1445370798</t>
  </si>
  <si>
    <t>Uložení sypaniny na skládky nebo meziskládky bez hutnění s upravením uložené sypaniny do předepsaného tvaru</t>
  </si>
  <si>
    <t>https://podminky.urs.cz/item/CS_URS_2023_02/171251201</t>
  </si>
  <si>
    <t>14</t>
  </si>
  <si>
    <t>171201231</t>
  </si>
  <si>
    <t>Poplatek za uložení zeminy a kamení na recyklační skládce (skládkovné) kód odpadu 17 05 04</t>
  </si>
  <si>
    <t>t</t>
  </si>
  <si>
    <t>1868126945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</si>
  <si>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</si>
  <si>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</si>
  <si>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15</t>
  </si>
  <si>
    <t>171152501</t>
  </si>
  <si>
    <t>Zhutnění podloží z hornin soudržných nebo nesoudržných pod násypy</t>
  </si>
  <si>
    <t>-1649587609</t>
  </si>
  <si>
    <t>Zhutnění podloží pod násypy z rostlé horniny třídy těžitelnosti I a II, skupiny 1 až 4 z hornin soudružných a nesoudržných</t>
  </si>
  <si>
    <t>https://podminky.urs.cz/item/CS_URS_2023_02/171152501</t>
  </si>
  <si>
    <t>Základové pásy</t>
  </si>
  <si>
    <t>(25,200+9,600+25,200+9,600+2,500+1,350+1,000+1,000)*0,600</t>
  </si>
  <si>
    <t>7,600*0,500</t>
  </si>
  <si>
    <t>1,350*0,500</t>
  </si>
  <si>
    <t>(2,920+3,900+2,920+3,490+2,920+1,780+4,700)*0,500</t>
  </si>
  <si>
    <t>Základová deska</t>
  </si>
  <si>
    <t>11,500*9,600</t>
  </si>
  <si>
    <t>12,000*7,750</t>
  </si>
  <si>
    <t>9,500*1,850</t>
  </si>
  <si>
    <t>2,000*1,350</t>
  </si>
  <si>
    <t>2,420*3,900</t>
  </si>
  <si>
    <t>2,420*3,490</t>
  </si>
  <si>
    <t>Rampa - skladba S4</t>
  </si>
  <si>
    <t>4,650*1,400</t>
  </si>
  <si>
    <t>1,200*2,300</t>
  </si>
  <si>
    <t>16</t>
  </si>
  <si>
    <t>174151101</t>
  </si>
  <si>
    <t>Zásyp jam, šachet rýh nebo kolem objektů sypaninou se zhutněním</t>
  </si>
  <si>
    <t>-1156307794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</si>
  <si>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</si>
  <si>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</si>
  <si>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17</t>
  </si>
  <si>
    <t>181351105</t>
  </si>
  <si>
    <t>Rozprostření ornice tl vrstvy přes 250 do 300 mm pl přes 100 do 500 m2 v rovině nebo ve svahu do 1:5 strojně</t>
  </si>
  <si>
    <t>-1033198932</t>
  </si>
  <si>
    <t>Rozprostření a urovnání ornice v rovině nebo ve svahu sklonu do 1:5 strojně při souvislé ploše přes 100 do 500 m2, tl. vrstvy přes 250 do 300 mm</t>
  </si>
  <si>
    <t>https://podminky.urs.cz/item/CS_URS_2023_02/181351105</t>
  </si>
  <si>
    <t>PŘEDPOKLAD MNOŽSTVÍ UVEDENÍ STÁVAJÍCÍH PLOCH DO PŮVODNÍ STAVU:</t>
  </si>
  <si>
    <t>286,600</t>
  </si>
  <si>
    <t>18</t>
  </si>
  <si>
    <t>181411131</t>
  </si>
  <si>
    <t>Založení parkového trávníku výsevem pl do 1000 m2 v rovině a ve svahu do 1:5</t>
  </si>
  <si>
    <t>1705541031</t>
  </si>
  <si>
    <t>Založení trávníku na půdě předem připravené plochy do 1000 m2 výsevem včetně utažení parkového v rovině nebo na svahu do 1:5</t>
  </si>
  <si>
    <t>https://podminky.urs.cz/item/CS_URS_2023_02/181411131</t>
  </si>
  <si>
    <t>19</t>
  </si>
  <si>
    <t>M</t>
  </si>
  <si>
    <t>00572410</t>
  </si>
  <si>
    <t>osivo směs travní parková</t>
  </si>
  <si>
    <t>kg</t>
  </si>
  <si>
    <t>1753061939</t>
  </si>
  <si>
    <t>286,6*0,02 'Přepočtené koeficientem množství</t>
  </si>
  <si>
    <t>20</t>
  </si>
  <si>
    <t>181951111</t>
  </si>
  <si>
    <t>Úprava pláně v hornině třídy těžitelnosti I skupiny 1 až 3 bez zhutnění strojně</t>
  </si>
  <si>
    <t>-2097198743</t>
  </si>
  <si>
    <t>Úprava pláně vyrovnáním výškových rozdílů strojně v hornině třídy těžitelnosti I, skupiny 1 až 3 bez zhutnění</t>
  </si>
  <si>
    <t>https://podminky.urs.cz/item/CS_URS_2023_02/181951111</t>
  </si>
  <si>
    <t>183402121</t>
  </si>
  <si>
    <t>Rozrušení půdy souvislé pl přes 100 do 500 m2 hl přes 50 do 150 mm v rovině a svahu do 1:5</t>
  </si>
  <si>
    <t>-1085529817</t>
  </si>
  <si>
    <t>Rozrušení půdy na hloubku přes 50 do 150 mm souvislé plochy do 500 m2 v rovině nebo na svahu do 1:5</t>
  </si>
  <si>
    <t>https://podminky.urs.cz/item/CS_URS_2023_02/183402121</t>
  </si>
  <si>
    <t>22</t>
  </si>
  <si>
    <t>183403114</t>
  </si>
  <si>
    <t>Obdělání půdy kultivátorováním v rovině a svahu do 1:5</t>
  </si>
  <si>
    <t>-723326478</t>
  </si>
  <si>
    <t>Obdělání půdy kultivátorováním v rovině nebo na svahu do 1:5</t>
  </si>
  <si>
    <t>https://podminky.urs.cz/item/CS_URS_2023_02/183403114</t>
  </si>
  <si>
    <t>23</t>
  </si>
  <si>
    <t>183403152</t>
  </si>
  <si>
    <t>Obdělání půdy vláčením v rovině a svahu do 1:5</t>
  </si>
  <si>
    <t>-1447836170</t>
  </si>
  <si>
    <t>Obdělání půdy vláčením v rovině nebo na svahu do 1:5</t>
  </si>
  <si>
    <t>https://podminky.urs.cz/item/CS_URS_2023_02/183403152</t>
  </si>
  <si>
    <t>24</t>
  </si>
  <si>
    <t>183101325</t>
  </si>
  <si>
    <t>Jamky pro výsadbu s výměnou 100 % půdy zeminy skupiny 1 až 4 obj přes 4 do 5 m3 v rovině a svahu do 1:5</t>
  </si>
  <si>
    <t>1868245399</t>
  </si>
  <si>
    <t>Hloubení jamek pro vysazování rostlin v zemině skupiny 1 až 4 s výměnou půdy z 100% v rovině nebo na svahu do 1:5, objemu přes 4,00 do 5,00 m3</t>
  </si>
  <si>
    <t>https://podminky.urs.cz/item/CS_URS_2023_02/183101325</t>
  </si>
  <si>
    <t>Javor</t>
  </si>
  <si>
    <t>25</t>
  </si>
  <si>
    <t>184102119</t>
  </si>
  <si>
    <t>Výsadba dřeviny s balem D přes 1,2 do 1,4 m do jamky se zalitím v rovině a svahu do 1:5</t>
  </si>
  <si>
    <t>1760251527</t>
  </si>
  <si>
    <t>Výsadba dřeviny s balem do předem vyhloubené jamky se zalitím v rovině nebo na svahu do 1:5, při průměru balu přes 1200 do 1400 mm</t>
  </si>
  <si>
    <t>https://podminky.urs.cz/item/CS_URS_2023_02/184102119</t>
  </si>
  <si>
    <t>26</t>
  </si>
  <si>
    <t>184401114</t>
  </si>
  <si>
    <t>Příprava dřevin k přesazení bez výměny půdy s vyhnojením s balem D přes 1,2 do 1,4 m v rovině a svahu do 1:5</t>
  </si>
  <si>
    <t>-396406522</t>
  </si>
  <si>
    <t>Příprava dřeviny k přesazení v rovině nebo na svahu do 1:5 s balem, při průměru balu přes 1,2 do 1,4 m</t>
  </si>
  <si>
    <t>https://podminky.urs.cz/item/CS_URS_2023_02/184401114</t>
  </si>
  <si>
    <t>27</t>
  </si>
  <si>
    <t>184502117</t>
  </si>
  <si>
    <t>Vyzvednutí dřeviny k přesazení s balem D přes 1,2 do 1,4 m v rovině a svahu do 1:5</t>
  </si>
  <si>
    <t>-65736695</t>
  </si>
  <si>
    <t>Vyzvednutí dřeviny k přesazení s balem v rovině nebo na svahu do 1:5, při průměru balu přes 1200 do 1400 mm</t>
  </si>
  <si>
    <t>https://podminky.urs.cz/item/CS_URS_2023_02/184502117</t>
  </si>
  <si>
    <t>28</t>
  </si>
  <si>
    <t>184502117R</t>
  </si>
  <si>
    <t>Naložení a přesunutí dřeviny k přesazení s balem v rovině nebo na svahu do 1:5, při průměru balu přes 1200 do 1400 mm</t>
  </si>
  <si>
    <t>1727740528</t>
  </si>
  <si>
    <t>Zakládání</t>
  </si>
  <si>
    <t>29</t>
  </si>
  <si>
    <t>218111113</t>
  </si>
  <si>
    <t>Odvětrání radonu vodorovné drenážní kladené do štěrkového podsypu z plastových perforovaných trubek DN přes 80 do 100 mm</t>
  </si>
  <si>
    <t>1041780937</t>
  </si>
  <si>
    <t>Odvětrání radonu vodorovné kladené do štěrkového podsypu drenážní z plastových perforovaných trubek, vnitřní průměr přes 80 do 100 mm</t>
  </si>
  <si>
    <t>https://podminky.urs.cz/item/CS_URS_2023_02/218111113</t>
  </si>
  <si>
    <t>4*6,000</t>
  </si>
  <si>
    <t>30</t>
  </si>
  <si>
    <t>218111122</t>
  </si>
  <si>
    <t>Odvětrání radonu vodorovné sběrné kladené do štěrkového podsypu z plastových trubek DN přes 110 do 125 mm</t>
  </si>
  <si>
    <t>354139877</t>
  </si>
  <si>
    <t>Odvětrání radonu vodorovné kladené do štěrkového podsypu sběrné z plastových trubek, vnitřní průměr přes 110 do 125 mm</t>
  </si>
  <si>
    <t>https://podminky.urs.cz/item/CS_URS_2023_02/218111122</t>
  </si>
  <si>
    <t>19,500</t>
  </si>
  <si>
    <t>31</t>
  </si>
  <si>
    <t>218121112</t>
  </si>
  <si>
    <t>Odvětrání radonu svislé z plastových trubek DN přes 110 do 125 mm</t>
  </si>
  <si>
    <t>1849455785</t>
  </si>
  <si>
    <t>Odvětrání radonu svislé z plastových trubek, vnitřní průměr přes 110 do 140 mm</t>
  </si>
  <si>
    <t>https://podminky.urs.cz/item/CS_URS_2023_02/218121112</t>
  </si>
  <si>
    <t>8,200</t>
  </si>
  <si>
    <t>32</t>
  </si>
  <si>
    <t>271532211</t>
  </si>
  <si>
    <t>Podsyp pod základové konstrukce se zhutněním z hrubého kameniva frakce 32 až 63 mm</t>
  </si>
  <si>
    <t>-43958631</t>
  </si>
  <si>
    <t>Podsyp pod základové konstrukce se zhutněním a urovnáním povrchu z kameniva hrubého, frakce 32 - 63 mm</t>
  </si>
  <si>
    <t>https://podminky.urs.cz/item/CS_URS_2023_02/271532211</t>
  </si>
  <si>
    <t>(25,200+9,600+25,200+9,600+2,500+1,350+1,000+1,000)*0,600*0,100</t>
  </si>
  <si>
    <t>7,600*0,500*0,100</t>
  </si>
  <si>
    <t>1,350*0,500*0,100</t>
  </si>
  <si>
    <t>(2,920+3,900+2,920+3,490+2,920+1,780+4,700)*0,500*0,100</t>
  </si>
  <si>
    <t>11,500*9,600*0,200</t>
  </si>
  <si>
    <t>12,000*7,750*0,200</t>
  </si>
  <si>
    <t>9,500*1,850*0,200</t>
  </si>
  <si>
    <t>2,000*1,350*0,200</t>
  </si>
  <si>
    <t>2,420*3,900*0,200</t>
  </si>
  <si>
    <t>2,420*3,490*0,200</t>
  </si>
  <si>
    <t>33</t>
  </si>
  <si>
    <t>271532212</t>
  </si>
  <si>
    <t>Podsyp pod základové konstrukce se zhutněním z hrubého kameniva frakce 16 až 32 mm</t>
  </si>
  <si>
    <t>-982972586</t>
  </si>
  <si>
    <t>Podsyp pod základové konstrukce se zhutněním a urovnáním povrchu z kameniva hrubého, frakce 16 - 32 mm</t>
  </si>
  <si>
    <t>https://podminky.urs.cz/item/CS_URS_2023_02/271532212</t>
  </si>
  <si>
    <t>((0,600+0,250)/2)*4,650*1,400</t>
  </si>
  <si>
    <t>(1,200*2,300*0,600)</t>
  </si>
  <si>
    <t>34</t>
  </si>
  <si>
    <t>273321411</t>
  </si>
  <si>
    <t>Základové desky ze ŽB bez zvýšených nároků na prostředí tř. C 20/25</t>
  </si>
  <si>
    <t>-2077622738</t>
  </si>
  <si>
    <t>Základy z betonu železového (bez výztuže) desky z betonu bez zvláštních nároků na prostředí tř. C 20/25</t>
  </si>
  <si>
    <t>https://podminky.urs.cz/item/CS_URS_2023_02/273321411</t>
  </si>
  <si>
    <t>(25,200*10,800*0,150)</t>
  </si>
  <si>
    <t>(2,920*8,890*0,150)</t>
  </si>
  <si>
    <t>35</t>
  </si>
  <si>
    <t>273351121</t>
  </si>
  <si>
    <t>Zřízení bednění základových desek</t>
  </si>
  <si>
    <t>-1666744378</t>
  </si>
  <si>
    <t>Bednění základů desek zřízení</t>
  </si>
  <si>
    <t>https://podminky.urs.cz/item/CS_URS_2023_02/273351121</t>
  </si>
  <si>
    <t>(25,200+0,003+2,920+8,890+2,920+1,880+25,200+10,800)*0,400</t>
  </si>
  <si>
    <t>36</t>
  </si>
  <si>
    <t>273351122</t>
  </si>
  <si>
    <t>Odstranění bednění základových desek</t>
  </si>
  <si>
    <t>1900195834</t>
  </si>
  <si>
    <t>Bednění základů desek odstranění</t>
  </si>
  <si>
    <t>https://podminky.urs.cz/item/CS_URS_2023_02/273351122</t>
  </si>
  <si>
    <t>37</t>
  </si>
  <si>
    <t>273362021</t>
  </si>
  <si>
    <t>Výztuž základových desek svařovanými sítěmi Kari</t>
  </si>
  <si>
    <t>304028863</t>
  </si>
  <si>
    <t>Výztuž základů desek ze svařovaných sítí z drátů typu KARI</t>
  </si>
  <si>
    <t>https://podminky.urs.cz/item/CS_URS_2023_02/273362021</t>
  </si>
  <si>
    <t>KARI síť 6/150/150 - 18,20kg/ks</t>
  </si>
  <si>
    <t>(25,200*10,800*3,033)/1000</t>
  </si>
  <si>
    <t>(2,920*8,890*3,033)/1000</t>
  </si>
  <si>
    <t>0,904*1,25 'Přepočtené koeficientem množství</t>
  </si>
  <si>
    <t>38</t>
  </si>
  <si>
    <t>274313511</t>
  </si>
  <si>
    <t>Základové pásy z betonu tř. C 12/15</t>
  </si>
  <si>
    <t>-1130913733</t>
  </si>
  <si>
    <t>Základy z betonu prostého pasy betonu kamenem neprokládaného tř. C 12/15</t>
  </si>
  <si>
    <t>https://podminky.urs.cz/item/CS_URS_2023_02/274313511</t>
  </si>
  <si>
    <t>Podkladní beton</t>
  </si>
  <si>
    <t>39</t>
  </si>
  <si>
    <t>274313711</t>
  </si>
  <si>
    <t>Základové pásy z betonu tř. C 20/25</t>
  </si>
  <si>
    <t>-1465491004</t>
  </si>
  <si>
    <t>Základy z betonu prostého pasy betonu kamenem neprokládaného tř. C 20/25</t>
  </si>
  <si>
    <t>https://podminky.urs.cz/item/CS_URS_2023_02/274313711</t>
  </si>
  <si>
    <t>(25,200+9,600+25,200+9,600+2,500+1,350+1,000+1,000)*0,600*0,950</t>
  </si>
  <si>
    <t>7,600*0,500*0,450</t>
  </si>
  <si>
    <t>1,350*0,500*0,950</t>
  </si>
  <si>
    <t>(2,920+3,900+2,920+3,490+2,920+1,780+4,700)*0,500*0,950</t>
  </si>
  <si>
    <t>40</t>
  </si>
  <si>
    <t>274351121</t>
  </si>
  <si>
    <t>Zřízení bednění základových pasů rovného</t>
  </si>
  <si>
    <t>-1392082086</t>
  </si>
  <si>
    <t>Bednění základů pasů rovné zřízení</t>
  </si>
  <si>
    <t>https://podminky.urs.cz/item/CS_URS_2023_02/274351121</t>
  </si>
  <si>
    <t>Výška základu 950mm</t>
  </si>
  <si>
    <t>(25,200+0,003+2,920+6,150+1,780+4,700+0,280+25,200+3,150+1,300+0,500+1,300+7,150+11,500+1,000+9,600+11,500+1,000+1,000+12,000+7,750+2,500)*0,950</t>
  </si>
  <si>
    <t>(1,850+9,500+1,000+2,000+1,350+2,000+1,350+2,000+2,420+3,900+2,420+3,900+2,420+3,490+2,420+3,490+2,920+2,240+1,780+4,700+1,100)*0,950</t>
  </si>
  <si>
    <t>Výška základu 450mm</t>
  </si>
  <si>
    <t>(7,600+7,600)*0,450</t>
  </si>
  <si>
    <t>41</t>
  </si>
  <si>
    <t>274351122</t>
  </si>
  <si>
    <t>Odstranění bednění základových pasů rovného</t>
  </si>
  <si>
    <t>-1027140452</t>
  </si>
  <si>
    <t>Bednění základů pasů rovné odstranění</t>
  </si>
  <si>
    <t>https://podminky.urs.cz/item/CS_URS_2023_02/274351122</t>
  </si>
  <si>
    <t>42</t>
  </si>
  <si>
    <t>274313711R</t>
  </si>
  <si>
    <t>Příprava prostupů dle požadvku profesí</t>
  </si>
  <si>
    <t>kpl</t>
  </si>
  <si>
    <t>-1296605740</t>
  </si>
  <si>
    <t>43</t>
  </si>
  <si>
    <t>275321411</t>
  </si>
  <si>
    <t>Základové patky ze ŽB bez zvýšených nároků na prostředí tř. C 20/25</t>
  </si>
  <si>
    <t>-1112252341</t>
  </si>
  <si>
    <t>Základy z betonu železového (bez výztuže) patky z betonu bez zvláštních nároků na prostředí tř. C 20/25</t>
  </si>
  <si>
    <t>https://podminky.urs.cz/item/CS_URS_2023_02/275321411</t>
  </si>
  <si>
    <t>Patky pro prvek Z5</t>
  </si>
  <si>
    <t>Svislé a kompletní konstrukce</t>
  </si>
  <si>
    <t>44</t>
  </si>
  <si>
    <t>310271025</t>
  </si>
  <si>
    <t>Zazdívka otvorů ve zdivu nadzákladovém pl do 1 m2 pórobetonovými tvárnicemi přes P2 do P4 na tenkovrstvou maltu tl 250 mm</t>
  </si>
  <si>
    <t>1080966481</t>
  </si>
  <si>
    <t>Zazdívka otvorů ve zdivu nadzákladovém pórobetonovými tvárnicemi plochy do 1 m2, tl. zdiva 250 mm, pevnost tvárnic přes P2 do P4</t>
  </si>
  <si>
    <t>https://podminky.urs.cz/item/CS_URS_2023_02/310271025</t>
  </si>
  <si>
    <t>Výkres č. 01 - PŮDORYS 1.NP</t>
  </si>
  <si>
    <t>Stávájící budova</t>
  </si>
  <si>
    <t>0,500*1,500</t>
  </si>
  <si>
    <t>45</t>
  </si>
  <si>
    <t>310271055</t>
  </si>
  <si>
    <t>Zazdívka otvorů ve zdivu nadzákladovém pl přes 1 do 4 m2 pórobetonovými tvárnicemi přes P2 do P4 na tenkovrstvou maltu tl 200 mm</t>
  </si>
  <si>
    <t>-1691750495</t>
  </si>
  <si>
    <t>Zazdívka otvorů ve zdivu nadzákladovém pórobetonovými tvárnicemi plochy přes 1 do 4 m2, tl. zdiva 200 mm, pevnost tvárnic přes P2 do P4</t>
  </si>
  <si>
    <t>https://podminky.urs.cz/item/CS_URS_2023_02/310271055</t>
  </si>
  <si>
    <t>0,900*2,400</t>
  </si>
  <si>
    <t>46</t>
  </si>
  <si>
    <t>311113212</t>
  </si>
  <si>
    <t>Nosná zeď tl 200 mm ze štípaných tvárnic ztraceného bednění přírodních včetně výplně z betonu</t>
  </si>
  <si>
    <t>488161519</t>
  </si>
  <si>
    <t>Nadzákladové zdi z tvárnic ztraceného bednění betonových štípaných, včetně výplně z betonu třídy C 16/20 přírodních, tloušťky zdiva 200 mm</t>
  </si>
  <si>
    <t>https://podminky.urs.cz/item/CS_URS_2023_02/311113212</t>
  </si>
  <si>
    <t>Výkres č. 11 - OBSLUŽNÉ RAMPY</t>
  </si>
  <si>
    <t>4,605*0,800</t>
  </si>
  <si>
    <t>(0,900+0,700)*0,800</t>
  </si>
  <si>
    <t>47</t>
  </si>
  <si>
    <t>311361821</t>
  </si>
  <si>
    <t>Výztuž nosných zdí betonářskou ocelí 10 505</t>
  </si>
  <si>
    <t>-1758659300</t>
  </si>
  <si>
    <t>Výztuž nadzákladových zdí nosných svislých nebo odkloněných od svislice, rovných nebo oblých z betonářské oceli 10 505 (R) nebo BSt 500</t>
  </si>
  <si>
    <t>https://podminky.urs.cz/item/CS_URS_2023_02/311361821</t>
  </si>
  <si>
    <t>Předpoklad 60kg/m3</t>
  </si>
  <si>
    <t>(4,605*0,800*0,200*60,000)/1000</t>
  </si>
  <si>
    <t>((0,900+0,700)*0,800*0,200*60,000)/1000</t>
  </si>
  <si>
    <t>48</t>
  </si>
  <si>
    <t>311234241</t>
  </si>
  <si>
    <t>Zdivo jednovrstvé z cihel děrovaných přes P10 do P15 na maltu M10 tl 240 mm</t>
  </si>
  <si>
    <t>-952909552</t>
  </si>
  <si>
    <t>Zdivo jednovrstvé z cihel děrovaných nebroušených klasických spojených na pero a drážku na maltu M10, pevnost cihel přes P10 do P15, tl. zdiva 240 mm</t>
  </si>
  <si>
    <t>https://podminky.urs.cz/item/CS_URS_2023_02/311234241</t>
  </si>
  <si>
    <t>Výkres č. 05 - PŮDORYS STŘECHY</t>
  </si>
  <si>
    <t>Atika</t>
  </si>
  <si>
    <t>(25,400+10,500+25,400+10,500)*0,670</t>
  </si>
  <si>
    <t>49</t>
  </si>
  <si>
    <t>311235181</t>
  </si>
  <si>
    <t>Zdivo jednovrstvé z cihel broušených do P10 na tenkovrstvou maltu tl 380 mm</t>
  </si>
  <si>
    <t>-1636709920</t>
  </si>
  <si>
    <t>Zdivo jednovrstvé z cihel děrovaných broušených na celoplošnou tenkovrstvou maltu, pevnost cihel do P10, tl. zdiva 380 mm</t>
  </si>
  <si>
    <t>https://podminky.urs.cz/item/CS_URS_2023_02/311235181</t>
  </si>
  <si>
    <t>(25,200+8,000+3,050+1,600+0,200+25,200+10,000)*3,170</t>
  </si>
  <si>
    <t>odpočet otvorů</t>
  </si>
  <si>
    <t>-(2,400*1,750*3+2,400*0,800*2+2,400*1,500+1,400*2,400+0,900*1,970+1,000*2,400+1,200*1,500+0,900*1,970+1,200*1,500+2,400*1,750*2)</t>
  </si>
  <si>
    <t>-(1,400*1,750+1,000*2,400+2,400*1,750)</t>
  </si>
  <si>
    <t>Výkres č. 02 - PŮDORYS 2.NP</t>
  </si>
  <si>
    <t>(25,200+10,000+25,200+10,000)*3,000</t>
  </si>
  <si>
    <t>-(2,400*1,750*3+2,400*0,800*2+2,400*1,500+1,400*2,400+2,400*0,800+1,200*1,500+2,400*1,750*4+0,900*2,400)</t>
  </si>
  <si>
    <t>50</t>
  </si>
  <si>
    <t>317168012</t>
  </si>
  <si>
    <t>Překlad keramický plochý š 115 mm dl 1250 mm</t>
  </si>
  <si>
    <t>1013854752</t>
  </si>
  <si>
    <t>Překlady keramické ploché osazené do maltového lože, výšky překladu 71 mm šířky 115 mm, délky 1250 mm</t>
  </si>
  <si>
    <t>https://podminky.urs.cz/item/CS_URS_2023_02/317168012</t>
  </si>
  <si>
    <t>T2</t>
  </si>
  <si>
    <t>T3</t>
  </si>
  <si>
    <t>T4</t>
  </si>
  <si>
    <t>51</t>
  </si>
  <si>
    <t>317168015</t>
  </si>
  <si>
    <t>Překlad keramický plochý š 115 mm dl 2000 mm</t>
  </si>
  <si>
    <t>1088235881</t>
  </si>
  <si>
    <t>Překlady keramické ploché osazené do maltového lože, výšky překladu 71 mm šířky 115 mm, délky 2000 mm</t>
  </si>
  <si>
    <t>https://podminky.urs.cz/item/CS_URS_2023_02/317168015</t>
  </si>
  <si>
    <t>T1</t>
  </si>
  <si>
    <t>52</t>
  </si>
  <si>
    <t>317168052</t>
  </si>
  <si>
    <t>Překlad keramický vysoký v 238 mm dl 1250 mm</t>
  </si>
  <si>
    <t>1098998582</t>
  </si>
  <si>
    <t>Překlady keramické vysoké osazené do maltového lože, šířky překladu 70 mm výšky 238 mm, délky 1250 mm</t>
  </si>
  <si>
    <t>https://podminky.urs.cz/item/CS_URS_2023_02/317168052</t>
  </si>
  <si>
    <t>O8</t>
  </si>
  <si>
    <t>1*4</t>
  </si>
  <si>
    <t>OTVOR</t>
  </si>
  <si>
    <t>53</t>
  </si>
  <si>
    <t>317168053</t>
  </si>
  <si>
    <t>Překlad keramický vysoký v 238 mm dl 1500 mm</t>
  </si>
  <si>
    <t>1052622658</t>
  </si>
  <si>
    <t>Překlady keramické vysoké osazené do maltového lože, šířky překladu 70 mm výšky 238 mm, délky 1500 mm</t>
  </si>
  <si>
    <t>https://podminky.urs.cz/item/CS_URS_2023_02/317168053</t>
  </si>
  <si>
    <t>O4</t>
  </si>
  <si>
    <t>O6</t>
  </si>
  <si>
    <t>O2</t>
  </si>
  <si>
    <t>1*3</t>
  </si>
  <si>
    <t>O7</t>
  </si>
  <si>
    <t>54</t>
  </si>
  <si>
    <t>317168059</t>
  </si>
  <si>
    <t>Překlad keramický vysoký v 238 mm dl 3000 mm</t>
  </si>
  <si>
    <t>1307189744</t>
  </si>
  <si>
    <t>Překlady keramické vysoké osazené do maltového lože, šířky překladu 70 mm výšky 238 mm, délky 3000 mm</t>
  </si>
  <si>
    <t>https://podminky.urs.cz/item/CS_URS_2023_02/317168059</t>
  </si>
  <si>
    <t>O1</t>
  </si>
  <si>
    <t>3*3</t>
  </si>
  <si>
    <t>O3</t>
  </si>
  <si>
    <t>2*4</t>
  </si>
  <si>
    <t>O1b</t>
  </si>
  <si>
    <t>O12</t>
  </si>
  <si>
    <t>2*3</t>
  </si>
  <si>
    <t>O5</t>
  </si>
  <si>
    <t>4*3</t>
  </si>
  <si>
    <t>55</t>
  </si>
  <si>
    <t>317998135</t>
  </si>
  <si>
    <t>Tepelná izolace mezi překlady v 24 cm z XPS tl 100 mm</t>
  </si>
  <si>
    <t>1628459198</t>
  </si>
  <si>
    <t>Izolace tepelná mezi překlady z extrudovaného polystyrenu výšky 24 cm, tloušťky 100 mm</t>
  </si>
  <si>
    <t>https://podminky.urs.cz/item/CS_URS_2023_02/317998135</t>
  </si>
  <si>
    <t>2*1,250</t>
  </si>
  <si>
    <t>5*1,500</t>
  </si>
  <si>
    <t>23*3,000</t>
  </si>
  <si>
    <t>56</t>
  </si>
  <si>
    <t>342244101</t>
  </si>
  <si>
    <t>Příčka z cihel děrovaných do P10 na maltu M5 tloušťky 80 mm</t>
  </si>
  <si>
    <t>-428041381</t>
  </si>
  <si>
    <t>Příčky jednoduché z cihel děrovaných klasických spojených na pero a drážku na maltu M5, pevnost cihel do P15, tl. příčky 80 mm</t>
  </si>
  <si>
    <t>https://podminky.urs.cz/item/CS_URS_2023_02/342244101</t>
  </si>
  <si>
    <t>(0,900+1,800+0,700+0,450*2+0,500)*3,300</t>
  </si>
  <si>
    <t>(2*0,300+0,700)*3,000</t>
  </si>
  <si>
    <t>(0,900+3,150)*3,200</t>
  </si>
  <si>
    <t>-0,700*1,970</t>
  </si>
  <si>
    <t>57</t>
  </si>
  <si>
    <t>342244111</t>
  </si>
  <si>
    <t>Příčka z cihel děrovaných do P10 na maltu M5 tloušťky 115 mm</t>
  </si>
  <si>
    <t>-1521148934</t>
  </si>
  <si>
    <t>Příčky jednoduché z cihel děrovaných klasických spojených na pero a drážku na maltu M5, pevnost cihel do P15, tl. příčky 115 mm</t>
  </si>
  <si>
    <t>https://podminky.urs.cz/item/CS_URS_2023_02/342244111</t>
  </si>
  <si>
    <t>(6,000+4,600+4,600+3,150+3,150+1,850+3,150+5,750+0,400+6,800+1,400+5,750+0,400+4,300+4,000+0,750*2+3,650+2,100)*3,300</t>
  </si>
  <si>
    <t>-(0,800*1,970+1,400*2,600+0,800*1,970+0,800*1,970+0,800*1,970+0,800*1,970+0,800*1,970+0,700*1,970*0,800*1,970+1,400*2,600+0,700*1,970)</t>
  </si>
  <si>
    <t>(6,000+2,350+0,400+1,300+3,150+3,700+1,300+3,300+5,750+6,800+1,400+4,300+4,150+0,750*2+2,500+5,600+4,400)*3,200</t>
  </si>
  <si>
    <t>-(0,800*1,970+1,400*2,600+0,800*1,970+0,800*1,970+0,800*1,970+0,800*1,970+1,400*2,600+0,800*1,970+0,700*1,970+0,800*1,970)</t>
  </si>
  <si>
    <t>58</t>
  </si>
  <si>
    <t>342291121</t>
  </si>
  <si>
    <t>Ukotvení příček k cihelným konstrukcím plochými kotvami</t>
  </si>
  <si>
    <t>625566746</t>
  </si>
  <si>
    <t>Ukotvení příček plochými kotvami, do konstrukce cihelné</t>
  </si>
  <si>
    <t>https://podminky.urs.cz/item/CS_URS_2023_02/342291121</t>
  </si>
  <si>
    <t>9*3,300</t>
  </si>
  <si>
    <t>8*3,200</t>
  </si>
  <si>
    <t>59</t>
  </si>
  <si>
    <t>348262421</t>
  </si>
  <si>
    <t>Plot z betonových bloků ukončení plotového sloupku zákrytovou deskou 500x250x70 mm přírodní</t>
  </si>
  <si>
    <t>920507122</t>
  </si>
  <si>
    <t>Ploty z betonových bloků - systém suchého zdění ukončení plotového sloupku zákrytovou deskou lepenou mrazuvzdorným lepidlem, velikosti 500x250x70 mm přírodní (šedou)</t>
  </si>
  <si>
    <t>https://podminky.urs.cz/item/CS_URS_2023_02/348262421</t>
  </si>
  <si>
    <t>4,605*2</t>
  </si>
  <si>
    <t>(0,900+0,700)*2</t>
  </si>
  <si>
    <t>Mezisoučet</t>
  </si>
  <si>
    <t>0,590</t>
  </si>
  <si>
    <t>Vodorovné konstrukce</t>
  </si>
  <si>
    <t>60</t>
  </si>
  <si>
    <t>41112112R</t>
  </si>
  <si>
    <t>D+M prefabrikovaných ŽB stropů ze stropních panelů</t>
  </si>
  <si>
    <t>-1123624335</t>
  </si>
  <si>
    <t>P</t>
  </si>
  <si>
    <t>Poznámka k položce:_x000D_
Obsahem ceny je kompletní dodávka a montáž (tzv. "na klíč") stropních panelů včetně výrobní dokumentace, statického posudku, ocelové výměny a další práce nezbytné k dokončení.</t>
  </si>
  <si>
    <t>61</t>
  </si>
  <si>
    <t>411321414</t>
  </si>
  <si>
    <t>Stropy deskové ze ŽB tř. C 25/30</t>
  </si>
  <si>
    <t>1230824943</t>
  </si>
  <si>
    <t>Stropy z betonu železového (bez výztuže) stropů deskových, plochých střech, desek balkonových, desek hřibových stropů včetně hlavic hřibových sloupů tř. C 25/30</t>
  </si>
  <si>
    <t>https://podminky.urs.cz/item/CS_URS_2023_02/411321414</t>
  </si>
  <si>
    <t>Výkres č. 09 - KLADEČSKÝ PLÁN STROPU NAD 1. NP</t>
  </si>
  <si>
    <t>Dobetonávka</t>
  </si>
  <si>
    <t>(1,050*0,3650*0,250)*2</t>
  </si>
  <si>
    <t>Zálivka stropních panelů</t>
  </si>
  <si>
    <t>(21*10,300*2)*0,012</t>
  </si>
  <si>
    <t>Výkres č. 10 - KLADEČSKÝ PLÁN STROPU NAD 2. NP</t>
  </si>
  <si>
    <t>62</t>
  </si>
  <si>
    <t>411351011</t>
  </si>
  <si>
    <t>Zřízení bednění stropů deskových tl přes 5 do 25 cm bez podpěrné kce</t>
  </si>
  <si>
    <t>2136347401</t>
  </si>
  <si>
    <t>Bednění stropních konstrukcí - bez podpěrné konstrukce desek tloušťky stropní desky přes 5 do 25 cm zřízení</t>
  </si>
  <si>
    <t>https://podminky.urs.cz/item/CS_URS_2023_02/411351011</t>
  </si>
  <si>
    <t>(1,050*0,3650)*2</t>
  </si>
  <si>
    <t>Čelo desek</t>
  </si>
  <si>
    <t>1.NP</t>
  </si>
  <si>
    <t>(25,200+10,800+25,200+10,800)*0,500</t>
  </si>
  <si>
    <t>2.NP</t>
  </si>
  <si>
    <t>63</t>
  </si>
  <si>
    <t>411351012</t>
  </si>
  <si>
    <t>Odstranění bednění stropů deskových tl přes 5 do 25 cm bez podpěrné kce</t>
  </si>
  <si>
    <t>590523414</t>
  </si>
  <si>
    <t>Bednění stropních konstrukcí - bez podpěrné konstrukce desek tloušťky stropní desky přes 5 do 25 cm odstranění</t>
  </si>
  <si>
    <t>https://podminky.urs.cz/item/CS_URS_2023_02/411351012</t>
  </si>
  <si>
    <t>64</t>
  </si>
  <si>
    <t>411354313</t>
  </si>
  <si>
    <t>Zřízení podpěrné konstrukce stropů výšky do 4 m tl přes 15 do 25 cm</t>
  </si>
  <si>
    <t>-132857319</t>
  </si>
  <si>
    <t>Podpěrná konstrukce stropů - desek, kleneb a skořepin výška podepření do 4 m tloušťka stropu přes 15 do 25 cm zřízení</t>
  </si>
  <si>
    <t>https://podminky.urs.cz/item/CS_URS_2023_02/411354313</t>
  </si>
  <si>
    <t>Schodišťová ramena</t>
  </si>
  <si>
    <t>(3,500*1,200)*2</t>
  </si>
  <si>
    <t>Mezipodesta</t>
  </si>
  <si>
    <t>2,740*1,640</t>
  </si>
  <si>
    <t>Stropní konstruce 2.NP</t>
  </si>
  <si>
    <t>2,740*3,890</t>
  </si>
  <si>
    <t>65</t>
  </si>
  <si>
    <t>411354314</t>
  </si>
  <si>
    <t>Odstranění podpěrné konstrukce stropů výšky do 4 m tl přes 15 do 25 cm</t>
  </si>
  <si>
    <t>-1386597216</t>
  </si>
  <si>
    <t>Podpěrná konstrukce stropů - desek, kleneb a skořepin výška podepření do 4 m tloušťka stropu přes 15 do 25 cm odstranění</t>
  </si>
  <si>
    <t>https://podminky.urs.cz/item/CS_URS_2023_02/411354314</t>
  </si>
  <si>
    <t>Stropní konstrukce nad 2.NP</t>
  </si>
  <si>
    <t>66</t>
  </si>
  <si>
    <t>411361821</t>
  </si>
  <si>
    <t>Výztuž stropů betonářskou ocelí 10 505</t>
  </si>
  <si>
    <t>-919037359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</si>
  <si>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</si>
  <si>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https://podminky.urs.cz/item/CS_URS_2023_02/411361821</t>
  </si>
  <si>
    <t>((21*10,300*2)*0,012*60)/1000</t>
  </si>
  <si>
    <t>67</t>
  </si>
  <si>
    <t>411388621</t>
  </si>
  <si>
    <t>Zabetonování otvorů tl do 150 mm ze suchých směsí pl do 0,25 m2 ve stropech</t>
  </si>
  <si>
    <t>473324547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</si>
  <si>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</si>
  <si>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https://podminky.urs.cz/item/CS_URS_2023_02/411388621</t>
  </si>
  <si>
    <t>NOSNÁ KONSTRUKCE SCHODIŠTĚ A PODEST</t>
  </si>
  <si>
    <t xml:space="preserve">IPE 160 </t>
  </si>
  <si>
    <t>68</t>
  </si>
  <si>
    <t>413232211</t>
  </si>
  <si>
    <t>Zazdívka zhlaví válcovaných nosníků v do 150 mm</t>
  </si>
  <si>
    <t>2070800251</t>
  </si>
  <si>
    <t>Zazdívka zhlaví stropních trámů nebo válcovaných nosníků pálenými cihlami válcovaných nosníků, výšky do 150 mm</t>
  </si>
  <si>
    <t>https://podminky.urs.cz/item/CS_URS_2023_02/413232211</t>
  </si>
  <si>
    <t>Nosná konstrukce schodiště a podest</t>
  </si>
  <si>
    <t>69</t>
  </si>
  <si>
    <t>413941123</t>
  </si>
  <si>
    <t>Osazování ocelových válcovaných nosníků stropů I, IE, U, UE nebo L č. 14 až 22 nebo výšky přes 120 do 220 mm</t>
  </si>
  <si>
    <t>-633992434</t>
  </si>
  <si>
    <t>Osazování ocelových válcovaných nosníků ve stropech I nebo IE nebo U nebo UE nebo L č. 14 až 22 nebo výšky přes 120 do 220 mm</t>
  </si>
  <si>
    <t>https://podminky.urs.cz/item/CS_URS_2023_02/413941123</t>
  </si>
  <si>
    <t>IPE 160 15,80 kg/m</t>
  </si>
  <si>
    <t>(6*2,940*15,800)/1000</t>
  </si>
  <si>
    <t>U 160 18,80 kg/m</t>
  </si>
  <si>
    <t>(4*3,500*18,800)/1000</t>
  </si>
  <si>
    <t>70</t>
  </si>
  <si>
    <t>13010748</t>
  </si>
  <si>
    <t>ocel profilová jakost S235JR (11 375) průřez IPE 160</t>
  </si>
  <si>
    <t>1043807766</t>
  </si>
  <si>
    <t>0,279*1,15 'Přepočtené koeficientem množství</t>
  </si>
  <si>
    <t>71</t>
  </si>
  <si>
    <t>13010822</t>
  </si>
  <si>
    <t>ocel profilová jakost S235JR (11 375) průřez U (UPN) 160</t>
  </si>
  <si>
    <t>-661263548</t>
  </si>
  <si>
    <t>0,263*1,15 'Přepočtené koeficientem množství</t>
  </si>
  <si>
    <t>72</t>
  </si>
  <si>
    <t>417321515</t>
  </si>
  <si>
    <t>Ztužující pásy a věnce ze ŽB tř. C 25/30</t>
  </si>
  <si>
    <t>-2122811694</t>
  </si>
  <si>
    <t>Ztužující pásy a věnce z betonu železového (bez výztuže) tř. C 25/30</t>
  </si>
  <si>
    <t>https://podminky.urs.cz/item/CS_URS_2023_02/417321515</t>
  </si>
  <si>
    <t>Výkres č. 01 - PŮDORYS 1. NP</t>
  </si>
  <si>
    <t>(25,200+10,000+25,200+10,000)*(0,330*0,380)</t>
  </si>
  <si>
    <t>Výkres č. 02 - PŮDORYS 2. NP</t>
  </si>
  <si>
    <t>(25,200+10,000+25,200+10,000)*(0,330*0,450)</t>
  </si>
  <si>
    <t>73</t>
  </si>
  <si>
    <t>417351115</t>
  </si>
  <si>
    <t>Zřízení bednění ztužujících věnců</t>
  </si>
  <si>
    <t>1639463988</t>
  </si>
  <si>
    <t>Bednění bočnic ztužujících pásů a věnců včetně vzpěr zřízení</t>
  </si>
  <si>
    <t>https://podminky.urs.cz/item/CS_URS_2023_02/417351115</t>
  </si>
  <si>
    <t>(25,200+10,800+25,200+10,800)*0,580</t>
  </si>
  <si>
    <t>(24,400+10,000+24,400+10,000)*0,350</t>
  </si>
  <si>
    <t>(25,200+10,800+25,200+10,800)*0,650</t>
  </si>
  <si>
    <t>(24,400+10,000+24,400+10,000)*0,400</t>
  </si>
  <si>
    <t>74</t>
  </si>
  <si>
    <t>417351116</t>
  </si>
  <si>
    <t>Odstranění bednění ztužujících věnců</t>
  </si>
  <si>
    <t>-1345001383</t>
  </si>
  <si>
    <t>Bednění bočnic ztužujících pásů a věnců včetně vzpěr odstranění</t>
  </si>
  <si>
    <t>https://podminky.urs.cz/item/CS_URS_2023_02/417351116</t>
  </si>
  <si>
    <t>75</t>
  </si>
  <si>
    <t>417361821</t>
  </si>
  <si>
    <t>Výztuž ztužujících pásů a věnců betonářskou ocelí 10 505</t>
  </si>
  <si>
    <t>1926425406</t>
  </si>
  <si>
    <t>Výztuž ztužujících pásů a věnců z betonářské oceli 10 505 (R) nebo BSt 500</t>
  </si>
  <si>
    <t>https://podminky.urs.cz/item/CS_URS_2023_02/417361821</t>
  </si>
  <si>
    <t>Předpoklad 120kg/m3</t>
  </si>
  <si>
    <t>(((25,200+10,000+25,200+10,000)*(0,330*0,380))*120)/1000</t>
  </si>
  <si>
    <t>(((25,200+10,000+25,200+10,000)*(0,330*0,450))*120)/1000</t>
  </si>
  <si>
    <t>76</t>
  </si>
  <si>
    <t>430321414</t>
  </si>
  <si>
    <t>Schodišťová konstrukce a rampa ze ŽB tř. C 25/30</t>
  </si>
  <si>
    <t>-469288206</t>
  </si>
  <si>
    <t>Schodišťové konstrukce a rampy z betonu železového (bez výztuže) stupně, schodnice, ramena, podesty s nosníky tř. C 25/30</t>
  </si>
  <si>
    <t>https://podminky.urs.cz/item/CS_URS_2023_02/430321414</t>
  </si>
  <si>
    <t>Výkres č. 01 - PŮDORYS 1.NP, Výkres č. 02 - PŮDORYS 2.NP, Výkres č. 09 - KLADEČSKÝ PLÁN STROPU NAD 1.NP</t>
  </si>
  <si>
    <t>Scodišťová ramena</t>
  </si>
  <si>
    <t>2*(1,200*3,500)*0,160</t>
  </si>
  <si>
    <t>Stupně</t>
  </si>
  <si>
    <t>2*(3,100*1,200*0,140)/2</t>
  </si>
  <si>
    <t>2,740*1,640*0,160</t>
  </si>
  <si>
    <t>Podesta 2.NP</t>
  </si>
  <si>
    <t>2,740*3,890*0,160</t>
  </si>
  <si>
    <t>Výkres č. 11 - VÝKRES OBSLUŽNÉ RAMPY:</t>
  </si>
  <si>
    <t>Rampa</t>
  </si>
  <si>
    <t>1,200*1,000*0,200</t>
  </si>
  <si>
    <t>(1,200*1,000*0,350)/2</t>
  </si>
  <si>
    <t>77</t>
  </si>
  <si>
    <t>430361821</t>
  </si>
  <si>
    <t>Výztuž schodišťové konstrukce a rampy betonářskou ocelí 10 505</t>
  </si>
  <si>
    <t>1475311357</t>
  </si>
  <si>
    <t>Výztuž schodišťových konstrukcí a ramp stupňů, schodnic, ramen, podest s nosníky z betonářské oceli 10 505 (R) nebo BSt 500</t>
  </si>
  <si>
    <t>https://podminky.urs.cz/item/CS_URS_2023_02/430361821</t>
  </si>
  <si>
    <t>Předpoklad 90kg/m3</t>
  </si>
  <si>
    <t>(90,000*4,739)/1000</t>
  </si>
  <si>
    <t>78</t>
  </si>
  <si>
    <t>411354204</t>
  </si>
  <si>
    <t>Bednění stropů ztracené z hraněných trapézových vln v 40 mm plech lesklý tl 0,88 mm</t>
  </si>
  <si>
    <t>-353446390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</si>
  <si>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lesklým, výšky vln 40 mm, tl. plechu 0,88 mm</t>
  </si>
  <si>
    <t>https://podminky.urs.cz/item/CS_URS_2023_02/411354204</t>
  </si>
  <si>
    <t>Stropní konstrukce 2.NP</t>
  </si>
  <si>
    <t>79</t>
  </si>
  <si>
    <t>434351141</t>
  </si>
  <si>
    <t>Zřízení bednění stupňů přímočarých schodišť</t>
  </si>
  <si>
    <t>887603417</t>
  </si>
  <si>
    <t>Bednění stupňů betonovaných na podstupňové desce nebo na terénu půdorysně přímočarých zřízení</t>
  </si>
  <si>
    <t>https://podminky.urs.cz/item/CS_URS_2023_02/434351141</t>
  </si>
  <si>
    <t>Výkres č. 01 - PŮDORYS 1.NP, Výkres č. 02 - PŮDORYS 2.NP</t>
  </si>
  <si>
    <t>Podstupnice</t>
  </si>
  <si>
    <t>2*11*(1,200*0,160)</t>
  </si>
  <si>
    <t>Boky stupňů</t>
  </si>
  <si>
    <t>3*(3,100*0,140)</t>
  </si>
  <si>
    <t>3*(1,200*0,150)</t>
  </si>
  <si>
    <t>80</t>
  </si>
  <si>
    <t>434351142</t>
  </si>
  <si>
    <t>Odstranění bednění stupňů přímočarých schodišť</t>
  </si>
  <si>
    <t>1930097508</t>
  </si>
  <si>
    <t>Bednění stupňů betonovaných na podstupňové desce nebo na terénu půdorysně přímočarých odstranění</t>
  </si>
  <si>
    <t>https://podminky.urs.cz/item/CS_URS_2023_02/434351142</t>
  </si>
  <si>
    <t>Komunikace pozemní</t>
  </si>
  <si>
    <t>81</t>
  </si>
  <si>
    <t>564730101</t>
  </si>
  <si>
    <t>Podklad z kameniva hrubého drceného vel. 16-32 mm plochy do 100 m2 tl 100 mm</t>
  </si>
  <si>
    <t>-692232948</t>
  </si>
  <si>
    <t>Podklad nebo kryt z kameniva hrubého drceného vel. 16-32 mm s rozprostřením a zhutněním plochy jednotlivě do 100 m2, po zhutnění tl. 100 mm</t>
  </si>
  <si>
    <t>https://podminky.urs.cz/item/CS_URS_2023_02/564730101</t>
  </si>
  <si>
    <t>Zámková dlažba - skladba S4</t>
  </si>
  <si>
    <t>47,800</t>
  </si>
  <si>
    <t>82</t>
  </si>
  <si>
    <t>564710001</t>
  </si>
  <si>
    <t>Podklad z kameniva hrubého drceného vel. 8-16 mm plochy do 100 m2 tl 50 mm</t>
  </si>
  <si>
    <t>2124495210</t>
  </si>
  <si>
    <t>Podklad nebo kryt z kameniva hrubého drceného vel. 8-16 mm s rozprostřením a zhutněním plochy jednotlivě do 100 m2, po zhutnění tl. 50 mm</t>
  </si>
  <si>
    <t>https://podminky.urs.cz/item/CS_URS_2023_02/564710001</t>
  </si>
  <si>
    <t>Okapový chodník</t>
  </si>
  <si>
    <t>37,000*0,500</t>
  </si>
  <si>
    <t>83</t>
  </si>
  <si>
    <t>596211110</t>
  </si>
  <si>
    <t>Kladení zámkové dlažby komunikací pro pěší ručně tl 60 mm skupiny A pl do 50 m2</t>
  </si>
  <si>
    <t>818674196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</si>
  <si>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</si>
  <si>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https://podminky.urs.cz/item/CS_URS_2023_02/596211110</t>
  </si>
  <si>
    <t>84</t>
  </si>
  <si>
    <t>59245015</t>
  </si>
  <si>
    <t>dlažba zámková tvaru I 200x165x60mm přírodní</t>
  </si>
  <si>
    <t>661152982</t>
  </si>
  <si>
    <t>47,8*1,03 'Přepočtené koeficientem množství</t>
  </si>
  <si>
    <t>Úpravy povrchů, podlahy a osazování výplní</t>
  </si>
  <si>
    <t>85</t>
  </si>
  <si>
    <t>611131105</t>
  </si>
  <si>
    <t>Cementový postřik vnitřních schodišťových konstrukcí nanášený celoplošně ručně</t>
  </si>
  <si>
    <t>1008981917</t>
  </si>
  <si>
    <t>Podkladní a spojovací vrstva vnitřních omítaných ploch cementový postřik nanášený ručně celoplošně schodišťových konstrukcí</t>
  </si>
  <si>
    <t>https://podminky.urs.cz/item/CS_URS_2023_02/611131105</t>
  </si>
  <si>
    <t>M.Č. 101</t>
  </si>
  <si>
    <t>(8,650*3,100)</t>
  </si>
  <si>
    <t>-1,400*2,400</t>
  </si>
  <si>
    <t>M.Č. 201</t>
  </si>
  <si>
    <t>(8,650*2,700)</t>
  </si>
  <si>
    <t>86</t>
  </si>
  <si>
    <t>611131125</t>
  </si>
  <si>
    <t>Penetrační disperzní nátěr vnitřních schodišťových konstrukcí nanášený ručně</t>
  </si>
  <si>
    <t>-588971409</t>
  </si>
  <si>
    <t>Podkladní a spojovací vrstva vnitřních omítaných ploch penetrace disperzní nanášená ručně schodišťových konstrukcí</t>
  </si>
  <si>
    <t>https://podminky.urs.cz/item/CS_URS_2023_02/611131125</t>
  </si>
  <si>
    <t>87</t>
  </si>
  <si>
    <t>611142001</t>
  </si>
  <si>
    <t>Potažení vnitřních stropů sklovláknitým pletivem vtlačeným do tenkovrstvé hmoty</t>
  </si>
  <si>
    <t>-1089785051</t>
  </si>
  <si>
    <t>Potažení vnitřních ploch pletivem v ploše nebo pruzích, na plném podkladu sklovláknitým vtlačením do tmelu stropů</t>
  </si>
  <si>
    <t>https://podminky.urs.cz/item/CS_URS_2023_02/611142001</t>
  </si>
  <si>
    <t>Stávající budova - SPOJOVACÍ CHODBA</t>
  </si>
  <si>
    <t>Nadpraží O10, O11</t>
  </si>
  <si>
    <t>(1,400+0,900)*0,150</t>
  </si>
  <si>
    <t>88</t>
  </si>
  <si>
    <t>611311131</t>
  </si>
  <si>
    <t>Potažení vnitřních rovných stropů vápenným štukem tloušťky do 3 mm</t>
  </si>
  <si>
    <t>-1746147587</t>
  </si>
  <si>
    <t>Potažení vnitřních ploch vápenným štukem tloušťky do 3 mm vodorovných konstrukcí stropů rovných</t>
  </si>
  <si>
    <t>https://podminky.urs.cz/item/CS_URS_2023_02/611311131</t>
  </si>
  <si>
    <t>89</t>
  </si>
  <si>
    <t>612131101</t>
  </si>
  <si>
    <t>Cementový postřik vnitřních stěn nanášený celoplošně ručně</t>
  </si>
  <si>
    <t>-1653693733</t>
  </si>
  <si>
    <t>Podkladní a spojovací vrstva vnitřních omítaných ploch cementový postřik nanášený ručně celoplošně stěn</t>
  </si>
  <si>
    <t>https://podminky.urs.cz/item/CS_URS_2023_02/612131101</t>
  </si>
  <si>
    <t>M.Č. 102</t>
  </si>
  <si>
    <t>(5,500+4,700+2,500+0,668+0,450+0,700+0,450+1,932+3,000+1,400)*2,700</t>
  </si>
  <si>
    <t>-(0,700*1,970+0,800*1,970+1,400*2,400+0,700*1,970+1,400*2,600)</t>
  </si>
  <si>
    <t>M.Č. 103</t>
  </si>
  <si>
    <t>(3,550+3,150+3,550+3,150)*2,700</t>
  </si>
  <si>
    <t>-(2,400*1,500+0,800*1,970)</t>
  </si>
  <si>
    <t>M.Č. 104</t>
  </si>
  <si>
    <t>(1,500+1,400+0,700+0,110+0,700+0,990+1,300+4,000+1,300)*2,700</t>
  </si>
  <si>
    <t>M.Č. 105</t>
  </si>
  <si>
    <t>(1,800+0,900+1,800+0,900)*2,700</t>
  </si>
  <si>
    <t>M.Č. 106</t>
  </si>
  <si>
    <t>(1,800+2,150+1,800+2,150)*2,700</t>
  </si>
  <si>
    <t>-0,800*1,970</t>
  </si>
  <si>
    <t>M.Č. 107</t>
  </si>
  <si>
    <t>(5,600+0,550+1,150+1,400+1,150+0,550+5,600+2,500)*2,700</t>
  </si>
  <si>
    <t>-(0,800*1,970+1,400*2,600+1,400*2,600)</t>
  </si>
  <si>
    <t>M.Č. 108</t>
  </si>
  <si>
    <t>(5,750+0,900+0,100+0,900+0,900+3,150+1,000+0,550+5,750+2,600)*2,700</t>
  </si>
  <si>
    <t>-(2,400*0,800+2,400*0,800+0,800*1,970+0,800*1,970+0,800*1,970)</t>
  </si>
  <si>
    <t>M.Č. 109</t>
  </si>
  <si>
    <t>(3,250+0,150+0,750+0,900+0,750+0,150+0,750+2,500+1,900+1,850+2,100+1,850)*2,700</t>
  </si>
  <si>
    <t>-(0,900*1,970+1,200*1,500+0,800*1,970)</t>
  </si>
  <si>
    <t>M.Č. 110</t>
  </si>
  <si>
    <t>(3,650+2,100+3,650+2,100)*2,700</t>
  </si>
  <si>
    <t>-(0,800*1,970+0,800*1,970)</t>
  </si>
  <si>
    <t>M.Č. 111.1</t>
  </si>
  <si>
    <t>(4,550+6,000+0,150+0,600+1,800+4,600+6,500)*3,100</t>
  </si>
  <si>
    <t>-(2,400*1,750+0,800*1,970+1,400*2,600+0,800*1,970+0,800*1,970+2,400*1,750+2,400*1,750)</t>
  </si>
  <si>
    <t>M.Č. 111.2</t>
  </si>
  <si>
    <t>(7,300+7,300+10,000)*3,100</t>
  </si>
  <si>
    <t>-(2,400*1,750+2,400*1,750+1,400*1,750+1,000*2,400+2,400*1,750)</t>
  </si>
  <si>
    <t>M.Č. 112</t>
  </si>
  <si>
    <t>(3,650+2,350+3,650+2,350)*2,700</t>
  </si>
  <si>
    <t>-(1,200*1,500+0,800*1,970)</t>
  </si>
  <si>
    <t>M.Č. 113</t>
  </si>
  <si>
    <t>(2,100+1,700+2,100+1,700)*2,700</t>
  </si>
  <si>
    <t>-0,900*1,970</t>
  </si>
  <si>
    <t>(2*0,400+0,700)*3,000</t>
  </si>
  <si>
    <t>M.Č. 202</t>
  </si>
  <si>
    <t>(5,500+4,700+2,500+3,300+3,000+1,400)*2,700</t>
  </si>
  <si>
    <t>-(0,800*1,970+1,400*2,400+0,800*1,970+0,700*1,970+0,800*1,970+1,400*2,600)</t>
  </si>
  <si>
    <t>M.Č. 203</t>
  </si>
  <si>
    <t>(4,500+3,150+4,500+3,150)*2,700</t>
  </si>
  <si>
    <t>-(2,400*1,500+0,800*1,970+0,700*1,970)</t>
  </si>
  <si>
    <t>M.Č. 204</t>
  </si>
  <si>
    <t>(0,900+3,150+0,900+3,150)*2,700</t>
  </si>
  <si>
    <t>M.Č. 205</t>
  </si>
  <si>
    <t>(1,000+1,300+1,000+1,300)*2,700</t>
  </si>
  <si>
    <t>M.Č. 206</t>
  </si>
  <si>
    <t>(2,850+1,300+2,850+1,300)*2,700</t>
  </si>
  <si>
    <t>M.Č. 207</t>
  </si>
  <si>
    <t>M.Č. 208</t>
  </si>
  <si>
    <t>-(2,400*0,800+2,400*0,800+0,800*1,970+0,800*1,970)</t>
  </si>
  <si>
    <t>M.Č. 209</t>
  </si>
  <si>
    <t>(1,750+0,150+0,750+0,900+0,750+0,150+0,750+0,650+2,650+1,850+5,150+3,700)*2,700</t>
  </si>
  <si>
    <t>-(0,800*1,970+2,400*0,800+0,800*1,970)</t>
  </si>
  <si>
    <t>M.Č. 210</t>
  </si>
  <si>
    <t>(4,250+2,350+4,250+2,350)*2,700</t>
  </si>
  <si>
    <t>M.Č. 211.1</t>
  </si>
  <si>
    <t>(4,550+6,000+0,150+0,600+5,600+0,900+1,500+1,200+4,400+2,500+7,400)*3,100</t>
  </si>
  <si>
    <t>M.Č. 211.2</t>
  </si>
  <si>
    <t>-(2,400*1,750+2,400*1,750+2,400*1,750+2,400*1,750+0,900*2,400)</t>
  </si>
  <si>
    <t>90</t>
  </si>
  <si>
    <t>612131121</t>
  </si>
  <si>
    <t>Penetrační disperzní nátěr vnitřních stěn nanášený ručně</t>
  </si>
  <si>
    <t>-415720199</t>
  </si>
  <si>
    <t>Podkladní a spojovací vrstva vnitřních omítaných ploch penetrace disperzní nanášená ručně stěn</t>
  </si>
  <si>
    <t>https://podminky.urs.cz/item/CS_URS_2023_02/612131121</t>
  </si>
  <si>
    <t>91</t>
  </si>
  <si>
    <t>612142001</t>
  </si>
  <si>
    <t>Potažení vnitřních stěn sklovláknitým pletivem vtlačeným do tenkovrstvé hmoty</t>
  </si>
  <si>
    <t>717248259</t>
  </si>
  <si>
    <t>Potažení vnitřních ploch pletivem v ploše nebo pruzích, na plném podkladu sklovláknitým vtlačením do tmelu stěn</t>
  </si>
  <si>
    <t>https://podminky.urs.cz/item/CS_URS_2023_02/612142001</t>
  </si>
  <si>
    <t>(0,150+0,170)*2,400</t>
  </si>
  <si>
    <t>(0,150+0,500+0,150)*1,500</t>
  </si>
  <si>
    <t>92</t>
  </si>
  <si>
    <t>612311131</t>
  </si>
  <si>
    <t>Potažení vnitřních stěn vápenným štukem tloušťky do 3 mm</t>
  </si>
  <si>
    <t>1429155852</t>
  </si>
  <si>
    <t>Potažení vnitřních ploch vápenným štukem tloušťky do 3 mm svislých konstrukcí stěn</t>
  </si>
  <si>
    <t>https://podminky.urs.cz/item/CS_URS_2023_02/612311131</t>
  </si>
  <si>
    <t>93</t>
  </si>
  <si>
    <t>612321111</t>
  </si>
  <si>
    <t>Vápenocementová omítka hrubá jednovrstvá zatřená vnitřních stěn nanášená ručně</t>
  </si>
  <si>
    <t>1415428678</t>
  </si>
  <si>
    <t>Omítka vápenocementová vnitřních ploch nanášená ručně jednovrstvá, tloušťky do 10 mm hrubá zatřená svislých konstrukcí stěn</t>
  </si>
  <si>
    <t>https://podminky.urs.cz/item/CS_URS_2023_02/612321111</t>
  </si>
  <si>
    <t>(1,500+1,400+0,700+0,110+0,700+0,990+1,300+4,000+1,300)*2,000</t>
  </si>
  <si>
    <t>-0,700*2,000</t>
  </si>
  <si>
    <t>(1,800+0,900+1,800+0,900)*2,000</t>
  </si>
  <si>
    <t>(1,800+2,150+1,800+2,150)*2,000</t>
  </si>
  <si>
    <t>-0,800*2,000</t>
  </si>
  <si>
    <t>(5,750+0,900+0,100+0,900+0,900+3,150+1,000+0,550+5,750+2,600)*2,000</t>
  </si>
  <si>
    <t>-(2,400*0,400+2,400*0,400+0,800*2,000+0,800*2,000+0,800*2,000)</t>
  </si>
  <si>
    <t>(2,100+1,700+2,100+1,700)*2,000</t>
  </si>
  <si>
    <t>-0,900*2,000</t>
  </si>
  <si>
    <t>(0,900+3,150+0,900+3,150)*2,000</t>
  </si>
  <si>
    <t>(1,000+1,300+1,000+1,300)*2,000</t>
  </si>
  <si>
    <t>-(2,400*0,400+2,400*0,400+0,800*2,000+0,800*2,000)</t>
  </si>
  <si>
    <t>94</t>
  </si>
  <si>
    <t>611321115</t>
  </si>
  <si>
    <t>Vápenocementová omítka hrubá jednovrstvá zatřená vnitřních schodišťových konstrukcí nanášená ručně</t>
  </si>
  <si>
    <t>-1564371624</t>
  </si>
  <si>
    <t>Omítka vápenocementová vnitřních ploch nanášená ručně jednovrstvá, tloušťky do 10 mm hrubá zatřená schodišťových konstrukcí stropů, stěn, ramen nebo nosníků</t>
  </si>
  <si>
    <t>https://podminky.urs.cz/item/CS_URS_2023_02/611321115</t>
  </si>
  <si>
    <t>95</t>
  </si>
  <si>
    <t>612321141</t>
  </si>
  <si>
    <t>Vápenocementová omítka štuková dvouvrstvá vnitřních stěn nanášená ručně</t>
  </si>
  <si>
    <t>-481145648</t>
  </si>
  <si>
    <t>Omítka vápenocementová vnitřních ploch nanášená ručně dvouvrstvá, tloušťky jádrové omítky do 10 mm a tloušťky štuku do 3 mm štuková svislých konstrukcí stěn</t>
  </si>
  <si>
    <t>https://podminky.urs.cz/item/CS_URS_2023_02/612321141</t>
  </si>
  <si>
    <t>(1,500+1,400+0,700+0,110+0,700+0,990+1,300+4,000+1,300)*0,700</t>
  </si>
  <si>
    <t>otvory</t>
  </si>
  <si>
    <t>0,700*0,030</t>
  </si>
  <si>
    <t>(1,800+0,900+1,800+0,900)*0,700</t>
  </si>
  <si>
    <t>(1,800+2,150+1,800+2,150)*0,700</t>
  </si>
  <si>
    <t>0,800*0,030</t>
  </si>
  <si>
    <t>(5,750+0,900+0,100+0,900+0,900+3,150+1,000+0,550+5,750+2,600)*0,700</t>
  </si>
  <si>
    <t>-(2,400*0,400+2,400*0,400)</t>
  </si>
  <si>
    <t>0,800*0,030+0,800*0,030+0,800*0,030</t>
  </si>
  <si>
    <t>(2,100+1,700+2,100+1,700)*0,700</t>
  </si>
  <si>
    <t>0,900*0,030</t>
  </si>
  <si>
    <t>(0,900+3,150+0,900+3,150)*0,700</t>
  </si>
  <si>
    <t>(1,000+1,300+1,000+1,300)*0,700</t>
  </si>
  <si>
    <t>0,800*0,030+0,800*0,030</t>
  </si>
  <si>
    <t>96</t>
  </si>
  <si>
    <t>612325302</t>
  </si>
  <si>
    <t>Vápenocementová štuková omítka ostění nebo nadpraží</t>
  </si>
  <si>
    <t>1921717198</t>
  </si>
  <si>
    <t>Vápenocementová omítka ostění nebo nadpraží štuková</t>
  </si>
  <si>
    <t>https://podminky.urs.cz/item/CS_URS_2023_02/612325302</t>
  </si>
  <si>
    <t>5,900*13*0,300</t>
  </si>
  <si>
    <t>5,400*2*0,300</t>
  </si>
  <si>
    <t>4,200*2*0,300</t>
  </si>
  <si>
    <t>4,000*5*0,300</t>
  </si>
  <si>
    <t>2,800*1*0,300</t>
  </si>
  <si>
    <t>4,900*1*0,300</t>
  </si>
  <si>
    <t>5,700*1*0,300</t>
  </si>
  <si>
    <t>5,800*1*0,300</t>
  </si>
  <si>
    <t>1,300*1*0,300</t>
  </si>
  <si>
    <t>O9</t>
  </si>
  <si>
    <t>O10</t>
  </si>
  <si>
    <t>6,200*2*0,300</t>
  </si>
  <si>
    <t>O11</t>
  </si>
  <si>
    <t>3,900*1*0,300</t>
  </si>
  <si>
    <t>O13</t>
  </si>
  <si>
    <t>97</t>
  </si>
  <si>
    <t>619991001</t>
  </si>
  <si>
    <t>Zakrytí podlah fólií přilepenou lepící páskou</t>
  </si>
  <si>
    <t>436329691</t>
  </si>
  <si>
    <t>Zakrytí vnitřních ploch před znečištěním včetně pozdějšího odkrytí podlah fólií přilepenou lepící páskou</t>
  </si>
  <si>
    <t>https://podminky.urs.cz/item/CS_URS_2023_02/619991001</t>
  </si>
  <si>
    <t>(2,740*8,530)</t>
  </si>
  <si>
    <t>(5,500*1,400)+(1,932*2,500)+(0,700*2,050)+(0,668*2,500)</t>
  </si>
  <si>
    <t>(3,550*3,150)</t>
  </si>
  <si>
    <t>(2,900*1,300)+(0,110*0,600)+(0,990*1,300)</t>
  </si>
  <si>
    <t>(1,800*0,900)</t>
  </si>
  <si>
    <t>(1,800*2,150)</t>
  </si>
  <si>
    <t>(5,600*2,500)+(1,150*1,400)</t>
  </si>
  <si>
    <t>(5,750*2,600)+(1,000*2,250)+(0,900*0,900)</t>
  </si>
  <si>
    <t>(3,250*1,200)+(4,000*0,650)+(1,900*1,850)</t>
  </si>
  <si>
    <t>(3,650*2,100)</t>
  </si>
  <si>
    <t>(4,550*6,000)+(1,800*0,600)+(6,500*4,000)</t>
  </si>
  <si>
    <t>(7,300*10,000)</t>
  </si>
  <si>
    <t>(3,650*2,350)</t>
  </si>
  <si>
    <t>(2,100*2,700)</t>
  </si>
  <si>
    <t>(2,740*3,890)+(2,740*1,640)</t>
  </si>
  <si>
    <t>(5,500*1,400)+(2,500*3,300)</t>
  </si>
  <si>
    <t>(4,500*3,150)</t>
  </si>
  <si>
    <t>(0,900*3,150)</t>
  </si>
  <si>
    <t>(1,000*1,300)</t>
  </si>
  <si>
    <t>(2,850*1,300)</t>
  </si>
  <si>
    <t>(1,750*1,200)+(2,500*0,650)+(5,150*1,850)</t>
  </si>
  <si>
    <t>(4,250*2,350)</t>
  </si>
  <si>
    <t>(4,550*6,000)+(5,600*0,600)+(10,300+0,300)+(11,800*1,200)+(7,400*2,500)</t>
  </si>
  <si>
    <t>98</t>
  </si>
  <si>
    <t>619991011</t>
  </si>
  <si>
    <t>Obalení konstrukcí a prvků fólií přilepenou lepící páskou</t>
  </si>
  <si>
    <t>-1232048576</t>
  </si>
  <si>
    <t>Zakrytí vnitřních ploch před znečištěním včetně pozdějšího odkrytí konstrukcí a prvků obalením fólií a přelepením páskou</t>
  </si>
  <si>
    <t>https://podminky.urs.cz/item/CS_URS_2023_02/619991011</t>
  </si>
  <si>
    <t>4,200*13</t>
  </si>
  <si>
    <t>3,600*2</t>
  </si>
  <si>
    <t>1,800*2</t>
  </si>
  <si>
    <t>1,920*5</t>
  </si>
  <si>
    <t>0,960*1</t>
  </si>
  <si>
    <t>2,450*1</t>
  </si>
  <si>
    <t>2,160*1</t>
  </si>
  <si>
    <t>2,400*1</t>
  </si>
  <si>
    <t>0,150*1</t>
  </si>
  <si>
    <t>3,360*2</t>
  </si>
  <si>
    <t>1,350*1</t>
  </si>
  <si>
    <t>3,640*4*2</t>
  </si>
  <si>
    <t>1,576*13*2</t>
  </si>
  <si>
    <t>1,379*4*2</t>
  </si>
  <si>
    <t>1,576*1*2</t>
  </si>
  <si>
    <t>99</t>
  </si>
  <si>
    <t>619995001</t>
  </si>
  <si>
    <t>Začištění omítek kolem oken, dveří, podlah nebo obkladů</t>
  </si>
  <si>
    <t>1333345102</t>
  </si>
  <si>
    <t>Začištění omítek (s dodáním hmot) kolem oken, dveří, podlah, obkladů apod.</t>
  </si>
  <si>
    <t>https://podminky.urs.cz/item/CS_URS_2023_02/619995001</t>
  </si>
  <si>
    <t>(1,500+1,400+0,700+0,110+0,700+0,990+1,300+4,000+1,300)</t>
  </si>
  <si>
    <t>(1,800+0,900+1,800+0,900)</t>
  </si>
  <si>
    <t>(1,800+2,150+1,800+2,150)</t>
  </si>
  <si>
    <t>(5,750+0,900+0,100+0,900+0,900+3,150+1,000+0,550+5,750+2,600)</t>
  </si>
  <si>
    <t>(3,250+0,150+0,750+0,900+0,750+0,150+0,750+2,500+1,900+1,850+2,100+1,850)</t>
  </si>
  <si>
    <t>(3,650+2,100+3,650+2,100)</t>
  </si>
  <si>
    <t>(2,100+1,700+2,100+1,700)</t>
  </si>
  <si>
    <t>3,890</t>
  </si>
  <si>
    <t>(5,500+4,700+2,500+3,300+3,000+1,400)</t>
  </si>
  <si>
    <t>(0,900+3,150+0,900+3,150)</t>
  </si>
  <si>
    <t>(1,000+1,300+1,000+1,300)</t>
  </si>
  <si>
    <t>(2,850+1,300+2,850+1,300)</t>
  </si>
  <si>
    <t>(1,750+0,150+0,750+0,900+0,750+0,150+0,750+0,650+2,650+1,850+5,150+3,700)</t>
  </si>
  <si>
    <t>100</t>
  </si>
  <si>
    <t>621131121</t>
  </si>
  <si>
    <t>Penetrační nátěr vnějších podhledů nanášený ručně</t>
  </si>
  <si>
    <t>-754252243</t>
  </si>
  <si>
    <t>Podkladní a spojovací vrstva vnějších omítaných ploch penetrace nanášená ručně podhledů</t>
  </si>
  <si>
    <t>https://podminky.urs.cz/item/CS_URS_2023_02/621131121</t>
  </si>
  <si>
    <t>2,250*1,600</t>
  </si>
  <si>
    <t>101</t>
  </si>
  <si>
    <t>621142001</t>
  </si>
  <si>
    <t>Potažení vnějších podhledů sklovláknitým pletivem vtlačeným do tenkovrstvé hmoty</t>
  </si>
  <si>
    <t>-1847711740</t>
  </si>
  <si>
    <t>Potažení vnějších ploch pletivem v ploše nebo pruzích, na plném podkladu sklovláknitým vtlačením do tmelu podhledů</t>
  </si>
  <si>
    <t>https://podminky.urs.cz/item/CS_URS_2023_02/621142001</t>
  </si>
  <si>
    <t>102</t>
  </si>
  <si>
    <t>621151001</t>
  </si>
  <si>
    <t>Penetrační akrylátový nátěr vnějších pastovitých tenkovrstvých omítek podhledů</t>
  </si>
  <si>
    <t>1996664505</t>
  </si>
  <si>
    <t>Penetrační nátěr vnějších pastovitých tenkovrstvých omítek akrylátový podhledů</t>
  </si>
  <si>
    <t>https://podminky.urs.cz/item/CS_URS_2023_02/621151001</t>
  </si>
  <si>
    <t>103</t>
  </si>
  <si>
    <t>621211041</t>
  </si>
  <si>
    <t>Montáž kontaktního zateplení vnějších podhledů lepením a mechanickým kotvením polystyrénových desek do betonu nebo zdiva tl přes 160 do 200 mm</t>
  </si>
  <si>
    <t>1130707941</t>
  </si>
  <si>
    <t>Montáž kontaktního zateplení lepením a mechanickým kotvením z polystyrenových desek na vnější podhledy, na podklad betonový nebo z lehčeného betonu, z tvárnic keramických nebo vápenopískových, tloušťky desek přes 160 do 200 mm</t>
  </si>
  <si>
    <t>https://podminky.urs.cz/item/CS_URS_2023_02/621211041</t>
  </si>
  <si>
    <t>104</t>
  </si>
  <si>
    <t>28376048</t>
  </si>
  <si>
    <t>deska EPS grafitová fasádní λ=0,032 tl 200mm</t>
  </si>
  <si>
    <t>-38464745</t>
  </si>
  <si>
    <t>3,6*1,05 'Přepočtené koeficientem množství</t>
  </si>
  <si>
    <t>105</t>
  </si>
  <si>
    <t>621531022</t>
  </si>
  <si>
    <t>Tenkovrstvá silikonová zrnitá omítka zrnitost 2,0 mm vnějších podhledů</t>
  </si>
  <si>
    <t>10055130</t>
  </si>
  <si>
    <t>Omítka tenkovrstvá silikonová vnějších ploch probarvená bez penetrace zatíraná (škrábaná), zrnitost 2,0 mm podhledů</t>
  </si>
  <si>
    <t>https://podminky.urs.cz/item/CS_URS_2023_02/621531022</t>
  </si>
  <si>
    <t>106</t>
  </si>
  <si>
    <t>622131101</t>
  </si>
  <si>
    <t>Cementový postřik vnějších stěn nanášený celoplošně ručně</t>
  </si>
  <si>
    <t>1034492390</t>
  </si>
  <si>
    <t>Podkladní a spojovací vrstva vnějších omítaných ploch cementový postřik nanášený ručně celoplošně stěn</t>
  </si>
  <si>
    <t>https://podminky.urs.cz/item/CS_URS_2023_02/622131101</t>
  </si>
  <si>
    <t>Vstup u M.Č. 109</t>
  </si>
  <si>
    <t>(2,650+2,000+1,000+0,400+1,250+0,200+0,400+1,400)*2,850</t>
  </si>
  <si>
    <t>-(1,000*2,150+1,000*2,400+1,400*2,300)</t>
  </si>
  <si>
    <t>107</t>
  </si>
  <si>
    <t>622212001</t>
  </si>
  <si>
    <t>Montáž kontaktního zateplení vnějšího ostění, nadpraží nebo parapetu hl. špalety do 200 mm lepením desek z polystyrenu tl do 40 mm</t>
  </si>
  <si>
    <t>-54242959</t>
  </si>
  <si>
    <t>Montáž kontaktního zateplení vnějšího ostění, nadpraží nebo parapetu lepením z polystyrenových desek hloubky špalet do 200 mm, tloušťky desek do 40 mm</t>
  </si>
  <si>
    <t>https://podminky.urs.cz/item/CS_URS_2023_02/622212001</t>
  </si>
  <si>
    <t>(3*2,400+2,300)</t>
  </si>
  <si>
    <t>108</t>
  </si>
  <si>
    <t>28376030</t>
  </si>
  <si>
    <t>deska EPS grafitová fasádní λ=0,032 tl 20mm</t>
  </si>
  <si>
    <t>515969597</t>
  </si>
  <si>
    <t>(3*2,400+2,300)*0,100</t>
  </si>
  <si>
    <t>0,95*1,05 'Přepočtené koeficientem množství</t>
  </si>
  <si>
    <t>109</t>
  </si>
  <si>
    <t>622252001</t>
  </si>
  <si>
    <t>Montáž profilů kontaktního zateplení připevněných mechanicky</t>
  </si>
  <si>
    <t>1363434910</t>
  </si>
  <si>
    <t>Montáž profilů kontaktního zateplení zakládacích soklových připevněných hmoždinkami</t>
  </si>
  <si>
    <t>https://podminky.urs.cz/item/CS_URS_2023_02/622252001</t>
  </si>
  <si>
    <t>Výkres č. 04 - POHLEDY - POHLED JIHOVÝCHODNÍ</t>
  </si>
  <si>
    <t>25,200</t>
  </si>
  <si>
    <t>Výkres č. 04 - POHLEDY - POHLED JIHOZÁPADNÍ</t>
  </si>
  <si>
    <t>0,150+0,600</t>
  </si>
  <si>
    <t>Výkres č. 04 - POHLEDY - POHLED SEVEROZÁPADNÍ</t>
  </si>
  <si>
    <t>Výkres č. 04 - POHLEDY - POHLED SEVEROVÝCHODNÍ</t>
  </si>
  <si>
    <t>10,800</t>
  </si>
  <si>
    <t>110</t>
  </si>
  <si>
    <t>59051647</t>
  </si>
  <si>
    <t>profil zakládací Al tl 0,7mm pro ETICS pro izolant tl 100mm</t>
  </si>
  <si>
    <t>-470253389</t>
  </si>
  <si>
    <t>61,95*1,05 'Přepočtené koeficientem množství</t>
  </si>
  <si>
    <t>111</t>
  </si>
  <si>
    <t>622143003</t>
  </si>
  <si>
    <t>Montáž omítkových plastových nebo pozinkovaných rohových profilů</t>
  </si>
  <si>
    <t>1738822745</t>
  </si>
  <si>
    <t>Montáž omítkových profilů plastových, pozinkovaných nebo dřevěných upevněných vtlačením do podkladní vrstvy nebo přibitím rohových s tkaninou</t>
  </si>
  <si>
    <t>https://podminky.urs.cz/item/CS_URS_2023_02/622143003</t>
  </si>
  <si>
    <t>112</t>
  </si>
  <si>
    <t>59051486</t>
  </si>
  <si>
    <t>profil rohový PVC 15x15mm s výztužnou tkaninou š 100mm pro ETICS</t>
  </si>
  <si>
    <t>1895100552</t>
  </si>
  <si>
    <t>1,750*2*13</t>
  </si>
  <si>
    <t>1,500*2*2</t>
  </si>
  <si>
    <t>0,800*2*5</t>
  </si>
  <si>
    <t>0,800*2*1</t>
  </si>
  <si>
    <t>1,750*2*1</t>
  </si>
  <si>
    <t>2,400*2*1</t>
  </si>
  <si>
    <t>2,150*2*1</t>
  </si>
  <si>
    <t>2,400*2*2</t>
  </si>
  <si>
    <t>1,500*2*1</t>
  </si>
  <si>
    <t>O14</t>
  </si>
  <si>
    <t>1,300*2*2</t>
  </si>
  <si>
    <t>Fasáda</t>
  </si>
  <si>
    <t>4*7,800</t>
  </si>
  <si>
    <t>6*2,850</t>
  </si>
  <si>
    <t>Otvor</t>
  </si>
  <si>
    <t>1,400</t>
  </si>
  <si>
    <t>171,2*1,05 'Přepočtené koeficientem množství</t>
  </si>
  <si>
    <t>113</t>
  </si>
  <si>
    <t>59051476</t>
  </si>
  <si>
    <t>profil začišťovací PVC 9mm s výztužnou tkaninou pro ostění ETICS</t>
  </si>
  <si>
    <t>-1798978329</t>
  </si>
  <si>
    <t>5,900*13</t>
  </si>
  <si>
    <t>5,400*2</t>
  </si>
  <si>
    <t>4,200*2</t>
  </si>
  <si>
    <t>4,000*5</t>
  </si>
  <si>
    <t>2,800*1</t>
  </si>
  <si>
    <t>4,900*1</t>
  </si>
  <si>
    <t>5,700*1</t>
  </si>
  <si>
    <t>5,800*1</t>
  </si>
  <si>
    <t>5,300*1</t>
  </si>
  <si>
    <t>6,200*2</t>
  </si>
  <si>
    <t>3,900*1</t>
  </si>
  <si>
    <t>3,350*2</t>
  </si>
  <si>
    <t>187,3*1,05 'Přepočtené koeficientem množství</t>
  </si>
  <si>
    <t>114</t>
  </si>
  <si>
    <t>59051510</t>
  </si>
  <si>
    <t>profil začišťovací s okapnicí PVC s výztužnou tkaninou pro nadpraží ETICS</t>
  </si>
  <si>
    <t>-838175156</t>
  </si>
  <si>
    <t>2,400*13</t>
  </si>
  <si>
    <t>2,400*2</t>
  </si>
  <si>
    <t>1,200*2</t>
  </si>
  <si>
    <t>2,400*5</t>
  </si>
  <si>
    <t>1,200*1</t>
  </si>
  <si>
    <t>1,400*1</t>
  </si>
  <si>
    <t>0,900*1</t>
  </si>
  <si>
    <t>1,000*1</t>
  </si>
  <si>
    <t>1,400*2</t>
  </si>
  <si>
    <t>0,750*2</t>
  </si>
  <si>
    <t>Otvory</t>
  </si>
  <si>
    <t>1,000+1,400</t>
  </si>
  <si>
    <t>68,2*1,05 'Přepočtené koeficientem množství</t>
  </si>
  <si>
    <t>115</t>
  </si>
  <si>
    <t>59051512</t>
  </si>
  <si>
    <t>profil začišťovací s okapnicí PVC s výztužnou tkaninou pro parapet ETICS</t>
  </si>
  <si>
    <t>-1668017573</t>
  </si>
  <si>
    <t>55,4*1,05 'Přepočtené koeficientem množství</t>
  </si>
  <si>
    <t>116</t>
  </si>
  <si>
    <t>622321101</t>
  </si>
  <si>
    <t>Vápenocementová omítka hrubá jednovrstvá nezatřená vnějších stěn nanášená ručně</t>
  </si>
  <si>
    <t>1600066382</t>
  </si>
  <si>
    <t>Omítka vápenocementová vnějších ploch nanášená ručně jednovrstvá, tloušťky do 15 mm hrubá nezatřená stěn</t>
  </si>
  <si>
    <t>https://podminky.urs.cz/item/CS_URS_2023_02/622321101</t>
  </si>
  <si>
    <t>117</t>
  </si>
  <si>
    <t>622131121</t>
  </si>
  <si>
    <t>Penetrační nátěr vnějších stěn nanášený ručně</t>
  </si>
  <si>
    <t>-194381514</t>
  </si>
  <si>
    <t>Podkladní a spojovací vrstva vnějších omítaných ploch penetrace nanášená ručně stěn</t>
  </si>
  <si>
    <t>https://podminky.urs.cz/item/CS_URS_2023_02/622131121</t>
  </si>
  <si>
    <t>Výkres č. 01 - PŮDORYS 1.NP, Výkres č. 02 - PŮDORYS 2.NP, Výkres č. 04 - POHLEDY</t>
  </si>
  <si>
    <t>FASÁDA</t>
  </si>
  <si>
    <t>POHLED JIHOVÝCHODNÍ</t>
  </si>
  <si>
    <t>25,200*7,575</t>
  </si>
  <si>
    <t>-(2*2,400*1,500+4*2,400*0,800+6*2,400*1,750)</t>
  </si>
  <si>
    <t>POHLED JIHOZÁPADNÍ</t>
  </si>
  <si>
    <t>(0,150+0,600)*7,575</t>
  </si>
  <si>
    <t>POHLED SEVEROZÁPADNÍ</t>
  </si>
  <si>
    <t>-(7*2,400*1,750+1,400*1,750+1,000*2,100+2*1,200*1,500+0,900*2,100+2,400*0,800+1,200*0,800+1,000*2,100)</t>
  </si>
  <si>
    <t>POHLED SEVEROVÝCHODNÍ</t>
  </si>
  <si>
    <t>10,800*7,575</t>
  </si>
  <si>
    <t>-1,000*2,400</t>
  </si>
  <si>
    <t>SOKL</t>
  </si>
  <si>
    <t>25,200*0,300</t>
  </si>
  <si>
    <t>(0,150+0,600)*0,300</t>
  </si>
  <si>
    <t>-(1,000*0,300+0,900*0,300+1,000*0,300)</t>
  </si>
  <si>
    <t>10,800*0,300</t>
  </si>
  <si>
    <t>Ostění a nadpraží</t>
  </si>
  <si>
    <t>5,900*13*0,200</t>
  </si>
  <si>
    <t>5,400*2*0,200</t>
  </si>
  <si>
    <t>4,200*2*0,200</t>
  </si>
  <si>
    <t>4,000*5*0,200</t>
  </si>
  <si>
    <t>2,800*1*0,200</t>
  </si>
  <si>
    <t>4,900*1*0,200</t>
  </si>
  <si>
    <t>5,700*1*0,200</t>
  </si>
  <si>
    <t>5,800*1*0,200</t>
  </si>
  <si>
    <t>1,300*1*0,200</t>
  </si>
  <si>
    <t>6,200*2*0,200</t>
  </si>
  <si>
    <t>3,900*1*0,200</t>
  </si>
  <si>
    <t>118</t>
  </si>
  <si>
    <t>622142001</t>
  </si>
  <si>
    <t>Potažení vnějších stěn sklovláknitým pletivem vtlačeným do tenkovrstvé hmoty</t>
  </si>
  <si>
    <t>-934937157</t>
  </si>
  <si>
    <t>Potažení vnějších ploch pletivem v ploše nebo pruzích, na plném podkladu sklovláknitým vtlačením do tmelu stěn</t>
  </si>
  <si>
    <t>https://podminky.urs.cz/item/CS_URS_2023_02/622142001</t>
  </si>
  <si>
    <t>-(7*2,400*1,750+1,400*1,750+1,000*2,100+2*1,200*1,500+0,900*2,100+2,400*0,800+1,200*0,800+1,000*2,400)</t>
  </si>
  <si>
    <t>-(1,000*0,300+0,900*0,300)</t>
  </si>
  <si>
    <t>119</t>
  </si>
  <si>
    <t>622151001</t>
  </si>
  <si>
    <t>Penetrační akrylátový nátěr vnějších pastovitých tenkovrstvých omítek stěn</t>
  </si>
  <si>
    <t>-1958365743</t>
  </si>
  <si>
    <t>Penetrační nátěr vnějších pastovitých tenkovrstvých omítek akrylátový stěn</t>
  </si>
  <si>
    <t>https://podminky.urs.cz/item/CS_URS_2023_02/622151001</t>
  </si>
  <si>
    <t>INTERIÉR</t>
  </si>
  <si>
    <t>120</t>
  </si>
  <si>
    <t>622211011</t>
  </si>
  <si>
    <t>Montáž kontaktního zateplení vnějších stěn lepením a mechanickým kotvením polystyrénových desek do betonu a zdiva tl přes 40 do 80 mm</t>
  </si>
  <si>
    <t>-342704390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</si>
  <si>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</si>
  <si>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https://podminky.urs.cz/item/CS_URS_2023_02/622211011</t>
  </si>
  <si>
    <t>Výkres č. 01 - PŮDORYS 1.NP, Výkres č. 04 - POHLEDY</t>
  </si>
  <si>
    <t>121</t>
  </si>
  <si>
    <t>28376421</t>
  </si>
  <si>
    <t>deska XPS hrana polodrážková a hladký povrch 300kPA λ=0,035 tl 80mm</t>
  </si>
  <si>
    <t>-1813920896</t>
  </si>
  <si>
    <t>17,715*1,05 'Přepočtené koeficientem množství</t>
  </si>
  <si>
    <t>122</t>
  </si>
  <si>
    <t>622211021</t>
  </si>
  <si>
    <t>Montáž kontaktního zateplení vnějších stěn lepením a mechanickým kotvením polystyrénových desek do betonu a zdiva tl přes 80 do 120 mm</t>
  </si>
  <si>
    <t>-86942223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</si>
  <si>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</si>
  <si>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https://podminky.urs.cz/item/CS_URS_2023_02/622211021</t>
  </si>
  <si>
    <t>123</t>
  </si>
  <si>
    <t>28376037</t>
  </si>
  <si>
    <t>deska EPS grafitová fasádní λ=0,032 tl 100mm</t>
  </si>
  <si>
    <t>791756453</t>
  </si>
  <si>
    <t>385,281*1,05 'Přepočtené koeficientem množství</t>
  </si>
  <si>
    <t>124</t>
  </si>
  <si>
    <t>622511112</t>
  </si>
  <si>
    <t>Tenkovrstvá akrylátová mozaiková střednězrnná omítka vnějších stěn</t>
  </si>
  <si>
    <t>-1849346198</t>
  </si>
  <si>
    <t>Omítka tenkovrstvá akrylátová vnějších ploch probarvená bez penetrace mozaiková střednězrnná stěn</t>
  </si>
  <si>
    <t>https://podminky.urs.cz/item/CS_URS_2023_02/622511112</t>
  </si>
  <si>
    <t>Ostění</t>
  </si>
  <si>
    <t>2*2*(0,200*0,300)</t>
  </si>
  <si>
    <t>(2,650+2,000+1,000+0,400+1,250+0,200+0,400+1,400)*0,300</t>
  </si>
  <si>
    <t>-(1,000*0,300+1,000*0,300+1,400*0,300)</t>
  </si>
  <si>
    <t>125</t>
  </si>
  <si>
    <t>622531022</t>
  </si>
  <si>
    <t>Tenkovrstvá silikonová zrnitá omítka zrnitost 2,0 mm vnějších stěn</t>
  </si>
  <si>
    <t>1717198789</t>
  </si>
  <si>
    <t>Omítka tenkovrstvá silikonová vnějších ploch probarvená bez penetrace zatíraná (škrábaná), zrnitost 2,0 mm stěn</t>
  </si>
  <si>
    <t>https://podminky.urs.cz/item/CS_URS_2023_02/622531022</t>
  </si>
  <si>
    <t>odpočet ostění soklu</t>
  </si>
  <si>
    <t>-2*2*(0,200*0,300)</t>
  </si>
  <si>
    <t>(2,650+2,000+1,000+0,400+1,250+0,200+0,400+1,400)*2,550</t>
  </si>
  <si>
    <t>-(1,000*1,850+1,000*2,100+1,400*2,000)</t>
  </si>
  <si>
    <t>126</t>
  </si>
  <si>
    <t>622531022R</t>
  </si>
  <si>
    <t>Omítka tenkovrstvá silikonová vnějších ploch probarvená bez penetrace zatíraná (škrábaná), zrnitost 2,0 mm stěn, příplatek za sytost barev</t>
  </si>
  <si>
    <t>-1405268301</t>
  </si>
  <si>
    <t>Výkres č. 04 - POHLEDY</t>
  </si>
  <si>
    <t>6*(5,850*2,600)+(5,850*2,850)</t>
  </si>
  <si>
    <t>-(7*2,400*1,750+1,400*1,750+1,000*2,400+2*1,200*1,500+0,900*2,400+2,400*0,800+1,200*0,800+1,000*2,400)</t>
  </si>
  <si>
    <t>7*(5,850*2,600)</t>
  </si>
  <si>
    <t>127</t>
  </si>
  <si>
    <t>629135102</t>
  </si>
  <si>
    <t>Vyrovnávací vrstva pod klempířské prvky z MC š přes 150 do 300 mm</t>
  </si>
  <si>
    <t>954555998</t>
  </si>
  <si>
    <t>Vyrovnávací vrstva z cementové malty pod klempířskými prvky šířky přes 150 do 300 mm</t>
  </si>
  <si>
    <t>https://podminky.urs.cz/item/CS_URS_2023_02/629135102</t>
  </si>
  <si>
    <t>128</t>
  </si>
  <si>
    <t>629991011</t>
  </si>
  <si>
    <t>Zakrytí výplní otvorů a svislých ploch fólií přilepenou lepící páskou</t>
  </si>
  <si>
    <t>-1056683283</t>
  </si>
  <si>
    <t>Zakrytí vnějších ploch před znečištěním včetně pozdějšího odkrytí výplní otvorů a svislých ploch fólií přilepenou lepící páskou</t>
  </si>
  <si>
    <t>https://podminky.urs.cz/item/CS_URS_2023_02/629991011</t>
  </si>
  <si>
    <t>2,150*1</t>
  </si>
  <si>
    <t>0,975*2</t>
  </si>
  <si>
    <t>129</t>
  </si>
  <si>
    <t>629999011</t>
  </si>
  <si>
    <t>Příplatek k úpravám povrchů za provádění styku dvou barev nebo struktur na fasádě</t>
  </si>
  <si>
    <t>-1605574788</t>
  </si>
  <si>
    <t>Příplatky k cenám úprav vnějších povrchů za zvýšenou pracnost při provádění styku dvou barev nebo struktur na fasádě</t>
  </si>
  <si>
    <t>https://podminky.urs.cz/item/CS_URS_2023_02/629999011</t>
  </si>
  <si>
    <t>5,850*7*2+2,600*6+2,850+1,000+2,100</t>
  </si>
  <si>
    <t>5,850*7*2+2,600*7</t>
  </si>
  <si>
    <t>130</t>
  </si>
  <si>
    <t>63131112R</t>
  </si>
  <si>
    <t>Doplnění dosavadní kompletní skladby podlahy</t>
  </si>
  <si>
    <t>2095929384</t>
  </si>
  <si>
    <t>Stávájící budova - po vybourání stávajících dveří</t>
  </si>
  <si>
    <t>1,100</t>
  </si>
  <si>
    <t>Podlahy a podlahové konstrukce</t>
  </si>
  <si>
    <t>131</t>
  </si>
  <si>
    <t>632441225</t>
  </si>
  <si>
    <t>Potěr anhydritový samonivelační litý C30 tl přes 45 do 50 mm</t>
  </si>
  <si>
    <t>2110736768</t>
  </si>
  <si>
    <t>Potěr anhydritový samonivelační litý tř. C 30, tl. přes 45 do 50 mm</t>
  </si>
  <si>
    <t>https://podminky.urs.cz/item/CS_URS_2023_02/632441225</t>
  </si>
  <si>
    <t>132</t>
  </si>
  <si>
    <t>632441293</t>
  </si>
  <si>
    <t>Příplatek k anhydritovému samonivelačnímu litému potěru C30 ZKD 5 mm tl přes 50 mm</t>
  </si>
  <si>
    <t>-540591456</t>
  </si>
  <si>
    <t>Potěr anhydritový samonivelační litý Příplatek k cenám za každých dalších i započatých 5 mm tloušťky přes 50 mm tř. C 30</t>
  </si>
  <si>
    <t>https://podminky.urs.cz/item/CS_URS_2023_02/632441293</t>
  </si>
  <si>
    <t>133</t>
  </si>
  <si>
    <t>632481213</t>
  </si>
  <si>
    <t>Separační vrstva z PE fólie</t>
  </si>
  <si>
    <t>-1711664192</t>
  </si>
  <si>
    <t>Separační vrstva k oddělení podlahových vrstev z polyetylénové fólie</t>
  </si>
  <si>
    <t>https://podminky.urs.cz/item/CS_URS_2023_02/632481213</t>
  </si>
  <si>
    <t>134</t>
  </si>
  <si>
    <t>634112123</t>
  </si>
  <si>
    <t>Obvodová dilatace podlahovým páskem z pěnového PE s fólií mezi stěnou a mazaninou nebo potěrem v 80 mm</t>
  </si>
  <si>
    <t>661681473</t>
  </si>
  <si>
    <t>Obvodová dilatace mezi stěnou a mazaninou nebo potěrem podlahovým páskem z pěnového PE s fólií tl. do 10 mm, výšky 80 mm</t>
  </si>
  <si>
    <t>https://podminky.urs.cz/item/CS_URS_2023_02/634112123</t>
  </si>
  <si>
    <t>8,530</t>
  </si>
  <si>
    <t>(5,500+4,700+2,500+0,668+0,450+0,700+0,450+1,932+3,000+1,400)</t>
  </si>
  <si>
    <t>(3,550+3,150+3,550+3,150)</t>
  </si>
  <si>
    <t>(5,600+0,550+1,150+1,400+1,150+0,550+5,600+2,500)</t>
  </si>
  <si>
    <t>(4,550+6,000+0,150+0,600+1,800+4,600+6,500)</t>
  </si>
  <si>
    <t>(7,300+7,300+10,000)</t>
  </si>
  <si>
    <t>(3,650+2,350+3,650+2,350)</t>
  </si>
  <si>
    <t>(4,500+3,150+4,500+3,150)</t>
  </si>
  <si>
    <t>(4,250+2,350+4,250+2,350)</t>
  </si>
  <si>
    <t>(4,550+6,000+0,150+0,600+5,600+0,900+1,500+1,200+4,400+2,500+7,400)</t>
  </si>
  <si>
    <t>135</t>
  </si>
  <si>
    <t>637211132</t>
  </si>
  <si>
    <t>Okapový chodník z betonových dlaždic tl 60 mm do kameniva</t>
  </si>
  <si>
    <t>-1791900623</t>
  </si>
  <si>
    <t>Okapový chodník z dlaždic betonových do kameniva s vyplněním spár drobným kamenivem, tl. dlaždic 60 mm</t>
  </si>
  <si>
    <t>https://podminky.urs.cz/item/CS_URS_2023_02/637211132</t>
  </si>
  <si>
    <t>Ostatní konstrukce a práce, bourání</t>
  </si>
  <si>
    <t>136</t>
  </si>
  <si>
    <t>916231213</t>
  </si>
  <si>
    <t>Osazení chodníkového obrubníku betonového stojatého s boční opěrou do lože z betonu prostého</t>
  </si>
  <si>
    <t>933111911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</si>
  <si>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</si>
  <si>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https://podminky.urs.cz/item/CS_URS_2023_02/916231213</t>
  </si>
  <si>
    <t>137</t>
  </si>
  <si>
    <t>59217017</t>
  </si>
  <si>
    <t>obrubník betonový chodníkový 1000x100x250mm</t>
  </si>
  <si>
    <t>-1102111265</t>
  </si>
  <si>
    <t>6,500</t>
  </si>
  <si>
    <t>6,5*1,05 'Přepočtené koeficientem množství</t>
  </si>
  <si>
    <t>138</t>
  </si>
  <si>
    <t>59217002</t>
  </si>
  <si>
    <t>obrubník betonový zahradní šedý 1000x50x200mm</t>
  </si>
  <si>
    <t>-325961477</t>
  </si>
  <si>
    <t>31,500</t>
  </si>
  <si>
    <t>31,5*1,05 'Přepočtené koeficientem množství</t>
  </si>
  <si>
    <t>139</t>
  </si>
  <si>
    <t>919735115</t>
  </si>
  <si>
    <t>Řezání stávajícího živičného krytu hl přes 200 do 250 mm</t>
  </si>
  <si>
    <t>631505542</t>
  </si>
  <si>
    <t>Řezání stávajícího živičného krytu nebo podkladu hloubky přes 200 do 250 mm</t>
  </si>
  <si>
    <t>https://podminky.urs.cz/item/CS_URS_2023_02/919735115</t>
  </si>
  <si>
    <t>3,875</t>
  </si>
  <si>
    <t>140</t>
  </si>
  <si>
    <t>941111111</t>
  </si>
  <si>
    <t>Montáž lešení řadového trubkového lehkého s podlahami zatížení do 200 kg/m2 š od 0,6 do 0,9 m v do 10 m</t>
  </si>
  <si>
    <t>-581049644</t>
  </si>
  <si>
    <t>Lešení řadové trubkové lehké pracovní s podlahami s provozním zatížením tř. 3 do 200 kg/m2 šířky tř. W06 od 0,6 do 0,9 m výšky do 10 m montáž</t>
  </si>
  <si>
    <t>https://podminky.urs.cz/item/CS_URS_2023_02/941111111</t>
  </si>
  <si>
    <t>(2,000+25,200+2,740+2,000)*(7,520+1,500)</t>
  </si>
  <si>
    <t>(2,000+10,800+2,000)*(7,520+1,500)</t>
  </si>
  <si>
    <t>(2,000+4,710+25,200+2,000)*(7,520+1,500)</t>
  </si>
  <si>
    <t>141</t>
  </si>
  <si>
    <t>941111211</t>
  </si>
  <si>
    <t>Příplatek k lešení řadovému trubkovému lehkému s podlahami do 200 kg/m2 š od 0,6 do 0,9 m v do 10 m za každý den použití</t>
  </si>
  <si>
    <t>300172770</t>
  </si>
  <si>
    <t>Lešení řadové trubkové lehké pracovní s podlahami s provozním zatížením tř. 3 do 200 kg/m2 šířky tř. W06 od 0,6 do 0,9 m výšky do 10 m příplatek k ceně za každý den použití</t>
  </si>
  <si>
    <t>https://podminky.urs.cz/item/CS_URS_2023_02/941111211</t>
  </si>
  <si>
    <t>860,959*30,5*5</t>
  </si>
  <si>
    <t>142</t>
  </si>
  <si>
    <t>941111811</t>
  </si>
  <si>
    <t>Demontáž lešení řadového trubkového lehkého s podlahami zatížení do 200 kg/m2 š od 0,6 do 0,9 m v do 10 m</t>
  </si>
  <si>
    <t>353772837</t>
  </si>
  <si>
    <t>Lešení řadové trubkové lehké pracovní s podlahami s provozním zatížením tř. 3 do 200 kg/m2 šířky tř. W06 od 0,6 do 0,9 m výšky do 10 m demontáž</t>
  </si>
  <si>
    <t>https://podminky.urs.cz/item/CS_URS_2023_02/941111811</t>
  </si>
  <si>
    <t>143</t>
  </si>
  <si>
    <t>944511111</t>
  </si>
  <si>
    <t>Montáž ochranné sítě z textilie z umělých vláken</t>
  </si>
  <si>
    <t>1913791053</t>
  </si>
  <si>
    <t>Síť ochranná zavěšená na konstrukci lešení z textilie z umělých vláken montáž</t>
  </si>
  <si>
    <t>https://podminky.urs.cz/item/CS_URS_2023_02/944511111</t>
  </si>
  <si>
    <t>144</t>
  </si>
  <si>
    <t>944511211</t>
  </si>
  <si>
    <t>Příplatek k ochranné síti za každý den použití</t>
  </si>
  <si>
    <t>2127992485</t>
  </si>
  <si>
    <t>Síť ochranná zavěšená na konstrukci lešení z textilie z umělých vláken příplatek k ceně za každý den použití</t>
  </si>
  <si>
    <t>https://podminky.urs.cz/item/CS_URS_2023_02/944511211</t>
  </si>
  <si>
    <t>145</t>
  </si>
  <si>
    <t>944511811</t>
  </si>
  <si>
    <t>Demontáž ochranné sítě z textilie z umělých vláken</t>
  </si>
  <si>
    <t>-14428734</t>
  </si>
  <si>
    <t>Síť ochranná zavěšená na konstrukci lešení z textilie z umělých vláken demontáž</t>
  </si>
  <si>
    <t>https://podminky.urs.cz/item/CS_URS_2023_02/944511811</t>
  </si>
  <si>
    <t>146</t>
  </si>
  <si>
    <t>944711111</t>
  </si>
  <si>
    <t>Montáž záchytné stříšky š do 1,5 m</t>
  </si>
  <si>
    <t>-1445865602</t>
  </si>
  <si>
    <t>Stříška záchytná zřizovaná současně s lehkým nebo těžkým lešením šířky do 1,5 m montáž</t>
  </si>
  <si>
    <t>https://podminky.urs.cz/item/CS_URS_2023_02/944711111</t>
  </si>
  <si>
    <t>147</t>
  </si>
  <si>
    <t>944711211</t>
  </si>
  <si>
    <t>Příplatek k záchytné stříšce š přes do 1,5 m za každý den použití</t>
  </si>
  <si>
    <t>-1902188112</t>
  </si>
  <si>
    <t>Stříška záchytná zřizovaná současně s lehkým nebo těžkým lešením šířky do 1,5 m příplatek k ceně za každý den použití</t>
  </si>
  <si>
    <t>https://podminky.urs.cz/item/CS_URS_2023_02/944711211</t>
  </si>
  <si>
    <t>2,000*30,5*5</t>
  </si>
  <si>
    <t>148</t>
  </si>
  <si>
    <t>944711811</t>
  </si>
  <si>
    <t>Demontáž záchytné stříšky š přes do 1,5 m</t>
  </si>
  <si>
    <t>-1263386316</t>
  </si>
  <si>
    <t>Stříška záchytná zřizovaná současně s lehkým nebo těžkým lešením šířky do 1,5 m demontáž</t>
  </si>
  <si>
    <t>https://podminky.urs.cz/item/CS_URS_2023_02/944711811</t>
  </si>
  <si>
    <t>149</t>
  </si>
  <si>
    <t>949101111</t>
  </si>
  <si>
    <t>Lešení pomocné pro objekty pozemních staveb s lešeňovou podlahou v do 1,9 m zatížení do 150 kg/m2</t>
  </si>
  <si>
    <t>783026018</t>
  </si>
  <si>
    <t>Lešení pomocné pracovní pro objekty pozemních staveb pro zatížení do 150 kg/m2, o výšce lešeňové podlahy do 1,9 m</t>
  </si>
  <si>
    <t>https://podminky.urs.cz/item/CS_URS_2023_02/949101111</t>
  </si>
  <si>
    <t>150</t>
  </si>
  <si>
    <t>949101112</t>
  </si>
  <si>
    <t>Lešení pomocné pro objekty pozemních staveb s lešeňovou podlahou v přes 1,9 do 3,5 m zatížení do 150 kg/m2</t>
  </si>
  <si>
    <t>-1723518302</t>
  </si>
  <si>
    <t>Lešení pomocné pracovní pro objekty pozemních staveb pro zatížení do 150 kg/m2, o výšce lešeňové podlahy přes 1,9 do 3,5 m</t>
  </si>
  <si>
    <t>https://podminky.urs.cz/item/CS_URS_2023_02/949101112</t>
  </si>
  <si>
    <t>(2,740*3,890)</t>
  </si>
  <si>
    <t>Stávající budova</t>
  </si>
  <si>
    <t>(4,000*0,500)*2</t>
  </si>
  <si>
    <t>151</t>
  </si>
  <si>
    <t>952901111</t>
  </si>
  <si>
    <t>Vyčištění budov bytové a občanské výstavby při výšce podlaží do 4 m</t>
  </si>
  <si>
    <t>434645569</t>
  </si>
  <si>
    <t>Vyčištění budov nebo objektů před předáním do užívání budov bytové nebo občanské výstavby, světlé výšky podlaží do 4 m</t>
  </si>
  <si>
    <t>https://podminky.urs.cz/item/CS_URS_2023_02/952901111</t>
  </si>
  <si>
    <t>152</t>
  </si>
  <si>
    <t>953312123</t>
  </si>
  <si>
    <t>Vložky do svislých dilatačních spár z extrudovaných polystyrénových desek tl. přes 20 do 30 mm</t>
  </si>
  <si>
    <t>-213703970</t>
  </si>
  <si>
    <t>Vložky svislé do dilatačních spár z polystyrenových desek extrudovaných včetně dodání a osazení, v jakémkoliv zdivu přes 20 do 30 mm</t>
  </si>
  <si>
    <t>https://podminky.urs.cz/item/CS_URS_2023_02/953312123</t>
  </si>
  <si>
    <t>Výkres č. 11 - VÝKRES OBSLUŽNÉ RAMPY</t>
  </si>
  <si>
    <t>Vymezení základového pásu opěrné zdi od stávající budovy</t>
  </si>
  <si>
    <t>0,500*1,100</t>
  </si>
  <si>
    <t>Vymezení schodiště a základového pásu od stávající budovy</t>
  </si>
  <si>
    <t>0,500*1,340+1,200*0,300</t>
  </si>
  <si>
    <t>153</t>
  </si>
  <si>
    <t>962032230</t>
  </si>
  <si>
    <t>Bourání zdiva z cihel pálených nebo vápenopískových na MV nebo MVC do 1 m3</t>
  </si>
  <si>
    <t>1183976254</t>
  </si>
  <si>
    <t>Bourání zdiva nadzákladového z cihel nebo tvárnic z cihel pálených nebo vápenopískových, na maltu vápennou nebo vápenocementovou, objemu do 1 m3</t>
  </si>
  <si>
    <t>https://podminky.urs.cz/item/CS_URS_2023_02/962032230</t>
  </si>
  <si>
    <t>Otvor pro O10</t>
  </si>
  <si>
    <t>1,400*0,900*0,250</t>
  </si>
  <si>
    <t>154</t>
  </si>
  <si>
    <t>96304281R</t>
  </si>
  <si>
    <t>Vybourání venkovního schodiště včetně odvozu a likvidace</t>
  </si>
  <si>
    <t>136249767</t>
  </si>
  <si>
    <t>Schodiště u stávajcí budovy</t>
  </si>
  <si>
    <t>155</t>
  </si>
  <si>
    <t>966081125</t>
  </si>
  <si>
    <t>Bourání kontaktního zateplení malých ploch jednotlivě přes 2 do 4,0 m2</t>
  </si>
  <si>
    <t>1725712441</t>
  </si>
  <si>
    <t>Bourání kontaktního zateplení včetně povrchové úpravy omítkou nebo nátěrem malých ploch, jakékoli tloušťky, včetně vyřezání, plochy jednotlivě přes 2 do 4,0 m2</t>
  </si>
  <si>
    <t>https://podminky.urs.cz/item/CS_URS_2023_02/966081125</t>
  </si>
  <si>
    <t>Otvor pro dveře O10</t>
  </si>
  <si>
    <t>2,400*0,900</t>
  </si>
  <si>
    <t>156</t>
  </si>
  <si>
    <t>968082018</t>
  </si>
  <si>
    <t>Vybourání plastových rámů oken včetně křídel plochy přes 4 m2</t>
  </si>
  <si>
    <t>-1023558144</t>
  </si>
  <si>
    <t>Vybourání plastových rámů oken s křídly, dveřních zárubní, vrat rámu oken s křídly, plochy přes 4 m2</t>
  </si>
  <si>
    <t>https://podminky.urs.cz/item/CS_URS_2023_02/968082018</t>
  </si>
  <si>
    <t>2,600*2,000</t>
  </si>
  <si>
    <t>157</t>
  </si>
  <si>
    <t>968082022</t>
  </si>
  <si>
    <t>Vybourání plastových zárubní dveří plochy do 4 m2</t>
  </si>
  <si>
    <t>-1927585049</t>
  </si>
  <si>
    <t>Vybourání plastových rámů oken s křídly, dveřních zárubní, vrat dveřních zárubní, plochy přes 2 do 4 m2</t>
  </si>
  <si>
    <t>https://podminky.urs.cz/item/CS_URS_2023_02/968082022</t>
  </si>
  <si>
    <t>1,100*2,400</t>
  </si>
  <si>
    <t>158</t>
  </si>
  <si>
    <t>973031335</t>
  </si>
  <si>
    <t>Vysekání kapes ve zdivu cihelném na MV nebo MVC pl do 0,16 m2 hl do 300 mm</t>
  </si>
  <si>
    <t>1282160143</t>
  </si>
  <si>
    <t>Vysekání výklenků nebo kapes ve zdivu z cihel na maltu vápennou nebo vápenocementovou kapes, plochy do 0,16 m2, hl. do 300 mm</t>
  </si>
  <si>
    <t>https://podminky.urs.cz/item/CS_URS_2023_02/973031335</t>
  </si>
  <si>
    <t>997</t>
  </si>
  <si>
    <t>Přesun sutě</t>
  </si>
  <si>
    <t>159</t>
  </si>
  <si>
    <t>997013112</t>
  </si>
  <si>
    <t>Vnitrostaveništní doprava suti a vybouraných hmot pro budovy v přes 6 do 9 m s použitím mechanizace</t>
  </si>
  <si>
    <t>2059693312</t>
  </si>
  <si>
    <t>Vnitrostaveništní doprava suti a vybouraných hmot vodorovně do 50 m svisle s použitím mechanizace pro budovy a haly výšky přes 6 do 9 m</t>
  </si>
  <si>
    <t>https://podminky.urs.cz/item/CS_URS_2023_02/997013112</t>
  </si>
  <si>
    <t>160</t>
  </si>
  <si>
    <t>997013501</t>
  </si>
  <si>
    <t>Odvoz suti a vybouraných hmot na skládku nebo meziskládku do 1 km se složením</t>
  </si>
  <si>
    <t>918093548</t>
  </si>
  <si>
    <t>Odvoz suti a vybouraných hmot na skládku nebo meziskládku se složením, na vzdálenost do 1 km</t>
  </si>
  <si>
    <t>https://podminky.urs.cz/item/CS_URS_2023_02/997013501</t>
  </si>
  <si>
    <t>161</t>
  </si>
  <si>
    <t>997013509</t>
  </si>
  <si>
    <t>Příplatek k odvozu suti a vybouraných hmot na skládku ZKD 1 km přes 1 km</t>
  </si>
  <si>
    <t>758900166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</si>
  <si>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</si>
  <si>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</si>
  <si>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11,326*15 'Přepočtené koeficientem množství</t>
  </si>
  <si>
    <t>162</t>
  </si>
  <si>
    <t>997013601</t>
  </si>
  <si>
    <t>Poplatek za uložení na skládce (skládkovné) stavebního odpadu betonového kód odpadu 17 01 01</t>
  </si>
  <si>
    <t>1455437915</t>
  </si>
  <si>
    <t>Poplatek za uložení stavebního odpadu na skládce (skládkovné) z prostého betonu zatříděného do Katalogu odpadů pod kódem 17 01 01</t>
  </si>
  <si>
    <t>https://podminky.urs.cz/item/CS_URS_2023_02/997013601</t>
  </si>
  <si>
    <t>163</t>
  </si>
  <si>
    <t>997013631</t>
  </si>
  <si>
    <t>Poplatek za uložení na skládce (skládkovné) stavebního odpadu směsného kód odpadu 17 09 04</t>
  </si>
  <si>
    <t>-719707806</t>
  </si>
  <si>
    <t>Poplatek za uložení stavebního odpadu na skládce (skládkovné) směsného stavebního a demoličního zatříděného do Katalogu odpadů pod kódem 17 09 04</t>
  </si>
  <si>
    <t>https://podminky.urs.cz/item/CS_URS_2023_02/997013631</t>
  </si>
  <si>
    <t>164</t>
  </si>
  <si>
    <t>997013645</t>
  </si>
  <si>
    <t>Poplatek za uložení na skládce (skládkovné) odpadu asfaltového bez dehtu kód odpadu 17 03 02</t>
  </si>
  <si>
    <t>704027062</t>
  </si>
  <si>
    <t>Poplatek za uložení stavebního odpadu na skládce (skládkovné) asfaltového bez obsahu dehtu zatříděného do Katalogu odpadů pod kódem 17 03 02</t>
  </si>
  <si>
    <t>https://podminky.urs.cz/item/CS_URS_2023_02/997013645</t>
  </si>
  <si>
    <t>998</t>
  </si>
  <si>
    <t>Přesun hmot</t>
  </si>
  <si>
    <t>165</t>
  </si>
  <si>
    <t>998011002</t>
  </si>
  <si>
    <t>Přesun hmot pro budovy zděné v přes 6 do 12 m</t>
  </si>
  <si>
    <t>1942947541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</si>
  <si>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</si>
  <si>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https://podminky.urs.cz/item/CS_URS_2023_02/998011002</t>
  </si>
  <si>
    <t>PSV</t>
  </si>
  <si>
    <t>Práce a dodávky PSV</t>
  </si>
  <si>
    <t>711</t>
  </si>
  <si>
    <t>Izolace proti vodě, vlhkosti a plynům</t>
  </si>
  <si>
    <t>166</t>
  </si>
  <si>
    <t>711111002</t>
  </si>
  <si>
    <t>Provedení izolace proti zemní vlhkosti vodorovné za studena lakem asfaltovým</t>
  </si>
  <si>
    <t>-1158237237</t>
  </si>
  <si>
    <t>Provedení izolace proti zemní vlhkosti natěradly a tmely za studena na ploše vodorovné V nátěrem lakem asfaltovým</t>
  </si>
  <si>
    <t>https://podminky.urs.cz/item/CS_URS_2023_02/711111002</t>
  </si>
  <si>
    <t>Výkres č. 01 - PŮDORYS 1.NP, Výkres č. 01 - PŮDORYS ZÁKLADŮ</t>
  </si>
  <si>
    <t>(25,200*10,800)</t>
  </si>
  <si>
    <t>(2,920*8,890)</t>
  </si>
  <si>
    <t>167</t>
  </si>
  <si>
    <t>711112002</t>
  </si>
  <si>
    <t>Provedení izolace proti zemní vlhkosti svislé za studena lakem asfaltovým</t>
  </si>
  <si>
    <t>1134474260</t>
  </si>
  <si>
    <t>Provedení izolace proti zemní vlhkosti natěradly a tmely za studena na ploše svislé S nátěrem lakem asfaltovým</t>
  </si>
  <si>
    <t>https://podminky.urs.cz/item/CS_URS_2023_02/711112002</t>
  </si>
  <si>
    <t>(25,200+0,003+2,920+8,890+2,920+1,880+25,200+10,800)*(0,300+0,600)</t>
  </si>
  <si>
    <t>168</t>
  </si>
  <si>
    <t>11163150</t>
  </si>
  <si>
    <t>lak penetrační asfaltový</t>
  </si>
  <si>
    <t>1533051995</t>
  </si>
  <si>
    <t>368,151*0,00041 'Přepočtené koeficientem množství</t>
  </si>
  <si>
    <t>169</t>
  </si>
  <si>
    <t>711141559</t>
  </si>
  <si>
    <t>Provedení izolace proti zemní vlhkosti pásy přitavením vodorovné NAIP</t>
  </si>
  <si>
    <t>1359490332</t>
  </si>
  <si>
    <t>Provedení izolace proti zemní vlhkosti pásy přitavením NAIP na ploše vodorovné V</t>
  </si>
  <si>
    <t>https://podminky.urs.cz/item/CS_URS_2023_02/711141559</t>
  </si>
  <si>
    <t>(25,200*10,800)*2</t>
  </si>
  <si>
    <t>(2,920*8,890)*2</t>
  </si>
  <si>
    <t>170</t>
  </si>
  <si>
    <t>711142559</t>
  </si>
  <si>
    <t>Provedení izolace proti zemní vlhkosti pásy přitavením svislé NAIP</t>
  </si>
  <si>
    <t>859468938</t>
  </si>
  <si>
    <t>Provedení izolace proti zemní vlhkosti pásy přitavením NAIP na ploše svislé S</t>
  </si>
  <si>
    <t>https://podminky.urs.cz/item/CS_URS_2023_02/711142559</t>
  </si>
  <si>
    <t>(25,200+0,003+2,920+8,890+2,920+1,880+25,200+10,800)*(0,300+0,600)*2</t>
  </si>
  <si>
    <t>171</t>
  </si>
  <si>
    <t>62853004</t>
  </si>
  <si>
    <t>pás asfaltový natavitelný modifikovaný SBS s vložkou ze skleněné tkaniny a spalitelnou PE fólií nebo jemnozrnným minerálním posypem na horním povrchu tl 4,0mm</t>
  </si>
  <si>
    <t>-1961418498</t>
  </si>
  <si>
    <t>368,151*2,2 'Přepočtené koeficientem množství</t>
  </si>
  <si>
    <t>172</t>
  </si>
  <si>
    <t>998711202</t>
  </si>
  <si>
    <t>Přesun hmot procentní pro izolace proti vodě, vlhkosti a plynům v objektech v přes 6 do 12 m</t>
  </si>
  <si>
    <t>%</t>
  </si>
  <si>
    <t>-1427960169</t>
  </si>
  <si>
    <t>Přesun hmot pro izolace proti vodě, vlhkosti a plynům stanovený procentní sazbou (%) z ceny vodorovná dopravní vzdálenost do 50 m v objektech výšky přes 6 do 12 m</t>
  </si>
  <si>
    <t>https://podminky.urs.cz/item/CS_URS_2023_02/998711202</t>
  </si>
  <si>
    <t>712</t>
  </si>
  <si>
    <t>Povlakové krytiny</t>
  </si>
  <si>
    <t>173</t>
  </si>
  <si>
    <t>712311101</t>
  </si>
  <si>
    <t>Provedení povlakové krytiny střech do 10° za studena lakem penetračním nebo asfaltovým</t>
  </si>
  <si>
    <t>-156552887</t>
  </si>
  <si>
    <t>Provedení povlakové krytiny střech plochých do 10° natěradly a tmely za studena nátěrem lakem penetračním nebo asfaltovým</t>
  </si>
  <si>
    <t>https://podminky.urs.cz/item/CS_URS_2023_02/712311101</t>
  </si>
  <si>
    <t>(24,600*10,200)</t>
  </si>
  <si>
    <t>(25,400+11,000+25,400+11,000)*(0,670+0,250)</t>
  </si>
  <si>
    <t>174</t>
  </si>
  <si>
    <t>1564801469</t>
  </si>
  <si>
    <t>317,896*0,00041 'Přepočtené koeficientem množství</t>
  </si>
  <si>
    <t>175</t>
  </si>
  <si>
    <t>712341559</t>
  </si>
  <si>
    <t>Provedení povlakové krytiny střech do 10° pásy NAIP přitavením v plné ploše</t>
  </si>
  <si>
    <t>925417160</t>
  </si>
  <si>
    <t>Provedení povlakové krytiny střech plochých do 10° pásy přitavením NAIP v plné ploše</t>
  </si>
  <si>
    <t>https://podminky.urs.cz/item/CS_URS_2023_02/712341559</t>
  </si>
  <si>
    <t>176</t>
  </si>
  <si>
    <t>62856011</t>
  </si>
  <si>
    <t>pás asfaltový natavitelný modifikovaný SBS s vložkou z hliníkové fólie s textilií a spalitelnou PE fólií nebo jemnozrnným minerálním posypem na horním povrchu tl 4,0mm</t>
  </si>
  <si>
    <t>-1811140081</t>
  </si>
  <si>
    <t>317,896*1,1 'Přepočtené koeficientem množství</t>
  </si>
  <si>
    <t>177</t>
  </si>
  <si>
    <t>712363352</t>
  </si>
  <si>
    <t>Povlakové krytiny střech do 10° z tvarovaných poplastovaných lišt délky 2 m koutová lišta vnitřní rš 100 mm</t>
  </si>
  <si>
    <t>2062131889</t>
  </si>
  <si>
    <t>Povlakové krytiny střech plochých do 10° z tvarovaných poplastovaných lišt pro mPVC vnitřní koutová lišta rš 100 mm</t>
  </si>
  <si>
    <t>https://podminky.urs.cz/item/CS_URS_2023_02/712363352</t>
  </si>
  <si>
    <t>24,600+10,200+24,600+10,200</t>
  </si>
  <si>
    <t>178</t>
  </si>
  <si>
    <t>712363353</t>
  </si>
  <si>
    <t>Povlakové krytiny střech do 10° z tvarovaných poplastovaných lišt délky 2 m koutová lišta vnější rš 100 mm</t>
  </si>
  <si>
    <t>-2076759692</t>
  </si>
  <si>
    <t>Povlakové krytiny střech plochých do 10° z tvarovaných poplastovaných lišt pro mPVC vnější koutová lišta rš 100 mm</t>
  </si>
  <si>
    <t>https://podminky.urs.cz/item/CS_URS_2023_02/712363353</t>
  </si>
  <si>
    <t>179</t>
  </si>
  <si>
    <t>712363357</t>
  </si>
  <si>
    <t>Povlakové krytiny střech do 10° z tvarovaných poplastovaných lišt délky 2 m okapnice široká rš 250 mm</t>
  </si>
  <si>
    <t>234308583</t>
  </si>
  <si>
    <t>Povlakové krytiny střech plochých do 10° z tvarovaných poplastovaných lišt pro mPVC okapnice rš 250 mm</t>
  </si>
  <si>
    <t>https://podminky.urs.cz/item/CS_URS_2023_02/712363357</t>
  </si>
  <si>
    <t>K1</t>
  </si>
  <si>
    <t>73,000</t>
  </si>
  <si>
    <t>180</t>
  </si>
  <si>
    <t>712391171</t>
  </si>
  <si>
    <t>Provedení povlakové krytiny střech do 10° podkladní textilní vrstvy</t>
  </si>
  <si>
    <t>-254338052</t>
  </si>
  <si>
    <t>Provedení povlakové krytiny střech plochých do 10° -ostatní práce provedení vrstvy textilní podkladní</t>
  </si>
  <si>
    <t>https://podminky.urs.cz/item/CS_URS_2023_02/712391171</t>
  </si>
  <si>
    <t>(25,400+11,000+25,400+11,000)*(0,480+0,410)</t>
  </si>
  <si>
    <t>181</t>
  </si>
  <si>
    <t>69311172</t>
  </si>
  <si>
    <t>geotextilie PP s ÚV stabilizací 300g/m2</t>
  </si>
  <si>
    <t>-2117214177</t>
  </si>
  <si>
    <t>315,712*1,1 'Přepočtené koeficientem množství</t>
  </si>
  <si>
    <t>182</t>
  </si>
  <si>
    <t>712361301R</t>
  </si>
  <si>
    <t>D+M mpVC fólie tl. 1,5mm včetně systémových prvků a manžet</t>
  </si>
  <si>
    <t>1957673351</t>
  </si>
  <si>
    <t>D+M mPVC fólie tl. 1,5mm včetně systémových prvků a manžet</t>
  </si>
  <si>
    <t>183</t>
  </si>
  <si>
    <t>712771101</t>
  </si>
  <si>
    <t>Provedení ochranné vrstvy z textilií nebo rohoží volně s přesahem vegetační střechy sklon do 5°</t>
  </si>
  <si>
    <t>-1462765147</t>
  </si>
  <si>
    <t>Provedení ochranné vrstvy vegetační střechy proti prorůstání kořenů, proti mechanickému poškození hydroizolace z textilií nebo rohoží volně kladených s přesahem, sklon střechy do 5°</t>
  </si>
  <si>
    <t>https://podminky.urs.cz/item/CS_URS_2023_02/712771101</t>
  </si>
  <si>
    <t>Odpočet střešních vtoků:</t>
  </si>
  <si>
    <t>-(1,000*1,000)*2</t>
  </si>
  <si>
    <t>184</t>
  </si>
  <si>
    <t>69334106</t>
  </si>
  <si>
    <t>textilie ochranná vegetačních střech 600g/m2</t>
  </si>
  <si>
    <t>142881143</t>
  </si>
  <si>
    <t>248,92*1,05 'Přepočtené koeficientem množství</t>
  </si>
  <si>
    <t>185</t>
  </si>
  <si>
    <t>712771223</t>
  </si>
  <si>
    <t>Provedení drenážní vrstvy vegetační střechy z plastových nopových fólií v nopů přes 25 mm do 5°</t>
  </si>
  <si>
    <t>-1951869736</t>
  </si>
  <si>
    <t>Provedení drenážní vrstvy vegetační střechy z plastových nopových fólií, výšky nopů přes 25 mm, sklon střechy do 5°</t>
  </si>
  <si>
    <t>https://podminky.urs.cz/item/CS_URS_2023_02/712771223</t>
  </si>
  <si>
    <t>186</t>
  </si>
  <si>
    <t>69334004</t>
  </si>
  <si>
    <t>fólie profilovaná (nopová) perforovaná HDPE s hydroakumulační a drenážní funkcí do vegetačních střech s výškou nopů 40mm</t>
  </si>
  <si>
    <t>643923458</t>
  </si>
  <si>
    <t>248,92*1,1 'Přepočtené koeficientem množství</t>
  </si>
  <si>
    <t>187</t>
  </si>
  <si>
    <t>712771271</t>
  </si>
  <si>
    <t>Provedení filtrační vrstvy vegetační střechy z textilií sklon do 5°</t>
  </si>
  <si>
    <t>306490501</t>
  </si>
  <si>
    <t>Provedení filtrační vrstvy vegetační střechy z textilií kladených volně s přesahem, sklon střechy do 5°</t>
  </si>
  <si>
    <t>https://podminky.urs.cz/item/CS_URS_2023_02/712771271</t>
  </si>
  <si>
    <t>188</t>
  </si>
  <si>
    <t>69311082</t>
  </si>
  <si>
    <t>geotextilie netkaná separační, ochranná, filtrační, drenážní PP 500g/m2</t>
  </si>
  <si>
    <t>-2110832501</t>
  </si>
  <si>
    <t>189</t>
  </si>
  <si>
    <t>712771401</t>
  </si>
  <si>
    <t>Provedení vegetační vrstvy ze substrátu tl do 100 mm vegetační střechy sklon do 5°</t>
  </si>
  <si>
    <t>-1838378485</t>
  </si>
  <si>
    <t>Provedení vegetační vrstvy vegetační střechy ze substrátu, tloušťky do 100 mm, sklon střechy do 5°</t>
  </si>
  <si>
    <t>https://podminky.urs.cz/item/CS_URS_2023_02/712771401</t>
  </si>
  <si>
    <t>190</t>
  </si>
  <si>
    <t>10321002</t>
  </si>
  <si>
    <t>substrát vegetačních střech extenzivní trávníkový</t>
  </si>
  <si>
    <t>1797183114</t>
  </si>
  <si>
    <t>250,92*0,08 'Přepočtené koeficientem množství</t>
  </si>
  <si>
    <t>191</t>
  </si>
  <si>
    <t>712771521</t>
  </si>
  <si>
    <t>Položení vegetační nebo trávníkové rohože vegetační střechy sklon do 5°</t>
  </si>
  <si>
    <t>1018544116</t>
  </si>
  <si>
    <t>Založení vegetace vegetační střechy položením vegetační nebo trávníkové rohože, sklon střechy do 5°</t>
  </si>
  <si>
    <t>https://podminky.urs.cz/item/CS_URS_2023_02/712771521</t>
  </si>
  <si>
    <t>192</t>
  </si>
  <si>
    <t>69334504</t>
  </si>
  <si>
    <t>koberec rozchodníkový vegetačních střech</t>
  </si>
  <si>
    <t>-961659673</t>
  </si>
  <si>
    <t>193</t>
  </si>
  <si>
    <t>712771611</t>
  </si>
  <si>
    <t>Osazení ochranné kačírkové lišty přitížením konstrukcí</t>
  </si>
  <si>
    <t>831502905</t>
  </si>
  <si>
    <t>Provedení ochranných pásů vegetační střechy osazení ochranné kačírkové lišty přitížením konstrukcí</t>
  </si>
  <si>
    <t>https://podminky.urs.cz/item/CS_URS_2023_02/712771611</t>
  </si>
  <si>
    <t>Střešení vpusti:</t>
  </si>
  <si>
    <t>2*(1,000+1,000+1,000)</t>
  </si>
  <si>
    <t>194</t>
  </si>
  <si>
    <t>69334030</t>
  </si>
  <si>
    <t>lišta kačírková Al výška 60-90mm</t>
  </si>
  <si>
    <t>1301914446</t>
  </si>
  <si>
    <t>6*1,02 'Přepočtené koeficientem množství</t>
  </si>
  <si>
    <t>195</t>
  </si>
  <si>
    <t>998712202</t>
  </si>
  <si>
    <t>Přesun hmot procentní pro krytiny povlakové v objektech v přes 6 do 12 m</t>
  </si>
  <si>
    <t>-1637421764</t>
  </si>
  <si>
    <t>Přesun hmot pro povlakové krytiny stanovený procentní sazbou (%) z ceny vodorovná dopravní vzdálenost do 50 m v objektech výšky přes 6 do 12 m</t>
  </si>
  <si>
    <t>https://podminky.urs.cz/item/CS_URS_2023_02/998712202</t>
  </si>
  <si>
    <t>713</t>
  </si>
  <si>
    <t>Izolace tepelné</t>
  </si>
  <si>
    <t>196</t>
  </si>
  <si>
    <t>713111121</t>
  </si>
  <si>
    <t>Montáž izolace tepelné spodem stropů s uchycením drátem rohoží, pásů, dílců, desek</t>
  </si>
  <si>
    <t>-2098933408</t>
  </si>
  <si>
    <t>Montáž tepelné izolace stropů rohožemi, pásy, dílci, deskami, bloky (izolační materiál ve specifikaci) rovných spodem s uchycením (drátem, páskou apod.)</t>
  </si>
  <si>
    <t>https://podminky.urs.cz/item/CS_URS_2023_02/713111121</t>
  </si>
  <si>
    <t>2*2,740*8,530</t>
  </si>
  <si>
    <t>197</t>
  </si>
  <si>
    <t>63150864</t>
  </si>
  <si>
    <t>pás tepelně izolační univerzální λ=0,038-0,039 tl 100mm</t>
  </si>
  <si>
    <t>805766036</t>
  </si>
  <si>
    <t>46,744*1,05 'Přepočtené koeficientem množství</t>
  </si>
  <si>
    <t>198</t>
  </si>
  <si>
    <t>713121111</t>
  </si>
  <si>
    <t>Montáž izolace tepelné podlah volně kladenými rohožemi, pásy, dílci, deskami 1 vrstva</t>
  </si>
  <si>
    <t>-1016650123</t>
  </si>
  <si>
    <t>Montáž tepelné izolace podlah rohožemi, pásy, deskami, dílci, bloky (izolační materiál ve specifikaci) kladenými volně jednovrstvá</t>
  </si>
  <si>
    <t>https://podminky.urs.cz/item/CS_URS_2023_02/713121111</t>
  </si>
  <si>
    <t>199</t>
  </si>
  <si>
    <t>28372305</t>
  </si>
  <si>
    <t>deska EPS 100 pro konstrukce s běžným zatížením λ=0,037 tl 50mm</t>
  </si>
  <si>
    <t>-1397559061</t>
  </si>
  <si>
    <t>256,898*1,05 'Přepočtené koeficientem množství</t>
  </si>
  <si>
    <t>200</t>
  </si>
  <si>
    <t>713121121</t>
  </si>
  <si>
    <t>Montáž izolace tepelné podlah volně kladenými rohožemi, pásy, dílci, deskami 2 vrstvy</t>
  </si>
  <si>
    <t>-1537933236</t>
  </si>
  <si>
    <t>Montáž tepelné izolace podlah rohožemi, pásy, deskami, dílci, bloky (izolační materiál ve specifikaci) kladenými volně dvouvrstvá</t>
  </si>
  <si>
    <t>https://podminky.urs.cz/item/CS_URS_2023_02/713121121</t>
  </si>
  <si>
    <t>201</t>
  </si>
  <si>
    <t>28372310</t>
  </si>
  <si>
    <t>deska EPS 100 pro konstrukce s běžným zatížením λ=0,037 tl 90mm</t>
  </si>
  <si>
    <t>1356619562</t>
  </si>
  <si>
    <t>253,731*2,1 'Přepočtené koeficientem množství</t>
  </si>
  <si>
    <t>202</t>
  </si>
  <si>
    <t>713131141</t>
  </si>
  <si>
    <t>Montáž izolace tepelné stěn lepením celoplošně rohoží, pásů, dílců, desek</t>
  </si>
  <si>
    <t>-1090443408</t>
  </si>
  <si>
    <t>Montáž tepelné izolace stěn rohožemi, pásy, deskami, dílci, bloky (izolační materiál ve specifikaci) lepením celoplošně bez mechanického kotvení</t>
  </si>
  <si>
    <t>https://podminky.urs.cz/item/CS_URS_2023_02/713131141</t>
  </si>
  <si>
    <t>SOKL POD TERÉNEM</t>
  </si>
  <si>
    <t>25,200*0,600</t>
  </si>
  <si>
    <t>(0,150+0,600)*0,600</t>
  </si>
  <si>
    <t>10,800*0,600</t>
  </si>
  <si>
    <t>203</t>
  </si>
  <si>
    <t>-1217094584</t>
  </si>
  <si>
    <t>37,17*1,05 'Přepočtené koeficientem množství</t>
  </si>
  <si>
    <t>204</t>
  </si>
  <si>
    <t>71313114R</t>
  </si>
  <si>
    <t>Montáž tepelné izolace stěn rohožemi, pásy, deskami, dílci, bloky (izolační materiál ve specifikaci) lepením celoplošně bez mechanického kotvení, příplatek za bitumenové lepidlo</t>
  </si>
  <si>
    <t>1954540020</t>
  </si>
  <si>
    <t>205</t>
  </si>
  <si>
    <t>713131241</t>
  </si>
  <si>
    <t>Montáž izolace tepelné stěn lepením celoplošně v kombinaci s mechanickým kotvením rohoží, pásů, dílců, desek tl do 100mm</t>
  </si>
  <si>
    <t>813833777</t>
  </si>
  <si>
    <t>Montáž tepelné izolace stěn rohožemi, pásy, deskami, dílci, bloky (izolační materiál ve specifikaci) lepením celoplošně s mechanickým kotvením, tloušťky izolace do 100 mm</t>
  </si>
  <si>
    <t>https://podminky.urs.cz/item/CS_URS_2023_02/713131241</t>
  </si>
  <si>
    <t>206</t>
  </si>
  <si>
    <t>28376417</t>
  </si>
  <si>
    <t>deska XPS hrana polodrážková a hladký povrch 300kPA λ=0,035 tl 50mm</t>
  </si>
  <si>
    <t>1762217686</t>
  </si>
  <si>
    <t>Vnitřní zateplení atiky:</t>
  </si>
  <si>
    <t>(24,600+10,200+24,600+10,200)*0,750</t>
  </si>
  <si>
    <t>52,2*1,05 'Přepočtené koeficientem množství</t>
  </si>
  <si>
    <t>207</t>
  </si>
  <si>
    <t>609798839</t>
  </si>
  <si>
    <t>Zateplení věnce</t>
  </si>
  <si>
    <t>(25,200+10,800+25,200+10,800)*0,380</t>
  </si>
  <si>
    <t>(25,200+10,800+25,200+10,800)*0,450</t>
  </si>
  <si>
    <t>59,76*1,05 'Přepočtené koeficientem množství</t>
  </si>
  <si>
    <t>208</t>
  </si>
  <si>
    <t>713141136</t>
  </si>
  <si>
    <t>Montáž izolace tepelné střech plochých lepené za studena nízkoexpanzní (PUR) pěnou 1 vrstva desek</t>
  </si>
  <si>
    <t>-96174446</t>
  </si>
  <si>
    <t>Montáž tepelné izolace střech plochých rohožemi, pásy, deskami, dílci, bloky (izolační materiál ve specifikaci) přilepenými za studena nízkoexpanzní (PUR) pěnou</t>
  </si>
  <si>
    <t>https://podminky.urs.cz/item/CS_URS_2023_02/713141136</t>
  </si>
  <si>
    <t>209</t>
  </si>
  <si>
    <t>28372326</t>
  </si>
  <si>
    <t>deska EPS 150 pro konstrukce s vysokým zatížením λ=0,035</t>
  </si>
  <si>
    <t>1945420000</t>
  </si>
  <si>
    <t>60,221*1,05 'Přepočtené koeficientem množství</t>
  </si>
  <si>
    <t>210</t>
  </si>
  <si>
    <t>713141212</t>
  </si>
  <si>
    <t>Montáž izolace tepelné střech plochých lepené nízkoexpanzní (PUR) pěnou atikový klín</t>
  </si>
  <si>
    <t>1757658751</t>
  </si>
  <si>
    <t>Montáž tepelné izolace střech plochých atikovými klíny přilepenými za studena nízkoexpanzní (PUR) pěnou</t>
  </si>
  <si>
    <t>https://podminky.urs.cz/item/CS_URS_2023_02/713141212</t>
  </si>
  <si>
    <t>211</t>
  </si>
  <si>
    <t>63152006</t>
  </si>
  <si>
    <t>klín atikový přechodný minerální plochých střech tl 60x60mm</t>
  </si>
  <si>
    <t>-287072366</t>
  </si>
  <si>
    <t>69,6*1,05 'Přepočtené koeficientem množství</t>
  </si>
  <si>
    <t>212</t>
  </si>
  <si>
    <t>713141263</t>
  </si>
  <si>
    <t>Přikotvení tepelné izolace šrouby do betonu pro izolaci tl přes 240 mm</t>
  </si>
  <si>
    <t>-462097652</t>
  </si>
  <si>
    <t>Montáž tepelné izolace střech plochých mechanické přikotvení šrouby včetně dodávky šroubů, bez položení tepelné izolace tl. izolace přes 240 mm do betonu</t>
  </si>
  <si>
    <t>https://podminky.urs.cz/item/CS_URS_2023_02/713141263</t>
  </si>
  <si>
    <t>213</t>
  </si>
  <si>
    <t>713141336</t>
  </si>
  <si>
    <t>Montáž izolace tepelné střech plochých lepené za studena nízkoexpanzní (PUR) pěnou, spádová vrstva</t>
  </si>
  <si>
    <t>-112735408</t>
  </si>
  <si>
    <t>Montáž tepelné izolace střech plochých spádovými klíny v ploše přilepenými za studena nízkoexpanzní (PUR) pěnou</t>
  </si>
  <si>
    <t>https://podminky.urs.cz/item/CS_URS_2023_02/713141336</t>
  </si>
  <si>
    <t>Spídové klíny - hlavní plocha</t>
  </si>
  <si>
    <t>Spádové klíny - atiky</t>
  </si>
  <si>
    <t>73,000*0,400</t>
  </si>
  <si>
    <t>214</t>
  </si>
  <si>
    <t>28376142</t>
  </si>
  <si>
    <t>klín izolační spád do 5% EPS 150</t>
  </si>
  <si>
    <t>1358794881</t>
  </si>
  <si>
    <t>Spádové klíny - hlavní plocha</t>
  </si>
  <si>
    <t>250,920*((0,020+0,100)/2)</t>
  </si>
  <si>
    <t>29,200*((0,050+0,070)/2)</t>
  </si>
  <si>
    <t>16,807*1,05 'Přepočtené koeficientem množství</t>
  </si>
  <si>
    <t>215</t>
  </si>
  <si>
    <t>998713202</t>
  </si>
  <si>
    <t>Přesun hmot procentní pro izolace tepelné v objektech v přes 6 do 12 m</t>
  </si>
  <si>
    <t>-530681403</t>
  </si>
  <si>
    <t>Přesun hmot pro izolace tepelné stanovený procentní sazbou (%) z ceny vodorovná dopravní vzdálenost do 50 m v objektech výšky přes 6 do 12 m</t>
  </si>
  <si>
    <t>https://podminky.urs.cz/item/CS_URS_2023_02/998713202</t>
  </si>
  <si>
    <t>721</t>
  </si>
  <si>
    <t>Zdravotechnika - vnitřní kanalizace</t>
  </si>
  <si>
    <t>216</t>
  </si>
  <si>
    <t>721239114</t>
  </si>
  <si>
    <t>Montáž střešního vtoku svislý odtok do DN 160 ostatní typ</t>
  </si>
  <si>
    <t>1516708261</t>
  </si>
  <si>
    <t>Střešní vtoky (vpusti) montáž střešních vtoků ostatních typů se svislým odtokem do DN 160</t>
  </si>
  <si>
    <t>https://podminky.urs.cz/item/CS_URS_2023_02/721239114</t>
  </si>
  <si>
    <t>217</t>
  </si>
  <si>
    <t>28349102</t>
  </si>
  <si>
    <t>koš perforovaný ochranný pro odvodnění ploché střechy s kačírkem 166mm</t>
  </si>
  <si>
    <t>1047362604</t>
  </si>
  <si>
    <t>218</t>
  </si>
  <si>
    <t>56231117</t>
  </si>
  <si>
    <t>vtok střešní svislý s manžetou pro PVC-P izolaci pochůzných střech DN 160</t>
  </si>
  <si>
    <t>975014772</t>
  </si>
  <si>
    <t>219</t>
  </si>
  <si>
    <t>28656001</t>
  </si>
  <si>
    <t>nástavec střešní vpusti s integrovanou bitumenovou manžetou pro výšku TI do 300mm</t>
  </si>
  <si>
    <t>112073425</t>
  </si>
  <si>
    <t>220</t>
  </si>
  <si>
    <t>721242106</t>
  </si>
  <si>
    <t>Lapač střešních splavenin z PP se zápachovou klapkou a lapacím košem DN 125</t>
  </si>
  <si>
    <t>-1024256816</t>
  </si>
  <si>
    <t>Lapače střešních splavenin polypropylenové (PP) se svislým odtokem DN 125</t>
  </si>
  <si>
    <t>https://podminky.urs.cz/item/CS_URS_2023_02/721242106</t>
  </si>
  <si>
    <t>221</t>
  </si>
  <si>
    <t>721273153R</t>
  </si>
  <si>
    <t>Hlavice ventilační DN 125</t>
  </si>
  <si>
    <t>-855956185</t>
  </si>
  <si>
    <t>Odvětrávání radonu</t>
  </si>
  <si>
    <t>222</t>
  </si>
  <si>
    <t>998721202</t>
  </si>
  <si>
    <t>Přesun hmot procentní pro vnitřní kanalizace v objektech v přes 6 do 12 m</t>
  </si>
  <si>
    <t>-1638546211</t>
  </si>
  <si>
    <t>Přesun hmot pro vnitřní kanalizace stanovený procentní sazbou (%) z ceny vodorovná dopravní vzdálenost do 50 m v objektech výšky přes 6 do 12 m</t>
  </si>
  <si>
    <t>https://podminky.urs.cz/item/CS_URS_2023_02/998721202</t>
  </si>
  <si>
    <t>762</t>
  </si>
  <si>
    <t>Konstrukce tesařské</t>
  </si>
  <si>
    <t>223</t>
  </si>
  <si>
    <t>762421210</t>
  </si>
  <si>
    <t>Montáž obložení stropu deskami z dřevovláknitých hmot tvrdými</t>
  </si>
  <si>
    <t>451174331</t>
  </si>
  <si>
    <t>Obložení stropů nebo střešních podhledů montáž deskami z dřevovláknitých hmot s tvarováním a úpravou pro olištování spár tvrdými</t>
  </si>
  <si>
    <t>https://podminky.urs.cz/item/CS_URS_2023_02/762421210</t>
  </si>
  <si>
    <t>224</t>
  </si>
  <si>
    <t>60621149</t>
  </si>
  <si>
    <t>překližka vodovzdorná hladká/hladká bříza tl 21mm</t>
  </si>
  <si>
    <t>-1592406603</t>
  </si>
  <si>
    <t>29,2*1,1 'Přepočtené koeficientem množství</t>
  </si>
  <si>
    <t>225</t>
  </si>
  <si>
    <t>762495000</t>
  </si>
  <si>
    <t>Spojovací prostředky pro montáž olištování, obložení stropů, střešních podhledů a stěn</t>
  </si>
  <si>
    <t>1298473674</t>
  </si>
  <si>
    <t>Spojovací prostředky olištování spár, obložení stropů, střešních podhledů a stěn hřebíky, vruty</t>
  </si>
  <si>
    <t>https://podminky.urs.cz/item/CS_URS_2023_02/762495000</t>
  </si>
  <si>
    <t>226</t>
  </si>
  <si>
    <t>998762202</t>
  </si>
  <si>
    <t>Přesun hmot procentní pro kce tesařské v objektech v přes 6 do 12 m</t>
  </si>
  <si>
    <t>-694521020</t>
  </si>
  <si>
    <t>Přesun hmot pro konstrukce tesařské stanovený procentní sazbou (%) z ceny vodorovná dopravní vzdálenost do 50 m v objektech výšky přes 6 do 12 m</t>
  </si>
  <si>
    <t>https://podminky.urs.cz/item/CS_URS_2023_02/998762202</t>
  </si>
  <si>
    <t>763</t>
  </si>
  <si>
    <t>Konstrukce suché výstavby</t>
  </si>
  <si>
    <t>227</t>
  </si>
  <si>
    <t>763131411</t>
  </si>
  <si>
    <t>SDK podhled desky 1xA 12,5 bez izolace dvouvrstvá spodní kce profil CD+UD</t>
  </si>
  <si>
    <t>-1965981013</t>
  </si>
  <si>
    <t>Podhled ze sádrokartonových desek dvouvrstvá zavěšená spodní konstrukce z ocelových profilů CD, UD jednoduše opláštěná deskou standardní A, tl. 12,5 mm, bez izolace</t>
  </si>
  <si>
    <t>https://podminky.urs.cz/item/CS_URS_2023_02/763131411</t>
  </si>
  <si>
    <t>228</t>
  </si>
  <si>
    <t>763131451</t>
  </si>
  <si>
    <t>SDK podhled deska 1xH2 12,5 bez izolace dvouvrstvá spodní kce profil CD+UD</t>
  </si>
  <si>
    <t>631731410</t>
  </si>
  <si>
    <t>Podhled ze sádrokartonových desek dvouvrstvá zavěšená spodní konstrukce z ocelových profilů CD, UD jednoduše opláštěná deskou impregnovanou H2, tl. 12,5 mm, bez izolace</t>
  </si>
  <si>
    <t>https://podminky.urs.cz/item/CS_URS_2023_02/763131451</t>
  </si>
  <si>
    <t>229</t>
  </si>
  <si>
    <t>763131751</t>
  </si>
  <si>
    <t>Montáž parotěsné zábrany do SDK podhledu</t>
  </si>
  <si>
    <t>-1302802718</t>
  </si>
  <si>
    <t>Podhled ze sádrokartonových desek ostatní práce a konstrukce na podhledech ze sádrokartonových desek montáž parotěsné zábrany</t>
  </si>
  <si>
    <t>https://podminky.urs.cz/item/CS_URS_2023_02/763131751</t>
  </si>
  <si>
    <t>2,740*8,530</t>
  </si>
  <si>
    <t>230</t>
  </si>
  <si>
    <t>28329276</t>
  </si>
  <si>
    <t>fólie PE vyztužená pro parotěsnou vrstvu (reakce na oheň - třída E) 140g/m2</t>
  </si>
  <si>
    <t>-977883788</t>
  </si>
  <si>
    <t>23,372*1,05 'Přepočtené koeficientem množství</t>
  </si>
  <si>
    <t>231</t>
  </si>
  <si>
    <t>763164R</t>
  </si>
  <si>
    <t>D+M SDK opláštění schodišťových ramen A 12,5mm</t>
  </si>
  <si>
    <t>2056129391</t>
  </si>
  <si>
    <t>2*3,500</t>
  </si>
  <si>
    <t>232</t>
  </si>
  <si>
    <t>76341111R</t>
  </si>
  <si>
    <t>Sanitární příčky, materiál lamino, tl. 25,0 mm, lemované hliníkovým profilem, nerezové nohy, včetně kování, doplňků a dveřních křídel</t>
  </si>
  <si>
    <t>1606973977</t>
  </si>
  <si>
    <t>D+M Sanitární příčky, materiál lamino, tl. 25,0 mm, lemované hliníkovým profilem, nerezové nohy, včetně kování, doplňků a dveřních křídel</t>
  </si>
  <si>
    <t>1,300*2,000</t>
  </si>
  <si>
    <t>(0,950+1,600)*2,000</t>
  </si>
  <si>
    <t>1,700*2,000</t>
  </si>
  <si>
    <t>0,900*2,000</t>
  </si>
  <si>
    <t>233</t>
  </si>
  <si>
    <t>76341121R</t>
  </si>
  <si>
    <t>D+M Dělící přepážky mezi pisoáry, materiál lamino, tl. 25,0 mm, rozměr 400 x 900 mm, zakulacené rohy</t>
  </si>
  <si>
    <t>1910871409</t>
  </si>
  <si>
    <t>234</t>
  </si>
  <si>
    <t>763431001R</t>
  </si>
  <si>
    <t>Montáž podhledu akustického, velikosti panelů do 0,36 m2</t>
  </si>
  <si>
    <t>-950038349</t>
  </si>
  <si>
    <t>235</t>
  </si>
  <si>
    <t>63126336</t>
  </si>
  <si>
    <t>panel akustický povrch velice porézní skelná tkanina hrana zatřená zkosená αw=1,00 šroubovaný bílý tl 40mm</t>
  </si>
  <si>
    <t>-2001275099</t>
  </si>
  <si>
    <t>Poznámka k položce:_x000D_
A2-s1,d0</t>
  </si>
  <si>
    <t>146*1,05 'Přepočtené koeficientem množství</t>
  </si>
  <si>
    <t>236</t>
  </si>
  <si>
    <t>998763402</t>
  </si>
  <si>
    <t>Přesun hmot procentní pro sádrokartonové konstrukce v objektech v přes 6 do 12 m</t>
  </si>
  <si>
    <t>1906940368</t>
  </si>
  <si>
    <t>Přesun hmot pro konstrukce montované z desek stanovený procentní sazbou (%) z ceny vodorovná dopravní vzdálenost do 50 m v objektech výšky přes 6 do 12 m</t>
  </si>
  <si>
    <t>https://podminky.urs.cz/item/CS_URS_2023_02/998763402</t>
  </si>
  <si>
    <t>764</t>
  </si>
  <si>
    <t>Konstrukce klempířské</t>
  </si>
  <si>
    <t>237</t>
  </si>
  <si>
    <t>764002851</t>
  </si>
  <si>
    <t>Demontáž oplechování parapetů do suti</t>
  </si>
  <si>
    <t>-1529104016</t>
  </si>
  <si>
    <t>Demontáž klempířských konstrukcí oplechování parapetů do suti</t>
  </si>
  <si>
    <t>https://podminky.urs.cz/item/CS_URS_2023_02/764002851</t>
  </si>
  <si>
    <t>2,600</t>
  </si>
  <si>
    <t>238</t>
  </si>
  <si>
    <t>764212635</t>
  </si>
  <si>
    <t>Oplechování štítu závětrnou lištou z Pz s povrchovou úpravou rš 400 mm</t>
  </si>
  <si>
    <t>-153532737</t>
  </si>
  <si>
    <t>Oplechování střešních prvků z pozinkovaného plechu s povrchovou úpravou štítu závětrnou lištou rš 400 mm</t>
  </si>
  <si>
    <t>https://podminky.urs.cz/item/CS_URS_2023_02/764212635</t>
  </si>
  <si>
    <t>K7</t>
  </si>
  <si>
    <t>6,800</t>
  </si>
  <si>
    <t>239</t>
  </si>
  <si>
    <t>764216604</t>
  </si>
  <si>
    <t>Oplechování rovných parapetů mechanicky kotvené z Pz s povrchovou úpravou rš 330 mm</t>
  </si>
  <si>
    <t>232964531</t>
  </si>
  <si>
    <t>Oplechování parapetů z pozinkovaného plechu s povrchovou úpravou rovných mechanicky kotvené, bez rohů rš 330 mm</t>
  </si>
  <si>
    <t>https://podminky.urs.cz/item/CS_URS_2023_02/764216604</t>
  </si>
  <si>
    <t>K6</t>
  </si>
  <si>
    <t>51,600</t>
  </si>
  <si>
    <t>240</t>
  </si>
  <si>
    <t>764311615</t>
  </si>
  <si>
    <t>Lemování rovných zdí střech s krytinou skládanou z Pz s povrchovou úpravou rš 400 mm</t>
  </si>
  <si>
    <t>4601659</t>
  </si>
  <si>
    <t>Lemování zdí z pozinkovaného plechu s povrchovou úpravou boční nebo horní rovné, střech s krytinou skládanou mimo prejzovou rš 400 mm</t>
  </si>
  <si>
    <t>https://podminky.urs.cz/item/CS_URS_2023_02/764311615</t>
  </si>
  <si>
    <t>241</t>
  </si>
  <si>
    <t>764511602</t>
  </si>
  <si>
    <t>Žlab podokapní půlkruhový z Pz s povrchovou úpravou rš 330 mm</t>
  </si>
  <si>
    <t>686707258</t>
  </si>
  <si>
    <t>Žlab podokapní z pozinkovaného plechu s povrchovou úpravou včetně háků a čel půlkruhový rš 330 mm</t>
  </si>
  <si>
    <t>https://podminky.urs.cz/item/CS_URS_2023_02/764511602</t>
  </si>
  <si>
    <t>K2</t>
  </si>
  <si>
    <t>9,000</t>
  </si>
  <si>
    <t>242</t>
  </si>
  <si>
    <t>764511643</t>
  </si>
  <si>
    <t>Kotlík oválný (trychtýřový) pro podokapní žlaby z Pz s povrchovou úpravou 330/120 mm</t>
  </si>
  <si>
    <t>-1127525900</t>
  </si>
  <si>
    <t>Žlab podokapní z pozinkovaného plechu s povrchovou úpravou včetně háků a čel kotlík oválný (trychtýřový), rš žlabu/průměr svodu 330/120 mm</t>
  </si>
  <si>
    <t>https://podminky.urs.cz/item/CS_URS_2023_02/764511643</t>
  </si>
  <si>
    <t>K5</t>
  </si>
  <si>
    <t>1,000</t>
  </si>
  <si>
    <t>243</t>
  </si>
  <si>
    <t>764511662R</t>
  </si>
  <si>
    <t>Kotlík sběrný hranatý z pozinkovaného plechu s povrchovou úpravou, pro svod 120mm</t>
  </si>
  <si>
    <t>-1852194618</t>
  </si>
  <si>
    <t>K4</t>
  </si>
  <si>
    <t>2,000</t>
  </si>
  <si>
    <t>244</t>
  </si>
  <si>
    <t>764518623</t>
  </si>
  <si>
    <t>Svody kruhové včetně objímek, kolen, odskoků z Pz s povrchovou úpravou průměru 120 mm</t>
  </si>
  <si>
    <t>1137505456</t>
  </si>
  <si>
    <t>Svod z pozinkovaného plechu s upraveným povrchem včetně objímek, kolen a odskoků kruhový, průměru 120 mm</t>
  </si>
  <si>
    <t>https://podminky.urs.cz/item/CS_URS_2023_02/764518623</t>
  </si>
  <si>
    <t>K3</t>
  </si>
  <si>
    <t>19,700</t>
  </si>
  <si>
    <t>245</t>
  </si>
  <si>
    <t>998764202</t>
  </si>
  <si>
    <t>Přesun hmot procentní pro konstrukce klempířské v objektech v přes 6 do 12 m</t>
  </si>
  <si>
    <t>-848102094</t>
  </si>
  <si>
    <t>Přesun hmot pro konstrukce klempířské stanovený procentní sazbou (%) z ceny vodorovná dopravní vzdálenost do 50 m v objektech výšky přes 6 do 12 m</t>
  </si>
  <si>
    <t>https://podminky.urs.cz/item/CS_URS_2023_02/998764202</t>
  </si>
  <si>
    <t>766</t>
  </si>
  <si>
    <t>Konstrukce truhlářské</t>
  </si>
  <si>
    <t>246</t>
  </si>
  <si>
    <t>766441821</t>
  </si>
  <si>
    <t>Demontáž parapetních desek dřevěných nebo plastových šířky do 300 mm délky do 2000 mm</t>
  </si>
  <si>
    <t>-1418068143</t>
  </si>
  <si>
    <t>Demontáž parapetních desek dřevěných nebo plastových šířky do 300 mm, délky přes 1000 do 2000 mm</t>
  </si>
  <si>
    <t>https://podminky.urs.cz/item/CS_URS_2023_02/766441821</t>
  </si>
  <si>
    <t>247</t>
  </si>
  <si>
    <t>76662211R</t>
  </si>
  <si>
    <t>D+M plastového okna O1 o rozměrech 2 400x1 750 mm, včetně příslušenství - dle PD</t>
  </si>
  <si>
    <t>ks</t>
  </si>
  <si>
    <t>-541767319</t>
  </si>
  <si>
    <t>248</t>
  </si>
  <si>
    <t>76662211R1</t>
  </si>
  <si>
    <t>D+M plastového okna O1b o rozměrech 2 400x1 500 mm, včetně příslušenství - dle PD</t>
  </si>
  <si>
    <t>1461942099</t>
  </si>
  <si>
    <t>249</t>
  </si>
  <si>
    <t>76662211R2</t>
  </si>
  <si>
    <t>D+M plastového okna O2 o rozměrech 1 200x1 500 mm, včetně příslušenství - dle PD</t>
  </si>
  <si>
    <t>627374377</t>
  </si>
  <si>
    <t>250</t>
  </si>
  <si>
    <t>76662211R3</t>
  </si>
  <si>
    <t>D+M plastového okna O3 o rozměrech 2 400x800 mm, včetně příslušenství - dle PD a PBŘ</t>
  </si>
  <si>
    <t>171692717</t>
  </si>
  <si>
    <t>251</t>
  </si>
  <si>
    <t>76662211R4</t>
  </si>
  <si>
    <t>D+M plastového okna O4 o rozměrech 1 200x800 mm, včetně příslušenství - dle PD a PBŘ</t>
  </si>
  <si>
    <t>311960399</t>
  </si>
  <si>
    <t>252</t>
  </si>
  <si>
    <t>76662211R5</t>
  </si>
  <si>
    <t>D+M plastového okna O5 o rozměrech 1 400x1 750 mm, včetně příslušenství - dle PD</t>
  </si>
  <si>
    <t>-1419910904</t>
  </si>
  <si>
    <t>253</t>
  </si>
  <si>
    <t>76662211R6</t>
  </si>
  <si>
    <t>D+M plastových dveří O6 o rozměrech 900x2 000 + 400 mm, včetně příslušenství - dle PD</t>
  </si>
  <si>
    <t>1641241024</t>
  </si>
  <si>
    <t>254</t>
  </si>
  <si>
    <t>76662211R7</t>
  </si>
  <si>
    <t>D+M plastových dveří O7 o rozměrech 1 000x2 000 + 400 mm, včetně příslušenství - dle PD a PBŘ</t>
  </si>
  <si>
    <t>591254215</t>
  </si>
  <si>
    <t>255</t>
  </si>
  <si>
    <t>76662211R9</t>
  </si>
  <si>
    <t>D+M plastových dveří O9 o rozměrech 900x2 000 + 400 mm, včetně příslušenství - dle PD a PBŘ</t>
  </si>
  <si>
    <t>-1488658146</t>
  </si>
  <si>
    <t>256</t>
  </si>
  <si>
    <t>76662211R10</t>
  </si>
  <si>
    <t>D+M plastových dveří O10 o rozměrech 1 400x2 000 + 400 mm, včetně příslušenství - dle PD a PBŘ</t>
  </si>
  <si>
    <t>256697997</t>
  </si>
  <si>
    <t>257</t>
  </si>
  <si>
    <t>76662211R11</t>
  </si>
  <si>
    <t>D+M plastového okna O11 o rozměrech 900x1 500 mm, včetně příslušenství - dle PD</t>
  </si>
  <si>
    <t>230966700</t>
  </si>
  <si>
    <t>258</t>
  </si>
  <si>
    <t>76662211R13</t>
  </si>
  <si>
    <t>D+M plastových dveří O13 o rozměrech 1 000x2 000 + 400 mm, včetně příslušenství - dle PD a PBŘ</t>
  </si>
  <si>
    <t>-864772248</t>
  </si>
  <si>
    <t>259</t>
  </si>
  <si>
    <t>76662211R14</t>
  </si>
  <si>
    <t>D+M plastového okna O14 o rozměrech 750x1 300 mm, včetně příslušenství - dle PD</t>
  </si>
  <si>
    <t>-667399895</t>
  </si>
  <si>
    <t>260</t>
  </si>
  <si>
    <t>766660001R</t>
  </si>
  <si>
    <t>D+M interiérových dveří T1 a obložkové zárubně o rozměrech 1 400x2 000 + 600 mm, včetně příslušenství - dle PD a PBŘ</t>
  </si>
  <si>
    <t>-1235187544</t>
  </si>
  <si>
    <t>D+M interiérových dveří T1 a obložkové zárubně o rozměrech 1 400x2 000 + 600x1 400 mm, včetně příslušenství - dle PD a PBŘ</t>
  </si>
  <si>
    <t>261</t>
  </si>
  <si>
    <t>766660001R1</t>
  </si>
  <si>
    <t>D+M interiérových dveří T2 a obložkové zárubně o rozměrech 800x1970x150 mm, včetně příslušenství - dle PD</t>
  </si>
  <si>
    <t>1555915748</t>
  </si>
  <si>
    <t>262</t>
  </si>
  <si>
    <t>766660001R2</t>
  </si>
  <si>
    <t>D+M interiérových dveří T3 a obložkové zárubně o rozměrech 700x1970x150 mm, včetně příslušenství - dle PD</t>
  </si>
  <si>
    <t>-1836536941</t>
  </si>
  <si>
    <t>263</t>
  </si>
  <si>
    <t>766660001R3</t>
  </si>
  <si>
    <t>D+M interiérových dveří T3 a obložkové zárubně o rozměrech 700x1970x100 mm, včetně příslušenství - dle PD</t>
  </si>
  <si>
    <t>1755172724</t>
  </si>
  <si>
    <t>264</t>
  </si>
  <si>
    <t>766660001R4</t>
  </si>
  <si>
    <t>D+M interiérových dveří T4 a obložkové zárubně o rozměrech 800x1970x150 mm, včetně příslušenství - dle PD</t>
  </si>
  <si>
    <t>1096005515</t>
  </si>
  <si>
    <t>265</t>
  </si>
  <si>
    <t>766660001R5</t>
  </si>
  <si>
    <t>D+M interiérových posuvných dveří T5 o rozměrech 800x1970 mm., včetně příslušenství - dle PD</t>
  </si>
  <si>
    <t>-808695686</t>
  </si>
  <si>
    <t>D+M interiérové mobilní dělící příčky T5 o rozměrech 10x1000x2950 mm., včetně příslušenství - dle PD</t>
  </si>
  <si>
    <t>266</t>
  </si>
  <si>
    <t>766694116</t>
  </si>
  <si>
    <t>Montáž parapetních desek dřevěných nebo plastových š do 30 cm</t>
  </si>
  <si>
    <t>1665400882</t>
  </si>
  <si>
    <t>Montáž ostatních truhlářských konstrukcí parapetních desek dřevěných nebo plastových šířky do 300 mm</t>
  </si>
  <si>
    <t>https://podminky.urs.cz/item/CS_URS_2023_02/766694116</t>
  </si>
  <si>
    <t>267</t>
  </si>
  <si>
    <t>61140080</t>
  </si>
  <si>
    <t>parapet plastový vnitřní – š 300mm, barva bílá</t>
  </si>
  <si>
    <t>-712647751</t>
  </si>
  <si>
    <t>268</t>
  </si>
  <si>
    <t>61144019</t>
  </si>
  <si>
    <t>koncovka k parapetu plastovému vnitřnímu 1 pár</t>
  </si>
  <si>
    <t>sada</t>
  </si>
  <si>
    <t>1376184801</t>
  </si>
  <si>
    <t>269</t>
  </si>
  <si>
    <t>998766202</t>
  </si>
  <si>
    <t>Přesun hmot procentní pro kce truhlářské v objektech v přes 6 do 12 m</t>
  </si>
  <si>
    <t>-2004042195</t>
  </si>
  <si>
    <t>Přesun hmot pro konstrukce truhlářské stanovený procentní sazbou (%) z ceny vodorovná dopravní vzdálenost do 50 m v objektech výšky přes 6 do 12 m</t>
  </si>
  <si>
    <t>https://podminky.urs.cz/item/CS_URS_2023_02/998766202</t>
  </si>
  <si>
    <t>767</t>
  </si>
  <si>
    <t>Konstrukce zámečnické</t>
  </si>
  <si>
    <t>270</t>
  </si>
  <si>
    <t>767161111R1</t>
  </si>
  <si>
    <t>D+V+M ocelového zábradlí u spojovací rampy Z2 včetně povrchové úpravy, výplně a dalšího příslušenství - dle PD</t>
  </si>
  <si>
    <t>-850467394</t>
  </si>
  <si>
    <t>D+V+M venkovního ocelového žebříku s ochranným košem Z4 včetně povrchové úpravy a dalšího příslušenství - dle PD</t>
  </si>
  <si>
    <t>271</t>
  </si>
  <si>
    <t>767161111R2</t>
  </si>
  <si>
    <t>-561353150</t>
  </si>
  <si>
    <t>D+V+M vstupní ocelové obslužné brány Z5 včetně povrchové úpravy, výplně a dalšího příslušenství - dle PD</t>
  </si>
  <si>
    <t>272</t>
  </si>
  <si>
    <t>767995115</t>
  </si>
  <si>
    <t>Montáž atypických zámečnických konstrukcí hm přes 50 do 100 kg</t>
  </si>
  <si>
    <t>1425344016</t>
  </si>
  <si>
    <t>Montáž ostatních atypických zámečnických konstrukcí hmotnosti přes 50 do 100 kg</t>
  </si>
  <si>
    <t>https://podminky.urs.cz/item/CS_URS_2023_02/767995115</t>
  </si>
  <si>
    <t>Poznámka k položce:_x000D_
Obsahem ceny je i kotevní a podružný materiál.</t>
  </si>
  <si>
    <t>Ocelová konstrukce u spojovacího schodiště včetně povrchové úpravy dle PD:</t>
  </si>
  <si>
    <t>Jekl 140x140x4 - 20,20kg/bm</t>
  </si>
  <si>
    <t>Sloupy:</t>
  </si>
  <si>
    <t>(7*6,550*20,20)</t>
  </si>
  <si>
    <t>Ztužovadla:</t>
  </si>
  <si>
    <t>((2*(2,460+1,500+2,720+1,510+2,100+2,460))*20,20)</t>
  </si>
  <si>
    <t>Ocelové krokve IPE160 - 15,80kg/bm</t>
  </si>
  <si>
    <t>(4*3,350*15,80)</t>
  </si>
  <si>
    <t>Plotna 200x200x10 - 15,90 kg/bm</t>
  </si>
  <si>
    <t>(8*0,500*15,90)</t>
  </si>
  <si>
    <t>Ocelové krokve UPE120 - 13,43kg/bm</t>
  </si>
  <si>
    <t>(4*9,000*13,43)</t>
  </si>
  <si>
    <t>273</t>
  </si>
  <si>
    <t>13010818</t>
  </si>
  <si>
    <t>ocel profilová jakost S235JR (11 375) průřez U (UPN) 120</t>
  </si>
  <si>
    <t>1976060207</t>
  </si>
  <si>
    <t>Poznámka k položce:_x000D_
Jedná se o odhadované množství, GD je povinen zajistit výrobní dokumentaci a případné navýšení množství si zahrnout do jednotkové ceny již v rámci výběového řízení._x000D_
Obsahem ceny je i kotevní a podružný materiál.</t>
  </si>
  <si>
    <t>Ocelová konstrukce u spojovacího schodiště:</t>
  </si>
  <si>
    <t>(4*9,000*13,43)/1000</t>
  </si>
  <si>
    <t>0,483*1,1 'Přepočtené koeficientem množství</t>
  </si>
  <si>
    <t>274</t>
  </si>
  <si>
    <t>13414001</t>
  </si>
  <si>
    <t>tyč ocelová čtvercová jakost S355J2 (11 503) 140x140mm</t>
  </si>
  <si>
    <t>-634175711</t>
  </si>
  <si>
    <t>(7*6,550*20,20)/1000</t>
  </si>
  <si>
    <t>((2*(2,460+1,500+2,720+1,510+2,100+2,460))*20,20)/1000</t>
  </si>
  <si>
    <t>1,441*1,1 'Přepočtené koeficientem množství</t>
  </si>
  <si>
    <t>275</t>
  </si>
  <si>
    <t>13010328</t>
  </si>
  <si>
    <t>tyč ocelová plochá jakost S235JR (11 375) 200x10mm</t>
  </si>
  <si>
    <t>692525803</t>
  </si>
  <si>
    <t>(8*0,500*15,90)/1000</t>
  </si>
  <si>
    <t>0,064*1,1 'Přepočtené koeficientem množství</t>
  </si>
  <si>
    <t>276</t>
  </si>
  <si>
    <t>-972574020</t>
  </si>
  <si>
    <t>(4*3,350*15,80)/1000</t>
  </si>
  <si>
    <t>277</t>
  </si>
  <si>
    <t>76716182R</t>
  </si>
  <si>
    <t>Demontáž zábradlí schodišťového, včetně odvozu a likvidace</t>
  </si>
  <si>
    <t>676938908</t>
  </si>
  <si>
    <t>278</t>
  </si>
  <si>
    <t>767210151</t>
  </si>
  <si>
    <t>Montáž schodišťových stupňů ocelových rovných nebo vřetenových šroubováním</t>
  </si>
  <si>
    <t>-948306246</t>
  </si>
  <si>
    <t>Montáž schodišťových stupňů z oceli rovných nebo vřetenových šroubováním</t>
  </si>
  <si>
    <t>https://podminky.urs.cz/item/CS_URS_2023_02/767210151</t>
  </si>
  <si>
    <t>Z3 Ocelové schodiště_stupně</t>
  </si>
  <si>
    <t>10+10</t>
  </si>
  <si>
    <t>279</t>
  </si>
  <si>
    <t>55347093</t>
  </si>
  <si>
    <t>stupeň schodišťový lisovaný žárově zinkovaný velikost 30/3mm 1000x270mm</t>
  </si>
  <si>
    <t>-1567670134</t>
  </si>
  <si>
    <t>280</t>
  </si>
  <si>
    <t>767211311</t>
  </si>
  <si>
    <t>Montáž venkovního kovového schodiště rovného kotveného do zdiva</t>
  </si>
  <si>
    <t>-698021788</t>
  </si>
  <si>
    <t>Montáž kovového venkovního schodiště bez zábradlí a podesty, pro šířku stupně do 1 200 mm rovného, kotveného do zdiva nebo lehčeného betonu</t>
  </si>
  <si>
    <t>https://podminky.urs.cz/item/CS_URS_2023_02/767211311</t>
  </si>
  <si>
    <t>Z3 Ocelové schodiště včetně povrchové úpravy žárový zinek dle PD.</t>
  </si>
  <si>
    <t>(2,860+1,000+3,1765+1,000)</t>
  </si>
  <si>
    <t>281</t>
  </si>
  <si>
    <t>13010826</t>
  </si>
  <si>
    <t>ocel profilová jakost S235JR (11 375) průřez U (UPN) 200</t>
  </si>
  <si>
    <t>1299325859</t>
  </si>
  <si>
    <t>Z3 Ocelové schodiště</t>
  </si>
  <si>
    <t>U 200 - 25,30 kg/bm</t>
  </si>
  <si>
    <t>(1*1,160*25,300)/1000</t>
  </si>
  <si>
    <t>((2*(1,000+3,175+1,000+2,860)*25,300)/1000)</t>
  </si>
  <si>
    <t>0,436*1,1 'Přepočtené koeficientem množství</t>
  </si>
  <si>
    <t>282</t>
  </si>
  <si>
    <t>13314005</t>
  </si>
  <si>
    <t>tyč ocelová čtvercová jakost S355J2 (11 503) 80x80mm</t>
  </si>
  <si>
    <t>249181393</t>
  </si>
  <si>
    <t>Jekl 80x80x4 - 9,22 kg/bm</t>
  </si>
  <si>
    <t>(4*3,365*9,220)/1000</t>
  </si>
  <si>
    <t>0,124*1,1 'Přepočtené koeficientem množství</t>
  </si>
  <si>
    <t>283</t>
  </si>
  <si>
    <t>-1227257367</t>
  </si>
  <si>
    <t>(4*0,500*15,90)/1000</t>
  </si>
  <si>
    <t>0,032*1,1 'Přepočtené koeficientem množství</t>
  </si>
  <si>
    <t>284</t>
  </si>
  <si>
    <t>767250111</t>
  </si>
  <si>
    <t>Montáž ocelových podest šroubováním</t>
  </si>
  <si>
    <t>-779575858</t>
  </si>
  <si>
    <t>Montáž podest z oceli šroubováním</t>
  </si>
  <si>
    <t>https://podminky.urs.cz/item/CS_URS_2023_02/767250111</t>
  </si>
  <si>
    <t>Z3 Ocelové schodiště_podesty</t>
  </si>
  <si>
    <t>2*(1,000*1,000)</t>
  </si>
  <si>
    <t>285</t>
  </si>
  <si>
    <t>55347093R</t>
  </si>
  <si>
    <t>schodišťová podesta lisovaná žárově zinkovaná, SP-34/38-30/3, 1 200 x 1000mm</t>
  </si>
  <si>
    <t>1495536559</t>
  </si>
  <si>
    <t>schodišťová podesta lisovaná žárově zinkovaná, SP-34/38-30/3, 1 000 x 1000mm</t>
  </si>
  <si>
    <t>286</t>
  </si>
  <si>
    <t>767391113</t>
  </si>
  <si>
    <t>Montáž krytiny z tvarovaných plechů přistřelením</t>
  </si>
  <si>
    <t>-1514794018</t>
  </si>
  <si>
    <t>Montáž krytiny z tvarovaných plechů trapézových nebo vlnitých, uchycených přistřelením</t>
  </si>
  <si>
    <t>https://podminky.urs.cz/item/CS_URS_2023_02/767391113</t>
  </si>
  <si>
    <t>31,000</t>
  </si>
  <si>
    <t>287</t>
  </si>
  <si>
    <t>15484312</t>
  </si>
  <si>
    <t>plech trapézový 40/160 PES 25µm tl 0,88mm</t>
  </si>
  <si>
    <t>-433114056</t>
  </si>
  <si>
    <t>31*1,2 'Přepočtené koeficientem množství</t>
  </si>
  <si>
    <t>288</t>
  </si>
  <si>
    <t>76742620R</t>
  </si>
  <si>
    <t>D+M hliníkového slunolamu o rozměrech 1 000x 9 000mm včetně příslušenství - dle PD</t>
  </si>
  <si>
    <t>-1230608966</t>
  </si>
  <si>
    <t>289</t>
  </si>
  <si>
    <t>767640112R</t>
  </si>
  <si>
    <t>D+M hliníkových dveří O8 o rozměrech 1 000x2 150 mm, včetně příslušenství - dle PD a PBŘ</t>
  </si>
  <si>
    <t>-979685068</t>
  </si>
  <si>
    <t>290</t>
  </si>
  <si>
    <t>767640112R1</t>
  </si>
  <si>
    <t>D+M hliníkových dveří O12 o rozměrech 1 400x2 000 + 400 mm, včetně příslušenství - dle PD a PBŘ</t>
  </si>
  <si>
    <t>1898606003</t>
  </si>
  <si>
    <t>291</t>
  </si>
  <si>
    <t>767163221</t>
  </si>
  <si>
    <t>Montáž přímého kovového zábradlí z dílců do betonu konstrukce na schodišti</t>
  </si>
  <si>
    <t>-992901309</t>
  </si>
  <si>
    <t>Montáž kompletního kovového zábradlí přímého z dílců na schodišti kotveného do betonu</t>
  </si>
  <si>
    <t>https://podminky.urs.cz/item/CS_URS_2023_02/767163221</t>
  </si>
  <si>
    <t>Z1 Ocelové zábradlí schodiště, včetně základové barvy a finálního nástřiku dle PD.</t>
  </si>
  <si>
    <t>Horní rameno</t>
  </si>
  <si>
    <t>3,390</t>
  </si>
  <si>
    <t>Spodní rameno</t>
  </si>
  <si>
    <t>Horní podesta</t>
  </si>
  <si>
    <t>Z2 Ocelové zábradlí schodiště, včetně základové barvy a finálního nástřiku dle PD.</t>
  </si>
  <si>
    <t>4,700</t>
  </si>
  <si>
    <t>0,300+0,850</t>
  </si>
  <si>
    <t>0,680</t>
  </si>
  <si>
    <t>Z3 Ocelové zábradlí na schodišti Z3, včetně povrchové úpravy žárový zinek dle PD</t>
  </si>
  <si>
    <t>(2,860+1,000+3,1765+1,000+1,160)</t>
  </si>
  <si>
    <t>292</t>
  </si>
  <si>
    <t>14550150</t>
  </si>
  <si>
    <t>profil ocelový svařovaný jakost S235 průřez obdelníkový 60x30x3mm</t>
  </si>
  <si>
    <t>-1516875815</t>
  </si>
  <si>
    <t>Jekl 60x30x3mm - 3,8kg/bm</t>
  </si>
  <si>
    <t>((3*0,900+3*3,390)*3,800)/1000</t>
  </si>
  <si>
    <t>((2*0,900+3*1,400)*3,800)/1000</t>
  </si>
  <si>
    <t>Kotevní nohy:</t>
  </si>
  <si>
    <t>((8*0,500)*3,800)/1000</t>
  </si>
  <si>
    <t>0,136*1,1 'Přepočtené koeficientem množství</t>
  </si>
  <si>
    <t>293</t>
  </si>
  <si>
    <t>14550244</t>
  </si>
  <si>
    <t>profil ocelový svařovaný jakost S235 průřez čtvercový 50x50x2mm</t>
  </si>
  <si>
    <t>-625928388</t>
  </si>
  <si>
    <t>Jekl 50x50x2mm - 2,93kg/bm</t>
  </si>
  <si>
    <t>((2*4,700+4*0,900)*2,930)/1000</t>
  </si>
  <si>
    <t>((2*0,680+2*0,900)*2,930)/1000</t>
  </si>
  <si>
    <t>((2*(0,300+0,850)*2,930))/1000</t>
  </si>
  <si>
    <t>((3*0,900)*2,930)/1000</t>
  </si>
  <si>
    <t>Z3 Ocelové zábradlí schodiště Z3, včetně základové barvy a finálního nástřiku dle PD.</t>
  </si>
  <si>
    <t>((9*1,000)*2,930)/1000</t>
  </si>
  <si>
    <t>((2,860+1,000+3,180+1,000+1,160)*2,930)/1000</t>
  </si>
  <si>
    <t>0,115*1,1 'Přepočtené koeficientem množství</t>
  </si>
  <si>
    <t>294</t>
  </si>
  <si>
    <t>767131111R</t>
  </si>
  <si>
    <t>D+M tvarovaného plechu z tahokovu TR 42x12x1,6mm</t>
  </si>
  <si>
    <t>-1094053428</t>
  </si>
  <si>
    <t>3,390*0,900</t>
  </si>
  <si>
    <t>1,400*0,900</t>
  </si>
  <si>
    <t>295</t>
  </si>
  <si>
    <t>767131111R1</t>
  </si>
  <si>
    <t>Montáž stěn plechových šroubovaných</t>
  </si>
  <si>
    <t>1066359932</t>
  </si>
  <si>
    <t>D+M nerezové lankové sítě s oky 25x25mm, tl. lana 1,2mm</t>
  </si>
  <si>
    <t>Z2 Ocelové zábradlí schodiště</t>
  </si>
  <si>
    <t>(4,700*0,900)</t>
  </si>
  <si>
    <t>(0,680*0,900)</t>
  </si>
  <si>
    <t>(1,150*0,900)</t>
  </si>
  <si>
    <t>Z3 Ocelové zábradlí na schodišti Z3, včetně základové barvy a finálního nástřiku dle PD.</t>
  </si>
  <si>
    <t>(2,860+1,000+3,1765+1,000+1,160)*1,000</t>
  </si>
  <si>
    <t>296</t>
  </si>
  <si>
    <t>998767202</t>
  </si>
  <si>
    <t>Přesun hmot procentní pro zámečnické konstrukce v objektech v přes 6 do 12 m</t>
  </si>
  <si>
    <t>-1570615379</t>
  </si>
  <si>
    <t>Přesun hmot pro zámečnické konstrukce stanovený procentní sazbou (%) z ceny vodorovná dopravní vzdálenost do 50 m v objektech výšky přes 6 do 12 m</t>
  </si>
  <si>
    <t>https://podminky.urs.cz/item/CS_URS_2023_02/998767202</t>
  </si>
  <si>
    <t>771</t>
  </si>
  <si>
    <t>Podlahy z dlaždic</t>
  </si>
  <si>
    <t>297</t>
  </si>
  <si>
    <t>771111011</t>
  </si>
  <si>
    <t>Vysátí podkladu před pokládkou dlažby</t>
  </si>
  <si>
    <t>-2025346846</t>
  </si>
  <si>
    <t>Příprava podkladu před provedením dlažby vysátí podlah</t>
  </si>
  <si>
    <t>https://podminky.urs.cz/item/CS_URS_2023_02/771111011</t>
  </si>
  <si>
    <t>298</t>
  </si>
  <si>
    <t>771111012</t>
  </si>
  <si>
    <t>Vysátí schodiště před pokládkou dlažby</t>
  </si>
  <si>
    <t>-1995035297</t>
  </si>
  <si>
    <t>Příprava podkladu před provedením dlažby vysátí schodišť</t>
  </si>
  <si>
    <t>https://podminky.urs.cz/item/CS_URS_2023_02/771111012</t>
  </si>
  <si>
    <t>Stupnice</t>
  </si>
  <si>
    <t>2*10*1,200</t>
  </si>
  <si>
    <t>2*11*1,200</t>
  </si>
  <si>
    <t>299</t>
  </si>
  <si>
    <t>771121011</t>
  </si>
  <si>
    <t>Nátěr penetrační na podlahu</t>
  </si>
  <si>
    <t>1724765678</t>
  </si>
  <si>
    <t>Příprava podkladu před provedením dlažby nátěr penetrační na podlahu</t>
  </si>
  <si>
    <t>https://podminky.urs.cz/item/CS_URS_2023_02/771121011</t>
  </si>
  <si>
    <t>2*10*1,200*0,300</t>
  </si>
  <si>
    <t>2*11*1,200*0,1568</t>
  </si>
  <si>
    <t>300</t>
  </si>
  <si>
    <t>771274123</t>
  </si>
  <si>
    <t>Montáž obkladů stupnic z dlaždic keramických reliéfních nebo z dekorů lepených cementovým flexibilním lepidlem š přes 250 do 300 mm</t>
  </si>
  <si>
    <t>-302839501</t>
  </si>
  <si>
    <t>Montáž obkladů schodišť z dlaždic keramických lepených cementovým flexibilním lepidlem stupnic reliéfních nebo z dekorů, šířky přes 250 do 300 mm</t>
  </si>
  <si>
    <t>https://podminky.urs.cz/item/CS_URS_2023_02/771274123</t>
  </si>
  <si>
    <t>301</t>
  </si>
  <si>
    <t>771274242</t>
  </si>
  <si>
    <t>Montáž obkladů podstupnic z dlaždic keramických reliéfních nebo z dekorů lepených cementovým flexibilním lepidlem v přes 150 do 200 mm</t>
  </si>
  <si>
    <t>788173949</t>
  </si>
  <si>
    <t>Montáž obkladů schodišť z dlaždic keramických lepených cementovým flexibilním lepidlem podstupnic reliéfních nebo z dekorů, výšky přes 150 do 200 mm</t>
  </si>
  <si>
    <t>https://podminky.urs.cz/item/CS_URS_2023_02/771274242</t>
  </si>
  <si>
    <t>302</t>
  </si>
  <si>
    <t>59761173</t>
  </si>
  <si>
    <t>dlažba keramická slinutá mrazuvzdorná do interiéru i exteriéru R11/B povrch reliéfní/matný tl do 10mm přes 22 do 25ks/m2</t>
  </si>
  <si>
    <t>427143871</t>
  </si>
  <si>
    <t>11,34*1,1 'Přepočtené koeficientem množství</t>
  </si>
  <si>
    <t>303</t>
  </si>
  <si>
    <t>771474113</t>
  </si>
  <si>
    <t>Montáž soklů z dlaždic keramických rovných lepených cementovým flexibilním lepidlem v přes 90 do 120 mm</t>
  </si>
  <si>
    <t>932393262</t>
  </si>
  <si>
    <t>Montáž soklů z dlaždic keramických lepených cementovým flexibilním lepidlem rovných, výšky přes 90 do 120 mm</t>
  </si>
  <si>
    <t>https://podminky.urs.cz/item/CS_URS_2023_02/771474113</t>
  </si>
  <si>
    <t>304</t>
  </si>
  <si>
    <t>771574436</t>
  </si>
  <si>
    <t>Montáž podlah keramických reliéfních nebo z dekorů lepených cementovým flexibilním lepidlem přes 9 do 12 ks/m2</t>
  </si>
  <si>
    <t>-1861487090</t>
  </si>
  <si>
    <t>Montáž podlah z dlaždic keramických lepených cementovým flexibilním lepidlem reliéfních nebo z dekorů, tloušťky do 10 mm přes 9 do 12 ks/m2</t>
  </si>
  <si>
    <t>https://podminky.urs.cz/item/CS_URS_2023_02/771574436</t>
  </si>
  <si>
    <t>305</t>
  </si>
  <si>
    <t>59761132</t>
  </si>
  <si>
    <t>dlažba keramická slinutá mrazuvzdorná do interiéru i exteriéru R10/A povrch reliéfní/matný tl do 10mm přes 9 do 12ks/m2</t>
  </si>
  <si>
    <t>189974438</t>
  </si>
  <si>
    <t>Sokl</t>
  </si>
  <si>
    <t>160,420*0,120</t>
  </si>
  <si>
    <t>Dlažba</t>
  </si>
  <si>
    <t>161,185</t>
  </si>
  <si>
    <t>180,435*1,1 'Přepočtené koeficientem množství</t>
  </si>
  <si>
    <t>306</t>
  </si>
  <si>
    <t>771577211</t>
  </si>
  <si>
    <t>Příplatek k montáži podlah keramických lepených cementovým flexibilním lepidlem za plochu do 5 m2</t>
  </si>
  <si>
    <t>-187337937</t>
  </si>
  <si>
    <t>Montáž podlah z dlaždic keramických lepených cementovým flexibilním lepidlem Příplatek k cenám za plochu do 5 m2 jednotlivě</t>
  </si>
  <si>
    <t>https://podminky.urs.cz/item/CS_URS_2023_02/771577211</t>
  </si>
  <si>
    <t>307</t>
  </si>
  <si>
    <t>771591112</t>
  </si>
  <si>
    <t>Izolace pod dlažbu nátěrem nebo stěrkou ve dvou vrstvách</t>
  </si>
  <si>
    <t>-289018379</t>
  </si>
  <si>
    <t>Izolace podlahy pod dlažbu nátěrem nebo stěrkou ve dvou vrstvách</t>
  </si>
  <si>
    <t>https://podminky.urs.cz/item/CS_URS_2023_02/771591112</t>
  </si>
  <si>
    <t>(3,250+0,150+0,750+0,900+0,750+0,150+0,750+2,500+1,900+1,850+2,100+1,850)*0,120</t>
  </si>
  <si>
    <t>(3,650+2,100+3,650+2,100)*0,120</t>
  </si>
  <si>
    <t>(2,850+1,300+2,850+1,300)*0,120</t>
  </si>
  <si>
    <t>(1,750+0,150+0,750+0,900+0,750+0,150+0,750+0,650+2,650+1,850+5,150+3,700)*0,120</t>
  </si>
  <si>
    <t>Soklíky</t>
  </si>
  <si>
    <t>308</t>
  </si>
  <si>
    <t>771591115</t>
  </si>
  <si>
    <t>Podlahy spárování silikonem</t>
  </si>
  <si>
    <t>127592240</t>
  </si>
  <si>
    <t>Podlahy - dokončovací práce spárování silikonem</t>
  </si>
  <si>
    <t>https://podminky.urs.cz/item/CS_URS_2023_02/771591115</t>
  </si>
  <si>
    <t>309</t>
  </si>
  <si>
    <t>771592011</t>
  </si>
  <si>
    <t>Čištění vnitřních ploch podlah nebo schodišť po položení dlažby chemickými prostředky</t>
  </si>
  <si>
    <t>668887350</t>
  </si>
  <si>
    <t>Čištění vnitřních ploch po položení dlažby podlah nebo schodišť chemickými prostředky</t>
  </si>
  <si>
    <t>https://podminky.urs.cz/item/CS_URS_2023_02/771592011</t>
  </si>
  <si>
    <t>310</t>
  </si>
  <si>
    <t>998771202</t>
  </si>
  <si>
    <t>Přesun hmot procentní pro podlahy z dlaždic v objektech v přes 6 do 12 m</t>
  </si>
  <si>
    <t>820149118</t>
  </si>
  <si>
    <t>Přesun hmot pro podlahy z dlaždic stanovený procentní sazbou (%) z ceny vodorovná dopravní vzdálenost do 50 m v objektech výšky přes 6 do 12 m</t>
  </si>
  <si>
    <t>https://podminky.urs.cz/item/CS_URS_2023_02/998771202</t>
  </si>
  <si>
    <t>772</t>
  </si>
  <si>
    <t>Podlahy z kamene</t>
  </si>
  <si>
    <t>311</t>
  </si>
  <si>
    <t>772231313</t>
  </si>
  <si>
    <t>Montáž obkladu stupňů deskami lepenými z kamene tvrdého tl přes 30 do 50 mm</t>
  </si>
  <si>
    <t>1209292231</t>
  </si>
  <si>
    <t>Montáž obkladu schodišťových stupňů deskami z tvrdých kamenů kladených do lepidla s přímou nebo zakřivenou výstupní čárou deskami stupnicovými pravoúhlými nebo kosoúhlými, tl. přes 30 do 50 mm</t>
  </si>
  <si>
    <t>https://podminky.urs.cz/item/CS_URS_2023_02/772231313</t>
  </si>
  <si>
    <t>3*1,200</t>
  </si>
  <si>
    <t>312</t>
  </si>
  <si>
    <t>772231424</t>
  </si>
  <si>
    <t>Montáž obkladu stupňů deskami podstupnicovými lepenými z kamene tvrdého tl přes 30 do 50 mm</t>
  </si>
  <si>
    <t>-1816779330</t>
  </si>
  <si>
    <t>Montáž obkladu schodišťových stupňů deskami z tvrdých kamenů kladených do lepidla s přímou nebo zakřivenou výstupní čárou deskami podstupnicovými v. do 200 mm, tl. přes 30 do 50 mm</t>
  </si>
  <si>
    <t>https://podminky.urs.cz/item/CS_URS_2023_02/772231424</t>
  </si>
  <si>
    <t>313</t>
  </si>
  <si>
    <t>59248005</t>
  </si>
  <si>
    <t>dlažba plošná betonová chodníková 300x300x50mm přírodní</t>
  </si>
  <si>
    <t>-1951274162</t>
  </si>
  <si>
    <t>Rampa - stupnice</t>
  </si>
  <si>
    <t>3*(1,200*0,300)</t>
  </si>
  <si>
    <t>Rampa - podstupnice</t>
  </si>
  <si>
    <t>1,62*1,1 'Přepočtené koeficientem množství</t>
  </si>
  <si>
    <t>314</t>
  </si>
  <si>
    <t>998772202</t>
  </si>
  <si>
    <t>Přesun hmot procentní pro podlahy z kamene v objektech v přes 6 do 12 m</t>
  </si>
  <si>
    <t>-1429173516</t>
  </si>
  <si>
    <t>Přesun hmot pro kamenné dlažby, obklady schodišťových stupňů a soklů stanovený procentní sazbou (%) z ceny vodorovná dopravní vzdálenost do 50 m v objektech výšky přes 6 do 12 m</t>
  </si>
  <si>
    <t>https://podminky.urs.cz/item/CS_URS_2023_02/998772202</t>
  </si>
  <si>
    <t>776</t>
  </si>
  <si>
    <t>Podlahy povlakové</t>
  </si>
  <si>
    <t>315</t>
  </si>
  <si>
    <t>776111111</t>
  </si>
  <si>
    <t>Broušení anhydritového podkladu povlakových podlah</t>
  </si>
  <si>
    <t>1708773163</t>
  </si>
  <si>
    <t>Příprava podkladu broušení podlah nového podkladu anhydritového</t>
  </si>
  <si>
    <t>https://podminky.urs.cz/item/CS_URS_2023_02/776111111</t>
  </si>
  <si>
    <t>316</t>
  </si>
  <si>
    <t>776111311</t>
  </si>
  <si>
    <t>Vysátí podkladu povlakových podlah</t>
  </si>
  <si>
    <t>1180035049</t>
  </si>
  <si>
    <t>Příprava podkladu vysátí podlah</t>
  </si>
  <si>
    <t>https://podminky.urs.cz/item/CS_URS_2023_02/776111311</t>
  </si>
  <si>
    <t>317</t>
  </si>
  <si>
    <t>776121112</t>
  </si>
  <si>
    <t>Vodou ředitelná penetrace savého podkladu povlakových podlah</t>
  </si>
  <si>
    <t>219720754</t>
  </si>
  <si>
    <t>Příprava podkladu penetrace vodou ředitelná podlah</t>
  </si>
  <si>
    <t>https://podminky.urs.cz/item/CS_URS_2023_02/776121112</t>
  </si>
  <si>
    <t>318</t>
  </si>
  <si>
    <t>776211111</t>
  </si>
  <si>
    <t>Lepení textilních pásů</t>
  </si>
  <si>
    <t>-1194665494</t>
  </si>
  <si>
    <t>Montáž textilních podlahovin lepením pásů standardních</t>
  </si>
  <si>
    <t>https://podminky.urs.cz/item/CS_URS_2023_02/776211111</t>
  </si>
  <si>
    <t>319</t>
  </si>
  <si>
    <t>776421711</t>
  </si>
  <si>
    <t>Vložení nařezaných pásků z podlahoviny do lišt</t>
  </si>
  <si>
    <t>54692864</t>
  </si>
  <si>
    <t>Montáž lišt vložení pásků z podlahoviny do lišt včetně nařezání</t>
  </si>
  <si>
    <t>https://podminky.urs.cz/item/CS_URS_2023_02/776421711</t>
  </si>
  <si>
    <t>320</t>
  </si>
  <si>
    <t>69751061</t>
  </si>
  <si>
    <t>koberec zátěžový vpichovaný role š 2m, vlákno 100% PA, hm 400g/m2, zátěž 33, útlum 21dB, hořlavost Bfl S1</t>
  </si>
  <si>
    <t>-1867941777</t>
  </si>
  <si>
    <t>Podlaha</t>
  </si>
  <si>
    <t>Soklík</t>
  </si>
  <si>
    <t>(7,300+7,300+10,000)*0,100</t>
  </si>
  <si>
    <t>150,92*1,1 'Přepočtené koeficientem množství</t>
  </si>
  <si>
    <t>321</t>
  </si>
  <si>
    <t>776231111</t>
  </si>
  <si>
    <t>Lepení lamel a čtverců z vinylu standardním lepidlem</t>
  </si>
  <si>
    <t>256824886</t>
  </si>
  <si>
    <t>Montáž podlahovin z vinylu lepením lamel nebo čtverců standardním lepidlem</t>
  </si>
  <si>
    <t>https://podminky.urs.cz/item/CS_URS_2023_02/776231111</t>
  </si>
  <si>
    <t>322</t>
  </si>
  <si>
    <t>28411051</t>
  </si>
  <si>
    <t>dílce vinylové tl 2,5mm, nášlapná vrstva 0,55mm, úprava PUR, třída zátěže 23/33/42, otlak 0,05mm, R10, třída otěru T, hořlavost Bfl S1, bez ftalátů</t>
  </si>
  <si>
    <t>1327007247</t>
  </si>
  <si>
    <t>203,444*1,1 'Přepočtené koeficientem množství</t>
  </si>
  <si>
    <t>323</t>
  </si>
  <si>
    <t>776421111</t>
  </si>
  <si>
    <t>Montáž obvodových lišt lepením</t>
  </si>
  <si>
    <t>562297923</t>
  </si>
  <si>
    <t>Montáž lišt obvodových lepených</t>
  </si>
  <si>
    <t>https://podminky.urs.cz/item/CS_URS_2023_02/776421111</t>
  </si>
  <si>
    <t>324</t>
  </si>
  <si>
    <t>28411010</t>
  </si>
  <si>
    <t>lišta soklová PVC 20x100mm</t>
  </si>
  <si>
    <t>709121727</t>
  </si>
  <si>
    <t>149,9*1,02 'Přepočtené koeficientem množství</t>
  </si>
  <si>
    <t>325</t>
  </si>
  <si>
    <t>776421311</t>
  </si>
  <si>
    <t>Montáž přechodových samolepících lišt</t>
  </si>
  <si>
    <t>-1267430716</t>
  </si>
  <si>
    <t>Montáž lišt přechodových samolepících</t>
  </si>
  <si>
    <t>https://podminky.urs.cz/item/CS_URS_2023_02/776421311</t>
  </si>
  <si>
    <t>0,800+1,400+0,800+0,800+0,800+10,000</t>
  </si>
  <si>
    <t>0,800+0,700+1,400+0,800+0,800+0,800+10,000</t>
  </si>
  <si>
    <t>326</t>
  </si>
  <si>
    <t>55343116</t>
  </si>
  <si>
    <t>profil přechodový Al narážecí 40mm stříbro, zlato, champagne</t>
  </si>
  <si>
    <t>-2063893842</t>
  </si>
  <si>
    <t>29,9*1,02 'Přepočtené koeficientem množství</t>
  </si>
  <si>
    <t>327</t>
  </si>
  <si>
    <t>776991121</t>
  </si>
  <si>
    <t>Základní čištění nově položených podlahovin vysátím a setřením vlhkým mopem</t>
  </si>
  <si>
    <t>1917505636</t>
  </si>
  <si>
    <t>Ostatní práce údržba nových podlahovin po pokládce čištění základní</t>
  </si>
  <si>
    <t>https://podminky.urs.cz/item/CS_URS_2023_02/776991121</t>
  </si>
  <si>
    <t>328</t>
  </si>
  <si>
    <t>998776202</t>
  </si>
  <si>
    <t>Přesun hmot procentní pro podlahy povlakové v objektech v přes 6 do 12 m</t>
  </si>
  <si>
    <t>-1800043522</t>
  </si>
  <si>
    <t>Přesun hmot pro podlahy povlakové stanovený procentní sazbou (%) z ceny vodorovná dopravní vzdálenost do 50 m v objektech výšky přes 6 do 12 m</t>
  </si>
  <si>
    <t>https://podminky.urs.cz/item/CS_URS_2023_02/998776202</t>
  </si>
  <si>
    <t>781</t>
  </si>
  <si>
    <t>Dokončovací práce - obklady</t>
  </si>
  <si>
    <t>329</t>
  </si>
  <si>
    <t>781111011</t>
  </si>
  <si>
    <t>Ometení (oprášení) stěny při přípravě podkladu</t>
  </si>
  <si>
    <t>-1336260288</t>
  </si>
  <si>
    <t>Příprava podkladu před provedením obkladu oprášení (ometení) stěny</t>
  </si>
  <si>
    <t>https://podminky.urs.cz/item/CS_URS_2023_02/781111011</t>
  </si>
  <si>
    <t xml:space="preserve">(1,500+1,400+0,700+0,110+0,700+0,990+1,300+4,000+1,300)*2,000  </t>
  </si>
  <si>
    <t>330</t>
  </si>
  <si>
    <t>781121011</t>
  </si>
  <si>
    <t>Nátěr penetrační na stěnu</t>
  </si>
  <si>
    <t>-1891737397</t>
  </si>
  <si>
    <t>Příprava podkladu před provedením obkladu nátěr penetrační na stěnu</t>
  </si>
  <si>
    <t>https://podminky.urs.cz/item/CS_URS_2023_02/781121011</t>
  </si>
  <si>
    <t>331</t>
  </si>
  <si>
    <t>781131112</t>
  </si>
  <si>
    <t>Izolace pod obklad nátěrem nebo stěrkou ve dvou vrstvách</t>
  </si>
  <si>
    <t>-1608254713</t>
  </si>
  <si>
    <t>Izolace stěny pod obklad izolace nátěrem nebo stěrkou ve dvou vrstvách</t>
  </si>
  <si>
    <t>https://podminky.urs.cz/item/CS_URS_2023_02/781131112</t>
  </si>
  <si>
    <t>332</t>
  </si>
  <si>
    <t>781131241</t>
  </si>
  <si>
    <t>Izolace pod obklad těsnícími pásy vnitřní kout</t>
  </si>
  <si>
    <t>1298411420</t>
  </si>
  <si>
    <t>Izolace stěny pod obklad izolace těsnícími izolačními pásy vnitřní kout</t>
  </si>
  <si>
    <t>https://podminky.urs.cz/item/CS_URS_2023_02/781131241</t>
  </si>
  <si>
    <t>333</t>
  </si>
  <si>
    <t>781131242</t>
  </si>
  <si>
    <t>Izolace pod obklad těsnícími pásy vnější roh</t>
  </si>
  <si>
    <t>-1003414801</t>
  </si>
  <si>
    <t>Izolace stěny pod obklad izolace těsnícími izolačními pásy vnější roh</t>
  </si>
  <si>
    <t>https://podminky.urs.cz/item/CS_URS_2023_02/781131242</t>
  </si>
  <si>
    <t>334</t>
  </si>
  <si>
    <t>781131264</t>
  </si>
  <si>
    <t>Izolace pod obklad těsnícími pásy mezi podlahou a stěnou</t>
  </si>
  <si>
    <t>1218865232</t>
  </si>
  <si>
    <t>Izolace stěny pod obklad izolace těsnícími izolačními pásy mezi podlahou a stěnu</t>
  </si>
  <si>
    <t>https://podminky.urs.cz/item/CS_URS_2023_02/781131264</t>
  </si>
  <si>
    <t>335</t>
  </si>
  <si>
    <t>781474223</t>
  </si>
  <si>
    <t>Montáž obkladů vnitřních keramických z dekorů přes 9 do 12 ks/m2 lepených flexibilním lepidlem</t>
  </si>
  <si>
    <t>-2132478724</t>
  </si>
  <si>
    <t>Montáž obkladů vnitřních stěn z dlaždic keramických lepených flexibilním lepidlem maloformátových reliéfních nebo z dekorů přes 9 do 12 ks/m2</t>
  </si>
  <si>
    <t>https://podminky.urs.cz/item/CS_URS_2023_02/781474223</t>
  </si>
  <si>
    <t>336</t>
  </si>
  <si>
    <t>59761071</t>
  </si>
  <si>
    <t>obklad keramický hladký přes 12 do 19ks/m2</t>
  </si>
  <si>
    <t>1641353628</t>
  </si>
  <si>
    <t>156,76*1,1 'Přepočtené koeficientem množství</t>
  </si>
  <si>
    <t>337</t>
  </si>
  <si>
    <t>781492211</t>
  </si>
  <si>
    <t>Montáž profilů rohových lepených flexibilním cementovým lepidlem</t>
  </si>
  <si>
    <t>-1100608104</t>
  </si>
  <si>
    <t>Obklad - dokončující práce montáž profilu lepeného flexibilním cementovým lepidlem rohového</t>
  </si>
  <si>
    <t>https://podminky.urs.cz/item/CS_URS_2023_02/781492211</t>
  </si>
  <si>
    <t>8*2,000</t>
  </si>
  <si>
    <t>4*2,000</t>
  </si>
  <si>
    <t>10*2,000</t>
  </si>
  <si>
    <t>338</t>
  </si>
  <si>
    <t>781492251</t>
  </si>
  <si>
    <t>Montáž profilů ukončovacích lepených flexibilním cementovým lepidlem</t>
  </si>
  <si>
    <t>-174598318</t>
  </si>
  <si>
    <t>Obklad - dokončující práce montáž profilu lepeného flexibilním cementovým lepidlem ukončovacího</t>
  </si>
  <si>
    <t>https://podminky.urs.cz/item/CS_URS_2023_02/781492251</t>
  </si>
  <si>
    <t>339</t>
  </si>
  <si>
    <t>19416006</t>
  </si>
  <si>
    <t>lišta ukončovací z eloxovaného hliníku 12,5mm</t>
  </si>
  <si>
    <t>-832859404</t>
  </si>
  <si>
    <t>184,8*1,05 'Přepočtené koeficientem množství</t>
  </si>
  <si>
    <t>340</t>
  </si>
  <si>
    <t>781495115</t>
  </si>
  <si>
    <t>Spárování vnitřních obkladů silikonem</t>
  </si>
  <si>
    <t>-1121067478</t>
  </si>
  <si>
    <t>Obklad - dokončující práce ostatní práce spárování silikonem</t>
  </si>
  <si>
    <t>https://podminky.urs.cz/item/CS_URS_2023_02/781495115</t>
  </si>
  <si>
    <t>6*2,000</t>
  </si>
  <si>
    <t>7*2,000</t>
  </si>
  <si>
    <t>5*2,000</t>
  </si>
  <si>
    <t>341</t>
  </si>
  <si>
    <t>781495211</t>
  </si>
  <si>
    <t>Čištění vnitřních ploch stěn po provedení obkladu chemickými prostředky</t>
  </si>
  <si>
    <t>1647279536</t>
  </si>
  <si>
    <t>Čištění vnitřních ploch po provedení obkladu stěn chemickými prostředky</t>
  </si>
  <si>
    <t>https://podminky.urs.cz/item/CS_URS_2023_02/781495211</t>
  </si>
  <si>
    <t>342</t>
  </si>
  <si>
    <t>998781202</t>
  </si>
  <si>
    <t>Přesun hmot procentní pro obklady keramické v objektech v přes 6 do 12 m</t>
  </si>
  <si>
    <t>-353350778</t>
  </si>
  <si>
    <t>Přesun hmot pro obklady keramické stanovený procentní sazbou (%) z ceny vodorovná dopravní vzdálenost do 50 m v objektech výšky přes 6 do 12 m</t>
  </si>
  <si>
    <t>https://podminky.urs.cz/item/CS_URS_2023_02/998781202</t>
  </si>
  <si>
    <t>784</t>
  </si>
  <si>
    <t>Dokončovací práce - malby a tapety</t>
  </si>
  <si>
    <t>343</t>
  </si>
  <si>
    <t>784111001</t>
  </si>
  <si>
    <t>Oprášení (ometení ) podkladu v místnostech v do 3,80 m</t>
  </si>
  <si>
    <t>-879992003</t>
  </si>
  <si>
    <t>Oprášení (ometení) podkladu v místnostech výšky do 3,80 m</t>
  </si>
  <si>
    <t>https://podminky.urs.cz/item/CS_URS_2023_02/784111001</t>
  </si>
  <si>
    <t>STĚNY</t>
  </si>
  <si>
    <t>STROPY</t>
  </si>
  <si>
    <t>2,740*1,640+2,740*3,890</t>
  </si>
  <si>
    <t>2*3,500*1,200</t>
  </si>
  <si>
    <t>344</t>
  </si>
  <si>
    <t>784171101</t>
  </si>
  <si>
    <t>Zakrytí vnitřních podlah včetně pozdějšího odkrytí</t>
  </si>
  <si>
    <t>1324486666</t>
  </si>
  <si>
    <t>Zakrytí nemalovaných ploch (materiál ve specifikaci) včetně pozdějšího odkrytí podlah</t>
  </si>
  <si>
    <t>https://podminky.urs.cz/item/CS_URS_2023_02/784171101</t>
  </si>
  <si>
    <t>(0,500+3,700+0,500)*1,500</t>
  </si>
  <si>
    <t>345</t>
  </si>
  <si>
    <t>784171111</t>
  </si>
  <si>
    <t>Zakrytí vnitřních ploch stěn v místnostech v do 3,80 m</t>
  </si>
  <si>
    <t>1451699387</t>
  </si>
  <si>
    <t>Zakrytí nemalovaných ploch (materiál ve specifikaci) včetně pozdějšího odkrytí svislých ploch např. stěn, oken, dveří v místnostech výšky do 3,80</t>
  </si>
  <si>
    <t>https://podminky.urs.cz/item/CS_URS_2023_02/784171111</t>
  </si>
  <si>
    <t>Copilotové zasklení</t>
  </si>
  <si>
    <t>(2,800+8,650+2,800)*6,150</t>
  </si>
  <si>
    <t>-(0,900*2,400+1,400*2,400)</t>
  </si>
  <si>
    <t>346</t>
  </si>
  <si>
    <t>28323157</t>
  </si>
  <si>
    <t>fólie pro malířské potřeby zakrývací tl 14µ 4x5m</t>
  </si>
  <si>
    <t>-1084193971</t>
  </si>
  <si>
    <t>790,497*1,05 'Přepočtené koeficientem množství</t>
  </si>
  <si>
    <t>347</t>
  </si>
  <si>
    <t>784181101</t>
  </si>
  <si>
    <t>Základní akrylátová jednonásobná bezbarvá penetrace podkladu v místnostech v do 3,80 m</t>
  </si>
  <si>
    <t>-1507625471</t>
  </si>
  <si>
    <t>Penetrace podkladu jednonásobná základní akrylátová bezbarvá v místnostech výšky do 3,80 m</t>
  </si>
  <si>
    <t>https://podminky.urs.cz/item/CS_URS_2023_02/784181101</t>
  </si>
  <si>
    <t>348</t>
  </si>
  <si>
    <t>784191001</t>
  </si>
  <si>
    <t>Čištění vnitřních ploch oken nebo balkonových dveří jednoduchých po provedení malířských prací</t>
  </si>
  <si>
    <t>1751204128</t>
  </si>
  <si>
    <t>Čištění vnitřních ploch hrubý úklid po provedení malířských prací omytím oken nebo balkonových dveří jednoduchých</t>
  </si>
  <si>
    <t>https://podminky.urs.cz/item/CS_URS_2023_02/784191001</t>
  </si>
  <si>
    <t>349</t>
  </si>
  <si>
    <t>784191005</t>
  </si>
  <si>
    <t>Čištění vnitřních ploch dveří nebo vrat po provedení malířských prací</t>
  </si>
  <si>
    <t>-998317520</t>
  </si>
  <si>
    <t>Čištění vnitřních ploch hrubý úklid po provedení malířských prací omytím dveří nebo vrat</t>
  </si>
  <si>
    <t>https://podminky.urs.cz/item/CS_URS_2023_02/784191005</t>
  </si>
  <si>
    <t>350</t>
  </si>
  <si>
    <t>784191007</t>
  </si>
  <si>
    <t>Čištění vnitřních ploch podlah po provedení malířských prací</t>
  </si>
  <si>
    <t>-1673739360</t>
  </si>
  <si>
    <t>Čištění vnitřních ploch hrubý úklid po provedení malířských prací omytím podlah</t>
  </si>
  <si>
    <t>https://podminky.urs.cz/item/CS_URS_2023_02/784191007</t>
  </si>
  <si>
    <t>351</t>
  </si>
  <si>
    <t>784191009</t>
  </si>
  <si>
    <t>Čištění vnitřních ploch schodišť po provedení malířských prací</t>
  </si>
  <si>
    <t>1692446574</t>
  </si>
  <si>
    <t>Čištění vnitřních ploch hrubý úklid po provedení malířských prací omytím schodišť</t>
  </si>
  <si>
    <t>https://podminky.urs.cz/item/CS_URS_2023_02/784191009</t>
  </si>
  <si>
    <t>352</t>
  </si>
  <si>
    <t>784221101</t>
  </si>
  <si>
    <t>Dvojnásobné bílé malby ze směsí za sucha dobře otěruvzdorných v místnostech do 3,80 m</t>
  </si>
  <si>
    <t>-933907329</t>
  </si>
  <si>
    <t>Malby z malířských směsí otěruvzdorných za sucha dvojnásobné, bílé za sucha otěruvzdorné dobře v místnostech výšky do 3,80 m</t>
  </si>
  <si>
    <t>https://podminky.urs.cz/item/CS_URS_2023_02/784221101</t>
  </si>
  <si>
    <t>786</t>
  </si>
  <si>
    <t>Dokončovací práce - čalounické úpravy</t>
  </si>
  <si>
    <t>353</t>
  </si>
  <si>
    <t>786623011R</t>
  </si>
  <si>
    <t>D+M venkovní žaluzie Z90 el. poháněné vč. příslušenství, o rozměrech 1 200x1 500mm</t>
  </si>
  <si>
    <t>-493052281</t>
  </si>
  <si>
    <t>354</t>
  </si>
  <si>
    <t>786623011R1</t>
  </si>
  <si>
    <t>D+M venkovní žaluzie Z90 el. poháněné vč. příslušenství, o rozměrech 2 400x1 750mm</t>
  </si>
  <si>
    <t>1809270914</t>
  </si>
  <si>
    <t>355</t>
  </si>
  <si>
    <t>786623011R2</t>
  </si>
  <si>
    <t>D+M venkovní žaluzie Z90 el. poháněné vč. příslušenství, o rozměrech 2 400x1 500mm</t>
  </si>
  <si>
    <t>1016200461</t>
  </si>
  <si>
    <t>356</t>
  </si>
  <si>
    <t>786623011R3</t>
  </si>
  <si>
    <t>D+M venkovní žaluzie Z90 el. poháněné vč. příslušenství, o rozměrech 1 400x1 750mm</t>
  </si>
  <si>
    <t>-795593902</t>
  </si>
  <si>
    <t>357</t>
  </si>
  <si>
    <t>998786202</t>
  </si>
  <si>
    <t>Přesun hmot procentní pro stínění a čalounické úpravy v objektech v přes 6 do 12 m</t>
  </si>
  <si>
    <t>-94889606</t>
  </si>
  <si>
    <t>Přesun hmot pro stínění a čalounické úpravy stanovený procentní sazbou (%) z ceny vodorovná dopravní vzdálenost do 50 m v objektech výšky přes 6 do 12 m</t>
  </si>
  <si>
    <t>https://podminky.urs.cz/item/CS_URS_2023_02/998786202</t>
  </si>
  <si>
    <t>787</t>
  </si>
  <si>
    <t>Dokončovací práce - zasklívání</t>
  </si>
  <si>
    <t>358</t>
  </si>
  <si>
    <t>787111214R</t>
  </si>
  <si>
    <t>D+M zasklení ze skleněných tvárnic typu U, včetně příslušenství, kotevního a podružného materiálu</t>
  </si>
  <si>
    <t>1862819425</t>
  </si>
  <si>
    <t>359</t>
  </si>
  <si>
    <t>998787202</t>
  </si>
  <si>
    <t>Přesun hmot procentní pro zasklívání v objektech v přes 6 do 12 m</t>
  </si>
  <si>
    <t>253273246</t>
  </si>
  <si>
    <t>Přesun hmot pro zasklívání stanovený procentní sazbou (%) z ceny vodorovná dopravní vzdálenost do 50 m v objektech výšky přes 6 do 12 m</t>
  </si>
  <si>
    <t>https://podminky.urs.cz/item/CS_URS_2023_02/998787202</t>
  </si>
  <si>
    <t>OST</t>
  </si>
  <si>
    <t>Ostatní</t>
  </si>
  <si>
    <t>360</t>
  </si>
  <si>
    <t>OST1</t>
  </si>
  <si>
    <t>D+M jídelního výtahu včetně příslušenství a v souladu s PD včetně předpsaných zkoušek</t>
  </si>
  <si>
    <t>262144</t>
  </si>
  <si>
    <t>741246389</t>
  </si>
  <si>
    <t>361</t>
  </si>
  <si>
    <t>OST2</t>
  </si>
  <si>
    <t>D+M luminiscenční tabulky</t>
  </si>
  <si>
    <t>-1503050081</t>
  </si>
  <si>
    <t>362</t>
  </si>
  <si>
    <t>OST3</t>
  </si>
  <si>
    <t>D+M sklopné nerezové madlo dl. 800mm</t>
  </si>
  <si>
    <t>1344740416</t>
  </si>
  <si>
    <t>363</t>
  </si>
  <si>
    <t>OST4</t>
  </si>
  <si>
    <t>D+M pevné nerezové madlo dl. 800mm</t>
  </si>
  <si>
    <t>893286034</t>
  </si>
  <si>
    <t>364</t>
  </si>
  <si>
    <t>OST5</t>
  </si>
  <si>
    <t>137486294</t>
  </si>
  <si>
    <t>D+M nástěnné zrcadlo pro invalidy výklopné</t>
  </si>
  <si>
    <t>365</t>
  </si>
  <si>
    <t>OST6</t>
  </si>
  <si>
    <t>1087857527</t>
  </si>
  <si>
    <t>D+M hasící přístroj 21A, 6kg</t>
  </si>
  <si>
    <t>002 - 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</si>
  <si>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</si>
  <si>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</si>
  <si>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</si>
  <si>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</si>
  <si>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</si>
  <si>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</si>
  <si>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</si>
  <si>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</si>
  <si>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</si>
  <si>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</si>
  <si>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</si>
  <si>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1024</t>
  </si>
  <si>
    <t>-1061942264</t>
  </si>
  <si>
    <t>https://podminky.urs.cz/item/CS_URS_2023_02/011002000</t>
  </si>
  <si>
    <t>012103000</t>
  </si>
  <si>
    <t>Geodetické práce před výstavbou</t>
  </si>
  <si>
    <t>1333757267</t>
  </si>
  <si>
    <t>https://podminky.urs.cz/item/CS_URS_2023_02/012103000</t>
  </si>
  <si>
    <t>012203000</t>
  </si>
  <si>
    <t>Geodetické práce při provádění stavby</t>
  </si>
  <si>
    <t>-190029546</t>
  </si>
  <si>
    <t>https://podminky.urs.cz/item/CS_URS_2023_02/012203000</t>
  </si>
  <si>
    <t>012303000</t>
  </si>
  <si>
    <t>Geodetické práce po výstavbě</t>
  </si>
  <si>
    <t>-1620092466</t>
  </si>
  <si>
    <t>https://podminky.urs.cz/item/CS_URS_2023_02/012303000</t>
  </si>
  <si>
    <t>013002000</t>
  </si>
  <si>
    <t>Projektové práce</t>
  </si>
  <si>
    <t>-681782451</t>
  </si>
  <si>
    <t>https://podminky.urs.cz/item/CS_URS_2023_02/013002000</t>
  </si>
  <si>
    <t>Poznámka k položce:_x000D_
Výrobní a ostatní dokumentace.</t>
  </si>
  <si>
    <t>013254000</t>
  </si>
  <si>
    <t>Dokumentace skutečného provedení stavby</t>
  </si>
  <si>
    <t>-877541910</t>
  </si>
  <si>
    <t>https://podminky.urs.cz/item/CS_URS_2023_02/013254000</t>
  </si>
  <si>
    <t>VRN3</t>
  </si>
  <si>
    <t>Zařízení staveniště</t>
  </si>
  <si>
    <t>031002000</t>
  </si>
  <si>
    <t>Související práce pro zařízení staveniště</t>
  </si>
  <si>
    <t>-1362564629</t>
  </si>
  <si>
    <t>https://podminky.urs.cz/item/CS_URS_2023_02/031002000</t>
  </si>
  <si>
    <t>Poznámka k položce:_x000D_
Vybudování zpevněných ploch pro umístění zařízení staveniště.</t>
  </si>
  <si>
    <t>032002000</t>
  </si>
  <si>
    <t>Vybavení staveniště</t>
  </si>
  <si>
    <t>-48364690</t>
  </si>
  <si>
    <t>https://podminky.urs.cz/item/CS_URS_2023_02/032002000</t>
  </si>
  <si>
    <t>Poznámka k položce:_x000D_
Zřízení a pronájem vybavení staveniště.</t>
  </si>
  <si>
    <t>039103000</t>
  </si>
  <si>
    <t>Rozebrání, bourání a odvoz zařízení staveniště</t>
  </si>
  <si>
    <t>1717333156</t>
  </si>
  <si>
    <t>https://podminky.urs.cz/item/CS_URS_2023_02/039103000</t>
  </si>
  <si>
    <t>033002000</t>
  </si>
  <si>
    <t>Připojení staveniště na inženýrské sítě</t>
  </si>
  <si>
    <t>597738891</t>
  </si>
  <si>
    <t>https://podminky.urs.cz/item/CS_URS_2023_02/033002000</t>
  </si>
  <si>
    <t>033203000</t>
  </si>
  <si>
    <t>Energie pro zařízení staveniště</t>
  </si>
  <si>
    <t>-967571055</t>
  </si>
  <si>
    <t>https://podminky.urs.cz/item/CS_URS_2023_02/033203000</t>
  </si>
  <si>
    <t>034002000</t>
  </si>
  <si>
    <t>Zabezpečení staveniště</t>
  </si>
  <si>
    <t>770570649</t>
  </si>
  <si>
    <t>https://podminky.urs.cz/item/CS_URS_2023_02/034002000</t>
  </si>
  <si>
    <t>034503000</t>
  </si>
  <si>
    <t>Informační tabule na staveništi</t>
  </si>
  <si>
    <t>614171819</t>
  </si>
  <si>
    <t>https://podminky.urs.cz/item/CS_URS_2023_02/034503000</t>
  </si>
  <si>
    <t>VRN4</t>
  </si>
  <si>
    <t>Inženýrská činnost</t>
  </si>
  <si>
    <t>043134000</t>
  </si>
  <si>
    <t>Zkoušky zatěžovací</t>
  </si>
  <si>
    <t>-282038992</t>
  </si>
  <si>
    <t>https://podminky.urs.cz/item/CS_URS_2023_02/043134000</t>
  </si>
  <si>
    <t>Poznámka k položce:_x000D_
Zkouška únosnosti pláně.</t>
  </si>
  <si>
    <t>045203000</t>
  </si>
  <si>
    <t>Kompletační činnost</t>
  </si>
  <si>
    <t>1823171410</t>
  </si>
  <si>
    <t>https://podminky.urs.cz/item/CS_URS_2023_02/045203000</t>
  </si>
  <si>
    <t>045303000</t>
  </si>
  <si>
    <t>Koordinační činnost</t>
  </si>
  <si>
    <t>-1043167649</t>
  </si>
  <si>
    <t>https://podminky.urs.cz/item/CS_URS_2023_02/045303000</t>
  </si>
  <si>
    <t>VRN7</t>
  </si>
  <si>
    <t>Provozní vlivy</t>
  </si>
  <si>
    <t>071002000</t>
  </si>
  <si>
    <t>Provoz investora, třetích osob</t>
  </si>
  <si>
    <t>1931270977</t>
  </si>
  <si>
    <t>https://podminky.urs.cz/item/CS_URS_2023_02/071002000</t>
  </si>
  <si>
    <t>VRN9</t>
  </si>
  <si>
    <t>Ostatní náklady</t>
  </si>
  <si>
    <t>091504000</t>
  </si>
  <si>
    <t>Náklady související s publikační činností</t>
  </si>
  <si>
    <t>464798070</t>
  </si>
  <si>
    <t>https://podminky.urs.cz/item/CS_URS_2023_02/091504000</t>
  </si>
  <si>
    <t>003a - Elektroinstalace</t>
  </si>
  <si>
    <t>město Odry</t>
  </si>
  <si>
    <t>Pavel Šupík</t>
  </si>
  <si>
    <t>Ing. Jiří Horák - ELPROJEKT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</si>
  <si>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</si>
  <si>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</si>
  <si>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</si>
  <si>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</si>
  <si>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22-M - Montáže technologických zařízení pro dopravní stavby</t>
  </si>
  <si>
    <t>HZS - Hodinové zúčtovací sazby</t>
  </si>
  <si>
    <t xml:space="preserve">    VRN6 - Územní vlivy</t>
  </si>
  <si>
    <t xml:space="preserve">    VRN8 - Přesun stavebních kapacit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</si>
  <si>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</si>
  <si>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</si>
  <si>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CS ÚRS 2022 02</t>
  </si>
  <si>
    <t>849472855</t>
  </si>
  <si>
    <t>https://podminky.urs.cz/item/CS_URS_2022_02/971033141</t>
  </si>
  <si>
    <t>974031157</t>
  </si>
  <si>
    <t>Vysekání rýh ve zdivu cihelném na maltu vápennou nebo vápenocementovou do hl. 100 mm a šířky do 300 mm</t>
  </si>
  <si>
    <t>432476188</t>
  </si>
  <si>
    <t>https://podminky.urs.cz/item/CS_URS_2023_02/974031157</t>
  </si>
  <si>
    <t>977332111</t>
  </si>
  <si>
    <t>Frézování drážek pro vodiče ve stěnách z cihel, rozměru do 30x30 mm</t>
  </si>
  <si>
    <t>-1800694647</t>
  </si>
  <si>
    <t>https://podminky.urs.cz/item/CS_URS_2023_02/977332111</t>
  </si>
  <si>
    <t>977332112</t>
  </si>
  <si>
    <t>Frézování drážek pro vodiče ve stěnách z cihel, rozměru do 50x50 mm</t>
  </si>
  <si>
    <t>-397327278</t>
  </si>
  <si>
    <t>https://podminky.urs.cz/item/CS_URS_2023_02/977332112</t>
  </si>
  <si>
    <t>997013212</t>
  </si>
  <si>
    <t>Vnitrostaveništní doprava suti a vybouraných hmot vodorovně do 50 m svisle ručně pro budovy a haly výšky přes 6 do 9 m</t>
  </si>
  <si>
    <t>-1056903179</t>
  </si>
  <si>
    <t>https://podminky.urs.cz/item/CS_URS_2022_02/997013212</t>
  </si>
  <si>
    <t>427955932</t>
  </si>
  <si>
    <t>https://podminky.urs.cz/item/CS_URS_2022_02/997013501</t>
  </si>
  <si>
    <t>881103328</t>
  </si>
  <si>
    <t>https://podminky.urs.cz/item/CS_URS_2022_02/997013509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</si>
  <si>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</si>
  <si>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</si>
  <si>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1263656879</t>
  </si>
  <si>
    <t>https://podminky.urs.cz/item/CS_URS_2022_02/997013609</t>
  </si>
  <si>
    <t>741</t>
  </si>
  <si>
    <t>Elektroinstalace - silnoproud</t>
  </si>
  <si>
    <t>25846</t>
  </si>
  <si>
    <t xml:space="preserve">požárně odolný rozvaděč RH </t>
  </si>
  <si>
    <t>1338699162</t>
  </si>
  <si>
    <t>5436</t>
  </si>
  <si>
    <t>dodávka rozvaděče RP</t>
  </si>
  <si>
    <t>-390408516</t>
  </si>
  <si>
    <t>5787469</t>
  </si>
  <si>
    <t>připojení pohonu nebo ventilátoru 230V/50Hz, 16A</t>
  </si>
  <si>
    <t>-1810332634</t>
  </si>
  <si>
    <t>741110042</t>
  </si>
  <si>
    <t>Montáž trubek elektroinstalačních s nasunutím nebo našroubováním do krabic plastových ohebných, uložených pevně, vnější Ø přes 23 do 35 mm</t>
  </si>
  <si>
    <t>352228248</t>
  </si>
  <si>
    <t>https://podminky.urs.cz/item/CS_URS_2022_02/741110042</t>
  </si>
  <si>
    <t>34571074</t>
  </si>
  <si>
    <t>trubka elektroinstalační ohebná z PVC (EN) 2332</t>
  </si>
  <si>
    <t>-1655169090</t>
  </si>
  <si>
    <t>34571072</t>
  </si>
  <si>
    <t>trubka elektroinstalační ohebná z PVC (EN) 2350</t>
  </si>
  <si>
    <t>761421037</t>
  </si>
  <si>
    <t>7411100430</t>
  </si>
  <si>
    <t>Montáž trubek elektroinstalačních s nasunutím nebo našroubováním do krabic plastových ohebných, uložených pevně, vnější Ø přes 35 mm</t>
  </si>
  <si>
    <t>-787306600</t>
  </si>
  <si>
    <t>1000306434</t>
  </si>
  <si>
    <t>TRUBKA  110 návin 25m</t>
  </si>
  <si>
    <t>1250884821</t>
  </si>
  <si>
    <t>741112001</t>
  </si>
  <si>
    <t>Montáž krabic elektroinstalačních bez napojení na trubky a lišty, demontáže a montáže víčka a přístroje protahovacích nebo odbočných zapuštěných plastových kruhových</t>
  </si>
  <si>
    <t>131845057</t>
  </si>
  <si>
    <t>https://podminky.urs.cz/item/CS_URS_2022_02/741112001</t>
  </si>
  <si>
    <t>34571450</t>
  </si>
  <si>
    <t>krabice pod omítku PVC přístrojová kruhová D 70mm</t>
  </si>
  <si>
    <t>1265370310</t>
  </si>
  <si>
    <t>34571521</t>
  </si>
  <si>
    <t>krabice pod omítku PVC odbočná kruhová D 70mm s víčkem a svorkovnicí</t>
  </si>
  <si>
    <t>-882602140</t>
  </si>
  <si>
    <t>34571563</t>
  </si>
  <si>
    <t>krabice pod omítku PVC odbočná kruhová D 100mm s víčkem a svorkovnicí</t>
  </si>
  <si>
    <t>1808800506</t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</si>
  <si>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</si>
  <si>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</si>
  <si>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CS ÚRS 2021 01</t>
  </si>
  <si>
    <t>-441381322</t>
  </si>
  <si>
    <t>https://podminky.urs.cz/item/CS_URS_2021_01/741112023</t>
  </si>
  <si>
    <t>1185774</t>
  </si>
  <si>
    <t>EKVIPOTENCIALNI SVORKOVNICE EPS 1 + KRYT</t>
  </si>
  <si>
    <t>1434433005</t>
  </si>
  <si>
    <t>741120323</t>
  </si>
  <si>
    <t>Montáž fotovoltaických kabelů bez ukončení, uložených pevně, průměru do 4 mm</t>
  </si>
  <si>
    <t>CS ÚRS 2024 01</t>
  </si>
  <si>
    <t>661735492</t>
  </si>
  <si>
    <t>https://podminky.urs.cz/item/CS_URS_2024_01/741120323</t>
  </si>
  <si>
    <t>34111850</t>
  </si>
  <si>
    <t>kabel fotovoltaický černý nebo červený průměr 4mm</t>
  </si>
  <si>
    <t>357147484</t>
  </si>
  <si>
    <t>125*1,2 "Přepočtené koeficientem množství</t>
  </si>
  <si>
    <t>741122611</t>
  </si>
  <si>
    <t>Montáž kabelů měděných bez ukončení uložených pevně plných kulatých nebo bezhalogenových (např. CYKY) počtu a průřezu žil 3x1,5 až 6 mm2</t>
  </si>
  <si>
    <t>1044388358</t>
  </si>
  <si>
    <t>https://podminky.urs.cz/item/CS_URS_2022_02/741122611</t>
  </si>
  <si>
    <t>10.048.186</t>
  </si>
  <si>
    <t>CYKY-O 3x1,5 (3Ax1,5)</t>
  </si>
  <si>
    <t>1822662337</t>
  </si>
  <si>
    <t>10.051.448</t>
  </si>
  <si>
    <t>CYKY-J 3x1,5 (3Cx 1,5)</t>
  </si>
  <si>
    <t>63945014</t>
  </si>
  <si>
    <t>10.048.243</t>
  </si>
  <si>
    <t>CYKY-J 5x1,5 (5Cx1,5)</t>
  </si>
  <si>
    <t>953905290</t>
  </si>
  <si>
    <t>10.048.482</t>
  </si>
  <si>
    <t>CYKY-J 3x2,5 (3Cx 2,5)</t>
  </si>
  <si>
    <t>-716351025</t>
  </si>
  <si>
    <t>2000000354</t>
  </si>
  <si>
    <t>CYKY-J  5x2,5 RE</t>
  </si>
  <si>
    <t>-772702477</t>
  </si>
  <si>
    <t>10.048.984</t>
  </si>
  <si>
    <t>CYKY-J 5x4 (5Cx4)</t>
  </si>
  <si>
    <t>-905426735</t>
  </si>
  <si>
    <t>1257425004</t>
  </si>
  <si>
    <t>KABEL CYKY-J 4x10, BUBEN</t>
  </si>
  <si>
    <t>1713741501</t>
  </si>
  <si>
    <t>1257430004</t>
  </si>
  <si>
    <t>KABEL CYKY-J 5x10, BUBEN</t>
  </si>
  <si>
    <t>2058005772</t>
  </si>
  <si>
    <t>1501513</t>
  </si>
  <si>
    <t>KABEL -O 2X1,5 RE P90-R</t>
  </si>
  <si>
    <t>894811981</t>
  </si>
  <si>
    <t>741130001</t>
  </si>
  <si>
    <t>Ukončení vodičů izolovaných s označením a zapojením v rozváděči nebo na přístroji, průřezu žíly do 2,5 mm2</t>
  </si>
  <si>
    <t>-84696145</t>
  </si>
  <si>
    <t>https://podminky.urs.cz/item/CS_URS_2022_02/741130001</t>
  </si>
  <si>
    <t>741130007</t>
  </si>
  <si>
    <t>Ukončení vodičů izolovaných s označením a zapojením v rozváděči nebo na přístroji, průřezu žíly do 25 mm2</t>
  </si>
  <si>
    <t>-1279740238</t>
  </si>
  <si>
    <t>https://podminky.urs.cz/item/CS_URS_2022_02/741130007</t>
  </si>
  <si>
    <t>741130420</t>
  </si>
  <si>
    <t>Montáž fotovoltaických kabelů nalisování konektoru na fotovoltaický kabel</t>
  </si>
  <si>
    <t>-1988941740</t>
  </si>
  <si>
    <t>https://podminky.urs.cz/item/CS_URS_2024_01/741130420</t>
  </si>
  <si>
    <t>34111803</t>
  </si>
  <si>
    <t>konektory MC4 pro napojení prodlužovacích kabelů k fotovoltaickému panelu</t>
  </si>
  <si>
    <t>-969828907</t>
  </si>
  <si>
    <t>741210101</t>
  </si>
  <si>
    <t>Montáž rozváděčů litinových, hliníkových nebo plastových bez zapojení vodičů sestavy hmotnosti do 50 kg</t>
  </si>
  <si>
    <t>-1876177757</t>
  </si>
  <si>
    <t>https://podminky.urs.cz/item/CS_URS_2022_02/741210101</t>
  </si>
  <si>
    <t>741210102</t>
  </si>
  <si>
    <t>Montáž rozváděčů litinových, hliníkových nebo plastových bez zapojení vodičů sestavy hmotnosti do 100 kg</t>
  </si>
  <si>
    <t>1793268185</t>
  </si>
  <si>
    <t>https://podminky.urs.cz/item/CS_URS_2022_02/741210102</t>
  </si>
  <si>
    <t>741310101</t>
  </si>
  <si>
    <t>Montáž spínačů jedno nebo dvoupólových polozapuštěných nebo zapuštěných se zapojením vodičů bezšroubové připojení spínačů, řazení 1-jednopólových</t>
  </si>
  <si>
    <t>-552479052</t>
  </si>
  <si>
    <t>https://podminky.urs.cz/item/CS_URS_2022_02/741310101</t>
  </si>
  <si>
    <t>34535515</t>
  </si>
  <si>
    <t>spínač jednopólový 10A bílý,+rameček</t>
  </si>
  <si>
    <t>CS ÚRS 2019 01</t>
  </si>
  <si>
    <t>751151013</t>
  </si>
  <si>
    <t>741310103</t>
  </si>
  <si>
    <t>Montáž spínačů jedno nebo dvoupólových polozapuštěných nebo zapuštěných se zapojením vodičů bezšroubové připojení spínačů, řazení 1So-jednopólových s orientační doutnavkou</t>
  </si>
  <si>
    <t>836683006</t>
  </si>
  <si>
    <t>https://podminky.urs.cz/item/CS_URS_2024_01/741310103</t>
  </si>
  <si>
    <t>ABB.3559A21345</t>
  </si>
  <si>
    <t>Přístroj spínače jednopólového, řazení 1, 1So, 1S</t>
  </si>
  <si>
    <t>-536465051</t>
  </si>
  <si>
    <t>741310122</t>
  </si>
  <si>
    <t>Montáž spínačů jedno nebo dvoupólových polozapuštěných nebo zapuštěných se zapojením vodičů bezšroubové připojení přepínačů, řazení 6-střídavých</t>
  </si>
  <si>
    <t>-466872610</t>
  </si>
  <si>
    <t>10.069.918</t>
  </si>
  <si>
    <t xml:space="preserve"> BÍLÁ přepínač č.6 + rámeček</t>
  </si>
  <si>
    <t>KS</t>
  </si>
  <si>
    <t>-1224169256</t>
  </si>
  <si>
    <t>10.069.921</t>
  </si>
  <si>
    <t xml:space="preserve"> BÍLÁ přepínač č.7 + rámeček</t>
  </si>
  <si>
    <t>-1943467950</t>
  </si>
  <si>
    <t>10.056.922</t>
  </si>
  <si>
    <t xml:space="preserve"> BÍLÁ spínač č.5 + rámeček</t>
  </si>
  <si>
    <t>-1383857679</t>
  </si>
  <si>
    <t>741310221</t>
  </si>
  <si>
    <t>Montáž spínačů jedno nebo dvoupólových polozapuštěných nebo zapuštěných se zapojením vodičů šroubové připojení, pro prostředí normální spínačů, řazení 2-pro žaluzie</t>
  </si>
  <si>
    <t>1750658006</t>
  </si>
  <si>
    <t>https://podminky.urs.cz/item/CS_URS_2024_01/741310221</t>
  </si>
  <si>
    <t>73769002</t>
  </si>
  <si>
    <t>spínač žaluziový s rámečkem</t>
  </si>
  <si>
    <t>1435682793</t>
  </si>
  <si>
    <t>741310238</t>
  </si>
  <si>
    <t>Montáž spínačů jedno nebo dvoupólových polozapuštěných nebo zapuštěných se zapojením vodičů šroubové připojení, pro prostředí normální přepínačů, řazení 6+6-dvojitých střídavých</t>
  </si>
  <si>
    <t>-182505218</t>
  </si>
  <si>
    <t>https://podminky.urs.cz/item/CS_URS_2024_01/741310238</t>
  </si>
  <si>
    <t>34535007</t>
  </si>
  <si>
    <t>přepínač střídavý dvojitý kompletní, zápustný, řazení 6+6(6+1), šroubové svorky</t>
  </si>
  <si>
    <t>610608741</t>
  </si>
  <si>
    <t>741310251</t>
  </si>
  <si>
    <t>Montáž spínačů jedno nebo dvoupólových polozapuštěných nebo zapuštěných se zapojením vodičů šroubové připojení, pro prostředí venkovní nebo mokré spínačů, řazení 1-jednopólových</t>
  </si>
  <si>
    <t>-1040556798</t>
  </si>
  <si>
    <t>https://podminky.urs.cz/item/CS_URS_2024_01/741310251</t>
  </si>
  <si>
    <t>34535025</t>
  </si>
  <si>
    <t>přístroj spínače zápustného jednopólového, s krytem, řazení 1, IP44, šroubové svorky</t>
  </si>
  <si>
    <t>1941717356</t>
  </si>
  <si>
    <t>741310263</t>
  </si>
  <si>
    <t>Montáž spínačů jedno nebo dvoupólových polozapuštěných nebo zapuštěných se zapojením vodičů šroubové připojení, pro prostředí venkovní nebo mokré přepínačů, řazení 6-střídavých</t>
  </si>
  <si>
    <t>-308812249</t>
  </si>
  <si>
    <t>https://podminky.urs.cz/item/CS_URS_2024_01/741310263</t>
  </si>
  <si>
    <t>34535048</t>
  </si>
  <si>
    <t>přístroj přepínače zápustného střídavého, s krytem, řazení 6, IP44, šroubové svorky</t>
  </si>
  <si>
    <t>-1339838967</t>
  </si>
  <si>
    <t>741311004</t>
  </si>
  <si>
    <t>Montáž spínačů speciálních se zapojením vodičů čidla pohybu nástěnného</t>
  </si>
  <si>
    <t>-2481430</t>
  </si>
  <si>
    <t>https://podminky.urs.cz/item/CS_URS_2022_02/741311004</t>
  </si>
  <si>
    <t>8500430315</t>
  </si>
  <si>
    <t>Čidlo pohybové 360 ° , IP 20</t>
  </si>
  <si>
    <t>1601662694</t>
  </si>
  <si>
    <t>0,666666666666667*3 "Přepočtené koeficientem množství</t>
  </si>
  <si>
    <t>8500430320</t>
  </si>
  <si>
    <t>Nástěnný detektor pohybu, úhel záběru 180°, min. krytí IP44</t>
  </si>
  <si>
    <t>-1015358523</t>
  </si>
  <si>
    <t>0,333333333333333*3 "Přepočtené koeficientem množství</t>
  </si>
  <si>
    <t>741313042</t>
  </si>
  <si>
    <t>Montáž zásuvek domovních se zapojením vodičů šroubové připojení polozapuštěných nebo zapuštěných 10/16 A, provedení 2P + PE dvojí zapojení pro průběžnou montáž</t>
  </si>
  <si>
    <t>997553315</t>
  </si>
  <si>
    <t>https://podminky.urs.cz/item/CS_URS_2022_02/741313042</t>
  </si>
  <si>
    <t>1000005782</t>
  </si>
  <si>
    <t>Zásuvka jednonásobná, chráněná, s clonkami, s bezšroub. svorkami 04-  + rameček</t>
  </si>
  <si>
    <t>2007502269</t>
  </si>
  <si>
    <t>1000006539</t>
  </si>
  <si>
    <t>Zásuvka jednonásobná s clon., s ochranou před přepětím, bezšroub. sv. 04- + rameček</t>
  </si>
  <si>
    <t>395298393</t>
  </si>
  <si>
    <t>741313082</t>
  </si>
  <si>
    <t>Montáž zásuvek domovních se zapojením vodičů šroubové připojení venkovní nebo mokré, provedení 2P + PE</t>
  </si>
  <si>
    <t>-1794028154</t>
  </si>
  <si>
    <t>https://podminky.urs.cz/item/CS_URS_2024_01/741313082</t>
  </si>
  <si>
    <t>ABB.55182929B</t>
  </si>
  <si>
    <t xml:space="preserve">Zásuvka jednonásobná s víčkem, IP44 </t>
  </si>
  <si>
    <t>637311419</t>
  </si>
  <si>
    <t>741322001</t>
  </si>
  <si>
    <t>Montáž přepěťových ochran DC se zapojením vodičů svodiče bleskových proudů - typ 1+2 jednopólových, pro impulsní proud do 35 kA pro 3 stringy včetně odppojovačů v plastovém rozvaděči</t>
  </si>
  <si>
    <t>-1534776692</t>
  </si>
  <si>
    <t>https://podminky.urs.cz/item/CS_URS_2024_01/741322001</t>
  </si>
  <si>
    <t>741330371</t>
  </si>
  <si>
    <t>Montáž ovladačů tlačítkových ve skříni se zapojením vodičů 1 tlačítkových</t>
  </si>
  <si>
    <t>-507097246</t>
  </si>
  <si>
    <t>https://podminky.urs.cz/item/CS_URS_2022_02/741330371</t>
  </si>
  <si>
    <t>1459289</t>
  </si>
  <si>
    <t>Tlačítko total STOP</t>
  </si>
  <si>
    <t>1838848425</t>
  </si>
  <si>
    <t>1459287</t>
  </si>
  <si>
    <t>Tlačítko  STOP FVE</t>
  </si>
  <si>
    <t>712852470</t>
  </si>
  <si>
    <t>741370034</t>
  </si>
  <si>
    <t>Montáž svítidel žárovkových se zapojením vodičů bytových nebo společenských místností nástěnných přisazených 2 zdroje nouzové</t>
  </si>
  <si>
    <t>108370227</t>
  </si>
  <si>
    <t>https://podminky.urs.cz/item/CS_URS_2022_02/741370034</t>
  </si>
  <si>
    <t>3296</t>
  </si>
  <si>
    <t>Stropní nebo nástěnné nouzové LED svítidlo, 3W, 500lm, 4000K, Ra 80, s piktoramem, krytí IP65</t>
  </si>
  <si>
    <t>156915672</t>
  </si>
  <si>
    <t>56958</t>
  </si>
  <si>
    <t>Stropní nebo nástěnné nouzové LED svítidlo, 3W, 500lm, 4000K, Ra 80, krytí IP65</t>
  </si>
  <si>
    <t>659109578</t>
  </si>
  <si>
    <t>741372021</t>
  </si>
  <si>
    <t>Montáž svítidel s integrovaným zdrojem LED se zapojením vodičů interiérových přisazených nástěnných hranatých nebo kruhových, plochy do 0,09 m2</t>
  </si>
  <si>
    <t>-1103130646</t>
  </si>
  <si>
    <t>https://podminky.urs.cz/item/CS_URS_2024_01/741372021</t>
  </si>
  <si>
    <t>DAM.03517</t>
  </si>
  <si>
    <t>Nástěnné LED svítidlo, min. krytí IP20</t>
  </si>
  <si>
    <t>-555554477</t>
  </si>
  <si>
    <t>741372062</t>
  </si>
  <si>
    <t>Montáž svítidel s integrovaným zdrojem LED se zapojením vodičů interiérových přisazených stropních hranatých nebo kruhových, plochy přes 0,09 do 0,36 m2</t>
  </si>
  <si>
    <t>1657432128</t>
  </si>
  <si>
    <t>https://podminky.urs.cz/item/CS_URS_2022_02/741372062</t>
  </si>
  <si>
    <t>156684</t>
  </si>
  <si>
    <t>Stropní přisazené LED svítidlo, plnospektrální, difúzor mikroprizmaticky, 58W, 6000lm, 4000K, Ra 80, krytí IP 20</t>
  </si>
  <si>
    <t>-1249903123</t>
  </si>
  <si>
    <t>3625699</t>
  </si>
  <si>
    <t>Stropní přisazené LED svítidlo, difúzor mikroprizmaticky, 21W, 3300lm, 4000K, Ra 80, krytí IP 20</t>
  </si>
  <si>
    <t>-990325547</t>
  </si>
  <si>
    <t>35941656</t>
  </si>
  <si>
    <t>Stropní přisazené LED svítidlo, difúzor mikroprizmaticky,31W, 4700lm, 4000K, Ra 80, krytí IP 20</t>
  </si>
  <si>
    <t>382940430</t>
  </si>
  <si>
    <t>3614869</t>
  </si>
  <si>
    <t>Stropní přisazené LED svítidlo, difúzor mikroprizmaticky, 37W, 3790lm, 4000K, Ra 80, krytí IP 20</t>
  </si>
  <si>
    <t>-1135670930</t>
  </si>
  <si>
    <t>511239</t>
  </si>
  <si>
    <t>Stropní nebo nástěnné přisazené LED svítidlo, difúzor opálový,25W, 3038lm, 4000K, Ra 80, krytí IP 65</t>
  </si>
  <si>
    <t>1629106930</t>
  </si>
  <si>
    <t>782390</t>
  </si>
  <si>
    <t>Stropní nouzové LED svítidlo, 3,4W, 237lm, 6500K, Ra 80, krytí IP20</t>
  </si>
  <si>
    <t>-1262415215</t>
  </si>
  <si>
    <t>741410072</t>
  </si>
  <si>
    <t>Montáž uzemňovacího vedení s upevněním, propojením a připojením pomocí svorek doplňků ostatních konstrukcí vodičem průřezu do 16 mm2, uloženým pevně</t>
  </si>
  <si>
    <t>-1433810447</t>
  </si>
  <si>
    <t>https://podminky.urs.cz/item/CS_URS_2022_02/741410072</t>
  </si>
  <si>
    <t>34140825</t>
  </si>
  <si>
    <t>vodič propojovací jádro Cu plné izolace PVC 450/750V (H07V-U) 1x4mm2</t>
  </si>
  <si>
    <t>1147930995</t>
  </si>
  <si>
    <t>10.050.773</t>
  </si>
  <si>
    <t>H07V-R 10 zž (CY)</t>
  </si>
  <si>
    <t>-1033504570</t>
  </si>
  <si>
    <t>2000000608</t>
  </si>
  <si>
    <t>(H07V-K) CYA 16 zelenožlutá</t>
  </si>
  <si>
    <t>-1717901669</t>
  </si>
  <si>
    <t>741711011</t>
  </si>
  <si>
    <t>Montáž nosné konstrukce fotovoltaických panelů umístěné na ploché střeše</t>
  </si>
  <si>
    <t>1455721113</t>
  </si>
  <si>
    <t>https://podminky.urs.cz/item/CS_URS_2024_01/741711011</t>
  </si>
  <si>
    <t>42412508</t>
  </si>
  <si>
    <t>konstrukce nosná pro fotovoltaické panely na ploché střechy, set pro 3 panely</t>
  </si>
  <si>
    <t>1211278211</t>
  </si>
  <si>
    <t>741721211</t>
  </si>
  <si>
    <t>Montáž fotovoltaických panelů výkonu přes 300 Wp, umístěných na ploché střeše krystalických</t>
  </si>
  <si>
    <t>256995187</t>
  </si>
  <si>
    <t>https://podminky.urs.cz/item/CS_URS_2024_01/741721211</t>
  </si>
  <si>
    <t>35002030</t>
  </si>
  <si>
    <t>panel fotovoltaický monokrystalický 450Wp</t>
  </si>
  <si>
    <t>-1139556255</t>
  </si>
  <si>
    <t>741730017</t>
  </si>
  <si>
    <t>Montáž střídače napětí DC/AC fotovoltaických systémů včetně osazení a připojení síťového DC/AC (On - grid) třífázového, maximální výstupní výkon přes 15 000 do 25 000 W</t>
  </si>
  <si>
    <t>777517485</t>
  </si>
  <si>
    <t>https://podminky.urs.cz/item/CS_URS_2024_01/741730017</t>
  </si>
  <si>
    <t>35673003</t>
  </si>
  <si>
    <t>měnič fotovoltaický třífázový beztransformátorový maximální vstupní výkon 20000W, maximální výstupní výkon 20000W</t>
  </si>
  <si>
    <t>-679031290</t>
  </si>
  <si>
    <t>741732061</t>
  </si>
  <si>
    <t>Montáž stejnosměrného měniče napětí DC/DC fotovoltaických systémů výkonového optimizéru, výstupní výkon do 500 W</t>
  </si>
  <si>
    <t>1209390430</t>
  </si>
  <si>
    <t>https://podminky.urs.cz/item/CS_URS_2024_01/741732061</t>
  </si>
  <si>
    <t>35671253</t>
  </si>
  <si>
    <t>optimizér přídavný na panel jemnovitý DC výkon 500W</t>
  </si>
  <si>
    <t>-1822696721</t>
  </si>
  <si>
    <t>741761001</t>
  </si>
  <si>
    <t>Montáž monitorovacího zařízení fotovoltaických systémů hlavní jednotky pro 1 střídač</t>
  </si>
  <si>
    <t>1925195761</t>
  </si>
  <si>
    <t>https://podminky.urs.cz/item/CS_URS_2024_01/741761001</t>
  </si>
  <si>
    <t>741761012</t>
  </si>
  <si>
    <t>Montáž monitorovacího zařízení fotovoltaických systémů rozšiřujícího modulu pro řízení výkonu elektrárny</t>
  </si>
  <si>
    <t>1680305461</t>
  </si>
  <si>
    <t>https://podminky.urs.cz/item/CS_URS_2024_01/741761012</t>
  </si>
  <si>
    <t>40561086</t>
  </si>
  <si>
    <t>rozšířující modul monitoringu pro řízení výkonu elektrárny</t>
  </si>
  <si>
    <t>143157334</t>
  </si>
  <si>
    <t>741761015</t>
  </si>
  <si>
    <t>Montáž monitorovacího zařízení fotovoltaických systémů rozšiřujícího modulu pro vzdálený odečet dat z elektroměru</t>
  </si>
  <si>
    <t>1572664900</t>
  </si>
  <si>
    <t>https://podminky.urs.cz/item/CS_URS_2024_01/741761015</t>
  </si>
  <si>
    <t>741791003</t>
  </si>
  <si>
    <t>Montáž ostatních zařízení a příslušenství fotovoltaických systémů elektroměru třífázového</t>
  </si>
  <si>
    <t>2041878795</t>
  </si>
  <si>
    <t>https://podminky.urs.cz/item/CS_URS_2024_01/741791003</t>
  </si>
  <si>
    <t>741810002</t>
  </si>
  <si>
    <t>Zkoušky a prohlídky elektrických rozvodů a zařízení celková prohlídka a vyhotovení revizní zprávy pro objem montážních prací přes 100 do 500 tis. Kč</t>
  </si>
  <si>
    <t>1485798900</t>
  </si>
  <si>
    <t>https://podminky.urs.cz/item/CS_URS_2022_02/741810002</t>
  </si>
  <si>
    <t>741910411</t>
  </si>
  <si>
    <t>Montáž žlabů bez stojiny a výložníků kovových s podpěrkami a příslušenstvím bez víka, šířky do 50 mm</t>
  </si>
  <si>
    <t>-563888686</t>
  </si>
  <si>
    <t>https://podminky.urs.cz/item/CS_URS_2024_01/741910411</t>
  </si>
  <si>
    <t>1000292023</t>
  </si>
  <si>
    <t xml:space="preserve"> 50X62X0.70 EO  ŽLAB KAB. S INT.SPOJ.NED</t>
  </si>
  <si>
    <t>1625022466</t>
  </si>
  <si>
    <t>1000292075</t>
  </si>
  <si>
    <t xml:space="preserve"> V 50 EO  VÍKO KABELOVÉHO ŽLABU</t>
  </si>
  <si>
    <t>-976984698</t>
  </si>
  <si>
    <t>84657</t>
  </si>
  <si>
    <t>dodávka rozvaděče RFVE</t>
  </si>
  <si>
    <t>-2113668731</t>
  </si>
  <si>
    <t>742</t>
  </si>
  <si>
    <t>Elektroinstalace - slaboproud</t>
  </si>
  <si>
    <t>58664652</t>
  </si>
  <si>
    <t>datový nástěnný rozvaděč, router, switch</t>
  </si>
  <si>
    <t>-1938278929</t>
  </si>
  <si>
    <t>742121001</t>
  </si>
  <si>
    <t>Montáž kabelů sdělovacích pro vnitřní rozvody počtu žil do 15</t>
  </si>
  <si>
    <t>1399693366</t>
  </si>
  <si>
    <t>8500046670</t>
  </si>
  <si>
    <t>Instalační kabel UTP  CAT6E LSOH (305m/bal)</t>
  </si>
  <si>
    <t>862401628</t>
  </si>
  <si>
    <t>742121001012</t>
  </si>
  <si>
    <t>1314086352</t>
  </si>
  <si>
    <t>ELMRG6</t>
  </si>
  <si>
    <t xml:space="preserve">koaxiál RG-6 </t>
  </si>
  <si>
    <t>-417709442</t>
  </si>
  <si>
    <t>742310001</t>
  </si>
  <si>
    <t>Montáž domovního telefonu napájecího modulu na DIN lištu</t>
  </si>
  <si>
    <t>494643487</t>
  </si>
  <si>
    <t>https://podminky.urs.cz/item/CS_URS_2024_01/742310001</t>
  </si>
  <si>
    <t>742310002</t>
  </si>
  <si>
    <t>Montáž domovního telefonu komunikačního tabla</t>
  </si>
  <si>
    <t>-650785910</t>
  </si>
  <si>
    <t>https://podminky.urs.cz/item/CS_URS_2024_01/742310002</t>
  </si>
  <si>
    <t>742310004</t>
  </si>
  <si>
    <t>Montáž domovního telefonu elektroinstalační krabice pod tablo</t>
  </si>
  <si>
    <t>-297755550</t>
  </si>
  <si>
    <t>https://podminky.urs.cz/item/CS_URS_2024_01/742310004</t>
  </si>
  <si>
    <t>742310005</t>
  </si>
  <si>
    <t>Montáž domovního telefonu distributoru signálu</t>
  </si>
  <si>
    <t>-515473927</t>
  </si>
  <si>
    <t>https://podminky.urs.cz/item/CS_URS_2024_01/742310005</t>
  </si>
  <si>
    <t>742310006</t>
  </si>
  <si>
    <t>Montáž domovního telefonu nástěnného audio/video telefonu</t>
  </si>
  <si>
    <t>-8629097</t>
  </si>
  <si>
    <t>https://podminky.urs.cz/item/CS_URS_2024_01/742310006</t>
  </si>
  <si>
    <t>742320053</t>
  </si>
  <si>
    <t>Montáž elektricky ovládaných zámků komunikačního tabla tabulky do venkovního prostředí k tablu se seznamen klapek</t>
  </si>
  <si>
    <t>250683178</t>
  </si>
  <si>
    <t>https://podminky.urs.cz/item/CS_URS_2024_01/742320053</t>
  </si>
  <si>
    <t>864528</t>
  </si>
  <si>
    <t>Domovní telefon tj. sada tabel+krabic, koncetrátoru. napaj. zdrojů, videotelofonů, videodistributorů dle nabídky č. NV-80/2024</t>
  </si>
  <si>
    <t>sad</t>
  </si>
  <si>
    <t>2003425788</t>
  </si>
  <si>
    <t>742330024</t>
  </si>
  <si>
    <t>Montáž strukturované kabeláže příslušenství a ostatní práce k rozvaděčům patch panelu 24 portů UTP/FTP</t>
  </si>
  <si>
    <t>CS ÚRS 2018 02</t>
  </si>
  <si>
    <t>-110034308</t>
  </si>
  <si>
    <t>742330042</t>
  </si>
  <si>
    <t>Montáž strukturované kabeláže zásuvek datových pod omítku, do nábytku, do parapetního žlabu nebo podlahové krabice dvouzásuvky</t>
  </si>
  <si>
    <t>-822268477</t>
  </si>
  <si>
    <t>1711277-1</t>
  </si>
  <si>
    <t>Modul zásuvkový 45x45 mm, pro 2x RJ45, se záclonkou</t>
  </si>
  <si>
    <t>1579195754</t>
  </si>
  <si>
    <t>1359825</t>
  </si>
  <si>
    <t>ZASUVKA JACK RJ 45-8 CAT. 6E RJ45C6U</t>
  </si>
  <si>
    <t>945653996</t>
  </si>
  <si>
    <t>742330051</t>
  </si>
  <si>
    <t>Montáž strukturované kabeláže zásuvek datových popis portu zásuvky</t>
  </si>
  <si>
    <t>-518367818</t>
  </si>
  <si>
    <t>742330052</t>
  </si>
  <si>
    <t>Montáž strukturované kabeláže zásuvek datových popis portů patchpanelu</t>
  </si>
  <si>
    <t>-1013336269</t>
  </si>
  <si>
    <t>742330101</t>
  </si>
  <si>
    <t>Montáž strukturované kabeláže měření segmentu metalického s vyhotovením protokolu</t>
  </si>
  <si>
    <t>-1403331707</t>
  </si>
  <si>
    <t>742420021</t>
  </si>
  <si>
    <t>Montáž společné televizní antény antenního stožáru včetně upevňovacího materiálu</t>
  </si>
  <si>
    <t>CS ÚRS 2020 01</t>
  </si>
  <si>
    <t>-692721332</t>
  </si>
  <si>
    <t>742420041</t>
  </si>
  <si>
    <t>Montáž společné televizní antény antenního domovního zesilovače</t>
  </si>
  <si>
    <t>-1778301711</t>
  </si>
  <si>
    <t>742420121</t>
  </si>
  <si>
    <t>Montáž společné televizní antény televizní zásuvky koncové nebo průběžné</t>
  </si>
  <si>
    <t>1306342834</t>
  </si>
  <si>
    <t>1242631</t>
  </si>
  <si>
    <t xml:space="preserve">ZAS. TELEVIZNI </t>
  </si>
  <si>
    <t>795510511</t>
  </si>
  <si>
    <t>Práce a dodávky M</t>
  </si>
  <si>
    <t>21-M</t>
  </si>
  <si>
    <t>Elektromontáže</t>
  </si>
  <si>
    <t>210100096</t>
  </si>
  <si>
    <t>Ukončení vodičů izolovaných s označením a zapojením na svorkovnici s otevřením a uzavřením krytu průřezu žíly do 2,5 mm2 Pohon venkovních žalůzií, ovládání nástěnným ovladačem</t>
  </si>
  <si>
    <t>-629964290</t>
  </si>
  <si>
    <t>-269839066</t>
  </si>
  <si>
    <t>210100155</t>
  </si>
  <si>
    <t>Ukončení kabelů smršťovací koncovkou nebo páskou se zapojením bez letování počtu a průřezu žil 5 x 6 mm2, zapojení zásuvkové skříně</t>
  </si>
  <si>
    <t>-1192927603</t>
  </si>
  <si>
    <t>https://podminky.urs.cz/item/CS_URS_2024_01/210100155</t>
  </si>
  <si>
    <t>34343126</t>
  </si>
  <si>
    <t>trubka smršťovací tenkostěnná bez lepidla RC 19,0/9,5</t>
  </si>
  <si>
    <t>-337240047</t>
  </si>
  <si>
    <t>11.004.841</t>
  </si>
  <si>
    <t xml:space="preserve"> Skříň s chráničem - 632.3122-111F2/4</t>
  </si>
  <si>
    <t>1558684809</t>
  </si>
  <si>
    <t>22-M</t>
  </si>
  <si>
    <t>Montáže technologických zařízení pro dopravní stavby</t>
  </si>
  <si>
    <t>220111761</t>
  </si>
  <si>
    <t>Montáž svorky uzemňovací včetně očištění spojů a součástí na vodovodním potrubí</t>
  </si>
  <si>
    <t>-1312028171</t>
  </si>
  <si>
    <t>https://podminky.urs.cz/item/CS_URS_2022_02/220111761</t>
  </si>
  <si>
    <t>35442043</t>
  </si>
  <si>
    <t>svorka uzemnění nerez na vodovodní potrubí a okapové roury</t>
  </si>
  <si>
    <t>698984701</t>
  </si>
  <si>
    <t>HZS</t>
  </si>
  <si>
    <t>Hodinové zúčtovací sazby</t>
  </si>
  <si>
    <t>HZS1291</t>
  </si>
  <si>
    <t>Hodinové zúčtovací sazby finální instalační kompletační práce, měření a zjišťování okruhů a instalačních krabic</t>
  </si>
  <si>
    <t>hod</t>
  </si>
  <si>
    <t>512</t>
  </si>
  <si>
    <t>-131547332</t>
  </si>
  <si>
    <t>https://podminky.urs.cz/item/CS_URS_2022_02/HZS1291</t>
  </si>
  <si>
    <t>HZS2221xx</t>
  </si>
  <si>
    <t>Spolupráce s revizním technikem</t>
  </si>
  <si>
    <t>1828756964</t>
  </si>
  <si>
    <t>Projektové práce DSPS</t>
  </si>
  <si>
    <t>…</t>
  </si>
  <si>
    <t>-1363069865</t>
  </si>
  <si>
    <t>21539</t>
  </si>
  <si>
    <t>Realizační dokumentace FVE a schválení DSO (ČEZ Distribucí) dokumentaci lze schválit až po realizaci a kolaudaci hlavní stavby</t>
  </si>
  <si>
    <t>1 ks</t>
  </si>
  <si>
    <t>-571398092</t>
  </si>
  <si>
    <t>VRN6</t>
  </si>
  <si>
    <t>Územní vlivy</t>
  </si>
  <si>
    <t>065002000</t>
  </si>
  <si>
    <t>Mimostaveništní doprava materiálů</t>
  </si>
  <si>
    <t>-417042532</t>
  </si>
  <si>
    <t>VRN8</t>
  </si>
  <si>
    <t>Přesun stavebních kapacit</t>
  </si>
  <si>
    <t>081002000</t>
  </si>
  <si>
    <t>Doprava zaměstnanců</t>
  </si>
  <si>
    <t>CS ÚRS 2018 01</t>
  </si>
  <si>
    <t>267883973</t>
  </si>
  <si>
    <t>003b - Bleskosvod</t>
  </si>
  <si>
    <t>741420001</t>
  </si>
  <si>
    <t>Montáž hromosvodného vedení svodových drátů nebo lan s podpěrami, Ø do 10 mm</t>
  </si>
  <si>
    <t>1432956269</t>
  </si>
  <si>
    <t>35441077</t>
  </si>
  <si>
    <t>drát D 8mm AlMgSi</t>
  </si>
  <si>
    <t>-1022809587</t>
  </si>
  <si>
    <t>253015</t>
  </si>
  <si>
    <t>Beton C35/45, jednobodové uložení drátu, pro prům. 8mm</t>
  </si>
  <si>
    <t>-1200044203</t>
  </si>
  <si>
    <t>741430012</t>
  </si>
  <si>
    <t>Montáž jímacích tyčí délky přes 3 m, na stojan</t>
  </si>
  <si>
    <t>-1882806309</t>
  </si>
  <si>
    <t>819336</t>
  </si>
  <si>
    <t>Podpůrná trubka 3,2m s jímacím hrotem 1,0m a vodičem HVI long</t>
  </si>
  <si>
    <t>1928628166</t>
  </si>
  <si>
    <t>105390</t>
  </si>
  <si>
    <t xml:space="preserve">tříramenný stojan, </t>
  </si>
  <si>
    <t>2085259262</t>
  </si>
  <si>
    <t>1232980</t>
  </si>
  <si>
    <t xml:space="preserve">BETONOVY PODSTAVEC  </t>
  </si>
  <si>
    <t>1723134484</t>
  </si>
  <si>
    <t>1225862</t>
  </si>
  <si>
    <t xml:space="preserve">PODLOZKA PLAST POD PODSTAVEC  </t>
  </si>
  <si>
    <t>-710893401</t>
  </si>
  <si>
    <t>105397</t>
  </si>
  <si>
    <t>Sada závitových tyčí 3x M16x520mm</t>
  </si>
  <si>
    <t>298527986</t>
  </si>
  <si>
    <t>741810001</t>
  </si>
  <si>
    <t>Zkoušky a prohlídky elektrických rozvodů a zařízení celková prohlídka a vyhotovení revizní zprávy pro objem montážních prací do 100 tis. Kč</t>
  </si>
  <si>
    <t>956515656</t>
  </si>
  <si>
    <t>210220020</t>
  </si>
  <si>
    <t>Montáž uzemňovacího vedení s upevněním, propojením a připojením pomocí svorek v zemi s izolací spojů vodičů FeZn páskou průřezu do 120 mm2 v městské zástavbě</t>
  </si>
  <si>
    <t>1434683148</t>
  </si>
  <si>
    <t>35442062</t>
  </si>
  <si>
    <t>pás zemnící 30x4mm FeZn</t>
  </si>
  <si>
    <t>-480744576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</si>
  <si>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</si>
  <si>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</si>
  <si>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1473188683</t>
  </si>
  <si>
    <t>35441073</t>
  </si>
  <si>
    <t>drát D 10mm FeZn</t>
  </si>
  <si>
    <t>-469194910</t>
  </si>
  <si>
    <t>210220102</t>
  </si>
  <si>
    <t>Montáž hromosvodného vedení svodových vodičů s podpěrami, průměru přes 10 mm</t>
  </si>
  <si>
    <t>629366983</t>
  </si>
  <si>
    <t>1223750</t>
  </si>
  <si>
    <t>izol. jímací vedení  D23MM SEDY</t>
  </si>
  <si>
    <t>-893541958</t>
  </si>
  <si>
    <t>275259.1</t>
  </si>
  <si>
    <t>podpěra na svody, 275 259</t>
  </si>
  <si>
    <t>-48216134</t>
  </si>
  <si>
    <t>210220302</t>
  </si>
  <si>
    <t>Montáž hromosvodného vedení svorek se 3 a vícešrouby</t>
  </si>
  <si>
    <t>-974961554</t>
  </si>
  <si>
    <t>318205</t>
  </si>
  <si>
    <t>Křížová svorka FeZn, pro prům. 8-10/pásek 30mm</t>
  </si>
  <si>
    <t>1634278008</t>
  </si>
  <si>
    <t>2027940241</t>
  </si>
  <si>
    <t>1214468</t>
  </si>
  <si>
    <t>SVORKA SU</t>
  </si>
  <si>
    <t>-392927071</t>
  </si>
  <si>
    <t>1501601</t>
  </si>
  <si>
    <t>SVORKA SR03c</t>
  </si>
  <si>
    <t>1467208881</t>
  </si>
  <si>
    <t>472 119</t>
  </si>
  <si>
    <t>Uzemňovací přípojnice nerez zkušební svorkovnice</t>
  </si>
  <si>
    <t>971599142</t>
  </si>
  <si>
    <t>301209</t>
  </si>
  <si>
    <t>Svorka KS, nerez 200kA, pro prům. 10mm</t>
  </si>
  <si>
    <t>-204998087</t>
  </si>
  <si>
    <t>210220401</t>
  </si>
  <si>
    <t>Montáž hromosvodného vedení ochranných prvků a doplňků štítků k označení svodů</t>
  </si>
  <si>
    <t>-5638395</t>
  </si>
  <si>
    <t>https://podminky.urs.cz/item/CS_URS_2024_01/210220401</t>
  </si>
  <si>
    <t>35442110</t>
  </si>
  <si>
    <t>štítek plastový - čísla svodů</t>
  </si>
  <si>
    <t>847376241</t>
  </si>
  <si>
    <t>-1184538131</t>
  </si>
  <si>
    <t>56281587</t>
  </si>
  <si>
    <t>256095838</t>
  </si>
  <si>
    <t>004a - Kanalizační přípojka splaškových vod</t>
  </si>
  <si>
    <t>Odry</t>
  </si>
  <si>
    <t>12650757</t>
  </si>
  <si>
    <t>Ing.Lubomír Novák-AVONA</t>
  </si>
  <si>
    <t>Ing.Lubomír Novák</t>
  </si>
  <si>
    <t xml:space="preserve">    8 - Trubní vedení</t>
  </si>
  <si>
    <t>132254204</t>
  </si>
  <si>
    <t>Hloubení zapažených rýh šířky přes 800 do 2 000 mm strojně s urovnáním dna do předepsaného profilu a spádu v hornině třídy těžitelnosti I skupiny 3 přes 100 do 500 m3</t>
  </si>
  <si>
    <t>CS ÚRS 2022 01</t>
  </si>
  <si>
    <t>-831291448</t>
  </si>
  <si>
    <t>https://podminky.urs.cz/item/CS_URS_2022_01/132254204</t>
  </si>
  <si>
    <t>0,85*(1,725)*3,1</t>
  </si>
  <si>
    <t>151101101</t>
  </si>
  <si>
    <t>Zřízení pažení a rozepření stěn rýh pro podzemní vedení příložné pro jakoukoliv mezerovitost, hloubky do 2 m</t>
  </si>
  <si>
    <t>-1777313281</t>
  </si>
  <si>
    <t>https://podminky.urs.cz/item/CS_URS_2023_02/151101101</t>
  </si>
  <si>
    <t>2*(1,725)*3,1</t>
  </si>
  <si>
    <t>151101111</t>
  </si>
  <si>
    <t>Odstranění pažení a rozepření stěn rýh pro podzemní vedení s uložením materiálu na vzdálenost do 3 m od kraje výkopu příložné, hloubky do 2 m</t>
  </si>
  <si>
    <t>509955450</t>
  </si>
  <si>
    <t>https://podminky.urs.cz/item/CS_URS_2023_02/151101111</t>
  </si>
  <si>
    <t>174101101</t>
  </si>
  <si>
    <t>625013335</t>
  </si>
  <si>
    <t>https://podminky.urs.cz/item/CS_URS_2022_01/174101101</t>
  </si>
  <si>
    <t>-0.85*0,15*(3,1)" LOŽE</t>
  </si>
  <si>
    <t>-(3,1)*0,85*(0,15+0,3)"obsyp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</si>
  <si>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</si>
  <si>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</si>
  <si>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-1819026073</t>
  </si>
  <si>
    <t>https://podminky.urs.cz/item/CS_URS_2022_01/175151101</t>
  </si>
  <si>
    <t>(3,1)*0,85*(0,15+0,3)</t>
  </si>
  <si>
    <t>583373020</t>
  </si>
  <si>
    <t>štěrkopísek frakce 0/16</t>
  </si>
  <si>
    <t>-332302470</t>
  </si>
  <si>
    <t>1,186*1,6</t>
  </si>
  <si>
    <t>55023247</t>
  </si>
  <si>
    <t>https://podminky.urs.cz/item/CS_URS_2022_01/181951111</t>
  </si>
  <si>
    <t>3,1*0,85</t>
  </si>
  <si>
    <t>181411121</t>
  </si>
  <si>
    <t>Založení trávníku na půdě předem připravené plochy do 1000 m2 výsevem včetně utažení lučního v rovině nebo na svahu do 1:5</t>
  </si>
  <si>
    <t>-1332496959</t>
  </si>
  <si>
    <t>https://podminky.urs.cz/item/CS_URS_2022_01/181411121</t>
  </si>
  <si>
    <t>(3,1)*0,85</t>
  </si>
  <si>
    <t>00572470</t>
  </si>
  <si>
    <t>osivo směs travní univerzál</t>
  </si>
  <si>
    <t>2109914027</t>
  </si>
  <si>
    <t>2,635*0,015 "Přepočtené koeficientem množství</t>
  </si>
  <si>
    <t>451573111</t>
  </si>
  <si>
    <t>Lože pod potrubí, stoky a drobné objekty v otevřeném výkopu z písku a štěrkopísku do 63 mm</t>
  </si>
  <si>
    <t>521049133</t>
  </si>
  <si>
    <t>https://podminky.urs.cz/item/CS_URS_2022_01/451573111</t>
  </si>
  <si>
    <t>(3,1)*0,85*0,15</t>
  </si>
  <si>
    <t>Trubní vedení</t>
  </si>
  <si>
    <t>230170004</t>
  </si>
  <si>
    <t>Příprava pro zkoušku těsnosti potrubí DN přes 125 do 200</t>
  </si>
  <si>
    <t>-141312747</t>
  </si>
  <si>
    <t>https://podminky.urs.cz/item/CS_URS_2022_01/230170004</t>
  </si>
  <si>
    <t>230170014</t>
  </si>
  <si>
    <t>Zkouška těsnosti potrubí DN přes 125 do 200</t>
  </si>
  <si>
    <t>546068171</t>
  </si>
  <si>
    <t>https://podminky.urs.cz/item/CS_URS_2022_01/230170014</t>
  </si>
  <si>
    <t>3,1</t>
  </si>
  <si>
    <t>871313121</t>
  </si>
  <si>
    <t>Montáž kanalizačního potrubí z plastů z tvrdého PVC těsněných gumovým kroužkem v otevřeném výkopu ve sklonu do 20 % DN 160</t>
  </si>
  <si>
    <t>-959950212</t>
  </si>
  <si>
    <t>https://podminky.urs.cz/item/CS_URS_2022_01/871313121</t>
  </si>
  <si>
    <t>28611164</t>
  </si>
  <si>
    <t>trubka kanalizační PVC DN 160x1000mm SN8</t>
  </si>
  <si>
    <t>-1476470834</t>
  </si>
  <si>
    <t>877395121R</t>
  </si>
  <si>
    <t>Výřez a montáž odbočné tvarovky na potrubí z trub z tvrdého PVC DN 600</t>
  </si>
  <si>
    <t>1954561901</t>
  </si>
  <si>
    <t>R.</t>
  </si>
  <si>
    <t>Odbočka 600x160 otvor 162 pro vitřní rozměr potrubí 592-607mm šířka stěny max. 31,8mm</t>
  </si>
  <si>
    <t>-859773500</t>
  </si>
  <si>
    <t>R.3.2.</t>
  </si>
  <si>
    <t>Revizní šachta plastová DN 425 vč. litinového poklopu</t>
  </si>
  <si>
    <t>-484799968</t>
  </si>
  <si>
    <t>998276101</t>
  </si>
  <si>
    <t>Přesun hmot pro trubní vedení hloubené z trub z plastických hmot nebo sklolaminátových pro vodovody nebo kanalizace v otevřeném výkopu dopravní vzdálenost do 15 m</t>
  </si>
  <si>
    <t>-1400524894</t>
  </si>
  <si>
    <t>998276125</t>
  </si>
  <si>
    <t>Přesun hmot pro trubní vedení hloubené z trub z plastických hmot nebo sklolaminátových Příplatek k cenám za zvětšený přesun přes vymezenou největší dopravní vzdálenost přes 500 do 1000 m</t>
  </si>
  <si>
    <t>-837070036</t>
  </si>
  <si>
    <t>https://podminky.urs.cz/item/CS_URS_2022_01/998276125</t>
  </si>
  <si>
    <t>004b - Likvidace srážkových vod, HDV</t>
  </si>
  <si>
    <t xml:space="preserve">    89 - Ostatní konstrukce</t>
  </si>
  <si>
    <t>131251201</t>
  </si>
  <si>
    <t>Hloubení zapažených jam a zářezů strojně s urovnáním dna do předepsaného profilu a spádu v hornině třídy těžitelnosti I skupiny 3 do 20 m3</t>
  </si>
  <si>
    <t>-912809165</t>
  </si>
  <si>
    <t>https://podminky.urs.cz/item/CS_URS_2022_01/131251201</t>
  </si>
  <si>
    <t>3*3*3,49 " vaskovací jáma</t>
  </si>
  <si>
    <t>3,7*5,2*2,75 " RN</t>
  </si>
  <si>
    <t>-1271518470</t>
  </si>
  <si>
    <t>0,85*(1,2)*4,28</t>
  </si>
  <si>
    <t>0,85*(1,08)*6,92</t>
  </si>
  <si>
    <t>0,85*(0,96)*0,78</t>
  </si>
  <si>
    <t>0,85*(0,61)*(9,76+3)</t>
  </si>
  <si>
    <t>0,85*(1,09)*4</t>
  </si>
  <si>
    <t>0,85*(0,675)*3</t>
  </si>
  <si>
    <t>-405192245</t>
  </si>
  <si>
    <t>Mezisoučet-rýha</t>
  </si>
  <si>
    <t>4*3,49</t>
  </si>
  <si>
    <t>-3,72" vytl.kubat. VS</t>
  </si>
  <si>
    <t>-11,31" vytl.kubat. RN</t>
  </si>
  <si>
    <t>Mezisoučet-jáma</t>
  </si>
  <si>
    <t>-0.85*0,15*(31,7)" LOŽE</t>
  </si>
  <si>
    <t>-3*3*0,2 " podklad pod vsakovací studnu</t>
  </si>
  <si>
    <t>-3,2*4,7*0,15 " RN</t>
  </si>
  <si>
    <t>-2,6*3,6*0,15" RN</t>
  </si>
  <si>
    <t>-(31,7)*0,85*(0,15+0,3)"obsyp</t>
  </si>
  <si>
    <t>-4*2,6*2,2" RN</t>
  </si>
  <si>
    <t>1692207237</t>
  </si>
  <si>
    <t>(31,7)*0,85*(0,15+0,3)</t>
  </si>
  <si>
    <t>4*2,6*2,2" RN</t>
  </si>
  <si>
    <t>1604696408</t>
  </si>
  <si>
    <t>12,125*1,6</t>
  </si>
  <si>
    <t>58721003</t>
  </si>
  <si>
    <t>struska UHK frakce 16/32</t>
  </si>
  <si>
    <t>-745919471</t>
  </si>
  <si>
    <t>(4*2,6*2,2) "RN</t>
  </si>
  <si>
    <t>22,88*1,6</t>
  </si>
  <si>
    <t>576261168</t>
  </si>
  <si>
    <t>31,7*0,85</t>
  </si>
  <si>
    <t>-859100932</t>
  </si>
  <si>
    <t>(31,7)*0,85</t>
  </si>
  <si>
    <t>131954897</t>
  </si>
  <si>
    <t>26,945*0,015 "Přepočtené koeficientem množství</t>
  </si>
  <si>
    <t>213141111</t>
  </si>
  <si>
    <t>Zřízení vrstvy z geotextilie filtrační, separační, odvodňovací, ochranné, výztužné nebo protierozní v rovině nebo ve sklonu do 1:5, šířky do 3 m</t>
  </si>
  <si>
    <t>128744444</t>
  </si>
  <si>
    <t>https://podminky.urs.cz/item/CS_URS_2023_02/213141111</t>
  </si>
  <si>
    <t>69311081</t>
  </si>
  <si>
    <t>geotextilie netkaná separační, ochranná, filtrační, drenážní PES 300g/m2</t>
  </si>
  <si>
    <t>-2078579733</t>
  </si>
  <si>
    <t>1*1,1845 "Přepočtené koeficientem množství</t>
  </si>
  <si>
    <t>242111113</t>
  </si>
  <si>
    <t>Osazení pláště vodárenské kopané studny z betonových skruží na cementovou maltu MC 10 celokruhových, při vnitřním průměru studny 1,00 m</t>
  </si>
  <si>
    <t>-1758249811</t>
  </si>
  <si>
    <t>https://podminky.urs.cz/item/CS_URS_2023_02/242111113</t>
  </si>
  <si>
    <t>59225335</t>
  </si>
  <si>
    <t>skruž betonová studňová kruhová 100x100x9cm</t>
  </si>
  <si>
    <t>55093070</t>
  </si>
  <si>
    <t>243531111</t>
  </si>
  <si>
    <t>Výplň na dně vodárenské studny hloubky do 10m z kameniva hrubého drceného frakce 32 až 63 mm</t>
  </si>
  <si>
    <t>-1532861999</t>
  </si>
  <si>
    <t>https://podminky.urs.cz/item/CS_URS_2023_02/243531111</t>
  </si>
  <si>
    <t>0,16</t>
  </si>
  <si>
    <t>243571113</t>
  </si>
  <si>
    <t>Výplň na dně vodárenské studny hloubky do 10m z kameniva drobného těženého frakce 2 až 4 mm</t>
  </si>
  <si>
    <t>1705364714</t>
  </si>
  <si>
    <t>https://podminky.urs.cz/item/CS_URS_2023_02/243571113</t>
  </si>
  <si>
    <t>0,24</t>
  </si>
  <si>
    <t>249791135</t>
  </si>
  <si>
    <t>Otvory vtokové v plášti vodárenské studny z trubek tlakových z tvrdého PVC vnějšího průměru 160 mm</t>
  </si>
  <si>
    <t>-209964706</t>
  </si>
  <si>
    <t>https://podminky.urs.cz/item/CS_URS_2023_02/249791135</t>
  </si>
  <si>
    <t>0,5</t>
  </si>
  <si>
    <t>1041849339</t>
  </si>
  <si>
    <t>(31,7)*0,85*0,15</t>
  </si>
  <si>
    <t>3*3*0,2 " podklad pod vsakovací studnu</t>
  </si>
  <si>
    <t>3,2*4,7*0,15 " RN</t>
  </si>
  <si>
    <t>452321151</t>
  </si>
  <si>
    <t>Podkladní a zajišťovací konstrukce z betonu železového v otevřeném výkopu desky pod potrubí, stoky a drobné objekty z betonu tř. C 20/25</t>
  </si>
  <si>
    <t>2140490604</t>
  </si>
  <si>
    <t>https://podminky.urs.cz/item/CS_URS_2022_01/452321151</t>
  </si>
  <si>
    <t>2,6*3,6*0,15" RN</t>
  </si>
  <si>
    <t>452351101</t>
  </si>
  <si>
    <t>Bednění podkladních a zajišťovacích konstrukcí v otevřeném výkopu desek nebo sedlových loží pod potrubí, stoky a drobné objekty</t>
  </si>
  <si>
    <t>1471929639</t>
  </si>
  <si>
    <t>https://podminky.urs.cz/item/CS_URS_2022_01/452351101</t>
  </si>
  <si>
    <t>3,6*0,15*2</t>
  </si>
  <si>
    <t>2,6*0,15*2</t>
  </si>
  <si>
    <t>452361111</t>
  </si>
  <si>
    <t>Výztuž podkladních desek, bloků nebo pražců v otevřeném výkopu z betonářské oceli 10 216 (E)</t>
  </si>
  <si>
    <t>-1041748821</t>
  </si>
  <si>
    <t>https://podminky.urs.cz/item/CS_URS_2022_01/452361111</t>
  </si>
  <si>
    <t>4*3,6" armovací drát 12,5mm</t>
  </si>
  <si>
    <t>14,4/1000*963,34</t>
  </si>
  <si>
    <t>13,872/1000</t>
  </si>
  <si>
    <t>1642983916</t>
  </si>
  <si>
    <t>1091713876</t>
  </si>
  <si>
    <t>31,7</t>
  </si>
  <si>
    <t>1731671862</t>
  </si>
  <si>
    <t>369402471</t>
  </si>
  <si>
    <t>877260310</t>
  </si>
  <si>
    <t>Montáž tvarovek na kanalizačním plastovém potrubí z polypropylenu PP nebo tvrdého PVC hladkého plnostěnného kolen, víček nebo hrdlových uzávěrů DN 100</t>
  </si>
  <si>
    <t>-1726530679</t>
  </si>
  <si>
    <t>https://podminky.urs.cz/item/CS_URS_2023_02/877260310</t>
  </si>
  <si>
    <t>1+1" bezpečnostní přepad FŠ</t>
  </si>
  <si>
    <t>28611878</t>
  </si>
  <si>
    <t>koleno kanalizační s hrdlem PP 110x87° SN10</t>
  </si>
  <si>
    <t>1193159112</t>
  </si>
  <si>
    <t>877310310</t>
  </si>
  <si>
    <t>Montáž tvarovek na kanalizačním plastovém potrubí z polypropylenu PP nebo tvrdého PVC hladkého plnostěnného kolen, víček nebo hrdlových uzávěrů DN 150</t>
  </si>
  <si>
    <t>-185337448</t>
  </si>
  <si>
    <t>https://podminky.urs.cz/item/CS_URS_2023_02/877310310</t>
  </si>
  <si>
    <t>1+1</t>
  </si>
  <si>
    <t>28611360</t>
  </si>
  <si>
    <t>koleno kanalizační PVC KG 160x30°</t>
  </si>
  <si>
    <t>1724738314</t>
  </si>
  <si>
    <t>28611361</t>
  </si>
  <si>
    <t>koleno kanalizační PVC KG 160x45°</t>
  </si>
  <si>
    <t>857811623</t>
  </si>
  <si>
    <t>877310320</t>
  </si>
  <si>
    <t>Montáž tvarovek na kanalizačním plastovém potrubí z polypropylenu PP nebo tvrdého PVC hladkého plnostěnného odboček DN 150</t>
  </si>
  <si>
    <t>-370581296</t>
  </si>
  <si>
    <t>https://podminky.urs.cz/item/CS_URS_2023_02/877310320</t>
  </si>
  <si>
    <t>28611427</t>
  </si>
  <si>
    <t>odbočka kanalizační plastová s hrdlem KG 160/110/87°</t>
  </si>
  <si>
    <t>-1592522028</t>
  </si>
  <si>
    <t>Ostatní konstrukce</t>
  </si>
  <si>
    <t>R.2.</t>
  </si>
  <si>
    <t>Montáž akumulační nádrže - plastová podzemní-9 m3</t>
  </si>
  <si>
    <t>-1101619161</t>
  </si>
  <si>
    <t>M.3.</t>
  </si>
  <si>
    <t>Dodávka plastové ležaté podzemní  nádrže 9 m3  (vč. čerpadla)</t>
  </si>
  <si>
    <t>-2013487354</t>
  </si>
  <si>
    <t>R.3.</t>
  </si>
  <si>
    <t>Montáž výtokového stojanu vč. základu</t>
  </si>
  <si>
    <t>550289828</t>
  </si>
  <si>
    <t>Revizní šachta plastová DN 315 vč. litinového poklopu</t>
  </si>
  <si>
    <t>1771736594</t>
  </si>
  <si>
    <t>R.3.3.</t>
  </si>
  <si>
    <t>Filtrační šachta DN 425</t>
  </si>
  <si>
    <t>1415354529</t>
  </si>
  <si>
    <t>894410302</t>
  </si>
  <si>
    <t>Osazení betonových dílců šachet kanalizačních deska zákrytová DN 1000</t>
  </si>
  <si>
    <t>-580350863</t>
  </si>
  <si>
    <t>https://podminky.urs.cz/item/CS_URS_2023_02/894410302</t>
  </si>
  <si>
    <t>1" vsakovací studna</t>
  </si>
  <si>
    <t>PFB.1121601</t>
  </si>
  <si>
    <t>Deska zákrytováTZK-Q.1 100-63/17</t>
  </si>
  <si>
    <t>-1949512596</t>
  </si>
  <si>
    <t>1090213260</t>
  </si>
  <si>
    <t>0,089</t>
  </si>
  <si>
    <t>-1590872561</t>
  </si>
  <si>
    <t>R.4.</t>
  </si>
  <si>
    <t>Elektromontáže (rozvaděč, kabely, revize,.....)</t>
  </si>
  <si>
    <t>soubor</t>
  </si>
  <si>
    <t>-1843996623</t>
  </si>
  <si>
    <t>004c - Vedlejsí rozpočtové náklady</t>
  </si>
  <si>
    <t>soub</t>
  </si>
  <si>
    <t>-1527976247</t>
  </si>
  <si>
    <t>https://podminky.urs.cz/item/CS_URS_2022_01/012203000</t>
  </si>
  <si>
    <t>R.1</t>
  </si>
  <si>
    <t>Vytýčení inženýrských sítí</t>
  </si>
  <si>
    <t>573240676</t>
  </si>
  <si>
    <t>031103000</t>
  </si>
  <si>
    <t>Projektové práce pro zařízení staveniště</t>
  </si>
  <si>
    <t>1413450700</t>
  </si>
  <si>
    <t>https://podminky.urs.cz/item/CS_URS_2022_01/031103000</t>
  </si>
  <si>
    <t>034103000</t>
  </si>
  <si>
    <t>Oplocení staveniště</t>
  </si>
  <si>
    <t>-1762768669</t>
  </si>
  <si>
    <t>https://podminky.urs.cz/item/CS_URS_2022_01/034103000</t>
  </si>
  <si>
    <t>034303000</t>
  </si>
  <si>
    <t>Dopravní značení na staveništi</t>
  </si>
  <si>
    <t>884871113</t>
  </si>
  <si>
    <t>https://podminky.urs.cz/item/CS_URS_2022_01/034303000</t>
  </si>
  <si>
    <t>035103001</t>
  </si>
  <si>
    <t>Pronájem ploch (vč. zajištění zvláštního užívání komunikace, zajištění rozhodnutí)</t>
  </si>
  <si>
    <t>-426086697</t>
  </si>
  <si>
    <t>https://podminky.urs.cz/item/CS_URS_2022_01/035103001</t>
  </si>
  <si>
    <t>043103000</t>
  </si>
  <si>
    <t>Zkoušky bez rozlišení</t>
  </si>
  <si>
    <t>504565709</t>
  </si>
  <si>
    <t>https://podminky.urs.cz/item/CS_URS_2022_01/043103000</t>
  </si>
  <si>
    <t>049303000</t>
  </si>
  <si>
    <t>Náklady vzniklé v souvislosti s předáním stavby</t>
  </si>
  <si>
    <t>1802383248</t>
  </si>
  <si>
    <t>https://podminky.urs.cz/item/CS_URS_2022_01/049303000</t>
  </si>
  <si>
    <t>005 - ZTI. ÚT</t>
  </si>
  <si>
    <t>721 - Vnitřní kanalizace</t>
  </si>
  <si>
    <t>722 - Vnitřní vodovod</t>
  </si>
  <si>
    <t>725 - Zařiz předměty použít které mají dvě nejvyšší hodnocení EU Water Label</t>
  </si>
  <si>
    <t>726 - Instalační prefabrikáty</t>
  </si>
  <si>
    <t>733 - Rozvod potrubí</t>
  </si>
  <si>
    <t>734 - Armatury</t>
  </si>
  <si>
    <t>736 - Podlahové vytápění</t>
  </si>
  <si>
    <t>90 - Hodinové zúčtovací sazby (HZS)</t>
  </si>
  <si>
    <t>97 - Prorážení otvorů a ostatní bourací práce</t>
  </si>
  <si>
    <t>Vnitřní kanalizace</t>
  </si>
  <si>
    <t>721176224R00</t>
  </si>
  <si>
    <t>Potrubí KG svodné (ležaté) v zemi, D 160 x 4,0 mm</t>
  </si>
  <si>
    <t>RTS II / 2023</t>
  </si>
  <si>
    <t>721176223R00</t>
  </si>
  <si>
    <t>Potrubí KG svodné (ležaté) v zemi, D 125 x 3,2 mm</t>
  </si>
  <si>
    <t>721176115R00</t>
  </si>
  <si>
    <t>Potrubí HT odpadní svislé, D 110 x 2,7 mm</t>
  </si>
  <si>
    <t>721176105R00</t>
  </si>
  <si>
    <t>Potrubí HT připojovací, D 110 x 2,7 mm</t>
  </si>
  <si>
    <t>721176104R00</t>
  </si>
  <si>
    <t>Potrubí HT připojovací, D 75 x 1,9 mm</t>
  </si>
  <si>
    <t>721176103R00</t>
  </si>
  <si>
    <t>Potrubí HT připojovací, D 50 x 1,8 mm</t>
  </si>
  <si>
    <t>721273200RT3</t>
  </si>
  <si>
    <t>Souprava ventilační střešní HL</t>
  </si>
  <si>
    <t>28615443.A</t>
  </si>
  <si>
    <t>Kus čisticí HTRE D 110 mm PP</t>
  </si>
  <si>
    <t>721290822R00</t>
  </si>
  <si>
    <t>Přesun vybouraných hmot, vnitřní kanalizace, v objektech výšky přes 6 - 12 m</t>
  </si>
  <si>
    <t>721194109R00</t>
  </si>
  <si>
    <t>Vyvedení odpadních výpustek, D 110 x 2,3 mm</t>
  </si>
  <si>
    <t>725861111</t>
  </si>
  <si>
    <t>Sifon pračkový, D 40 mm, nástěnný PP - bílý</t>
  </si>
  <si>
    <t>725860212RT1</t>
  </si>
  <si>
    <t>Sifon umyvadlový HL134.0 pod omítku</t>
  </si>
  <si>
    <t>721290111R00</t>
  </si>
  <si>
    <t>Zkouška těsnosti kanalizace vodou DN 125 mm</t>
  </si>
  <si>
    <t>721290112R00</t>
  </si>
  <si>
    <t>Zkouška těsnosti kanalizace vodou DN 200 mm</t>
  </si>
  <si>
    <t>721194105R00</t>
  </si>
  <si>
    <t>Vyvedení odpadních výpustek, D 50 x 1,8 mm</t>
  </si>
  <si>
    <t>722</t>
  </si>
  <si>
    <t>Vnitřní vodovod</t>
  </si>
  <si>
    <t>722178711R00</t>
  </si>
  <si>
    <t>Potrubí vícevrstvé vodovodní, polyfuzně svařené, D 20 x 2,8 mm</t>
  </si>
  <si>
    <t>722178712R00</t>
  </si>
  <si>
    <t>Potrubí vícevrstvé vodovodní, polyfuzně svařené, D 25 x 3,5 mm</t>
  </si>
  <si>
    <t>722178713R00</t>
  </si>
  <si>
    <t>Potrubí vícevrstvé vodovodní, polyfuzně svařené, D 32 x 4,4 mm</t>
  </si>
  <si>
    <t>722178714R00</t>
  </si>
  <si>
    <t>Potrubí vícevrstvé vodovodní, polyfuzně svařené, D 40 x 5,5 mm</t>
  </si>
  <si>
    <t>722181211RZ6</t>
  </si>
  <si>
    <t>Izolace návleková pěnový polyetylen, vnitřní průměr 20 mm</t>
  </si>
  <si>
    <t>722181212RT8</t>
  </si>
  <si>
    <t>Izolace návleková pěnový polyetylen vnitřní průměr 25 mm</t>
  </si>
  <si>
    <t>722181212RU2</t>
  </si>
  <si>
    <t>Izolace návleková pěnový polyetylen vnitřní průměr 35 mm</t>
  </si>
  <si>
    <t>722181213RV9</t>
  </si>
  <si>
    <t>Izolace návleková pěnový polyetylen, vnitřní průměr 40 mm</t>
  </si>
  <si>
    <t>722237124R00</t>
  </si>
  <si>
    <t>Kohout vodovodní, kulový, 2x vnitřní závit, DN 32 mm</t>
  </si>
  <si>
    <t>722237134R00</t>
  </si>
  <si>
    <t>Kohout vodovodní, kulový s vypouštěním, DN 32 mm</t>
  </si>
  <si>
    <t>722237122R00</t>
  </si>
  <si>
    <t>Kohout vodovodní, kulový, 2x vnitřní závit, DN 20 mm</t>
  </si>
  <si>
    <t>722237132R00</t>
  </si>
  <si>
    <t>Kohout vodovodní, kulový s vypouštěním, DN 20 mm</t>
  </si>
  <si>
    <t>722237624R00</t>
  </si>
  <si>
    <t>Ventil vodovodní, zpětný, 2x vnitřní závit, DN 32 mm</t>
  </si>
  <si>
    <t>722237622R00</t>
  </si>
  <si>
    <t>Ventil vodovodní, zpětný, 2x vnitřní závit, DN 20 mm</t>
  </si>
  <si>
    <t>722Isi</t>
  </si>
  <si>
    <t>D+M přechopd Isiflo 40x5/4", vnější závi, mosaz</t>
  </si>
  <si>
    <t>722PE</t>
  </si>
  <si>
    <t>D+M trubka PE 40mm x 3,7, PN16</t>
  </si>
  <si>
    <t>286550502</t>
  </si>
  <si>
    <t>Nástěnka MZD 20 x 1/2"  PP R</t>
  </si>
  <si>
    <t>Nástěnka MZD 20 x 1/2" PP R</t>
  </si>
  <si>
    <t>722vod</t>
  </si>
  <si>
    <t>Vodoměr domovní  DN 25 x 260 mm, Qn 6,0, na studenou vodu</t>
  </si>
  <si>
    <t>Vodoměr domovní DN 25 x 260 mm, Qn 6,0, na studenou vodu</t>
  </si>
  <si>
    <t>7221vod</t>
  </si>
  <si>
    <t>Vodoměr domovní  DN 25 x 260 mm, Qn 6,0, na teplou vodu</t>
  </si>
  <si>
    <t>Vodoměr domovní DN 25 x 260 mm, Qn 6,0, na teplou vodu</t>
  </si>
  <si>
    <t>7221RV</t>
  </si>
  <si>
    <t>D+M redukční ventil vyvažovací</t>
  </si>
  <si>
    <t>722SM</t>
  </si>
  <si>
    <t>D+M směšovací ventil na TUV</t>
  </si>
  <si>
    <t>722190401R00</t>
  </si>
  <si>
    <t>Vyvedení a upevnění výpustek DN 15 mm</t>
  </si>
  <si>
    <t>72218pr</t>
  </si>
  <si>
    <t>Montáž TUV předizolovaného potrubí TWIN DN 40/25 mm, vnější průměr D 160 mm</t>
  </si>
  <si>
    <t>72218prtr</t>
  </si>
  <si>
    <t>Předizolované potrubí TUV TWIN 160/40+25  PE</t>
  </si>
  <si>
    <t>Předizolované potrubí TUV TWIN 160/40+25 PE</t>
  </si>
  <si>
    <t>722290226R00</t>
  </si>
  <si>
    <t>Zkouška tlaku potrubí</t>
  </si>
  <si>
    <t>722290234R00</t>
  </si>
  <si>
    <t>Proplach a dezinfekce vodovodního potrubí DN 80 mm</t>
  </si>
  <si>
    <t>72218prtr1</t>
  </si>
  <si>
    <t>Přechod závit TUV 40*5/4"</t>
  </si>
  <si>
    <t>72218prtr2</t>
  </si>
  <si>
    <t>Přechod závit TUV 25x3/4"</t>
  </si>
  <si>
    <t>72218prtr3</t>
  </si>
  <si>
    <t>Prachovka 160/40+25</t>
  </si>
  <si>
    <t>725</t>
  </si>
  <si>
    <t>Zařiz předměty použít které mají dvě nejvyšší hodnocení EU Water Label</t>
  </si>
  <si>
    <t>725249102R00</t>
  </si>
  <si>
    <t>Montáž sprchových mís a vaniček</t>
  </si>
  <si>
    <t>64cc</t>
  </si>
  <si>
    <t>Vanička sprchová čtverec 900 x 900 mm, hluboká</t>
  </si>
  <si>
    <t>725014141R00</t>
  </si>
  <si>
    <t>Klozet závěsný ZTP + sedátko, bílý</t>
  </si>
  <si>
    <t>7251W</t>
  </si>
  <si>
    <t>WC závěsné odpad vodorovný dětskéi 6 l bílá</t>
  </si>
  <si>
    <t>7251s</t>
  </si>
  <si>
    <t>Sedátko WC duraplastové dětské bílá</t>
  </si>
  <si>
    <t>725014131R00</t>
  </si>
  <si>
    <t>Klozet závěsný + sedátko, bílý</t>
  </si>
  <si>
    <t>725291114R00</t>
  </si>
  <si>
    <t>Madlo rovné bílé dl. 600 mm</t>
  </si>
  <si>
    <t>725291132R00</t>
  </si>
  <si>
    <t>Madlo dvojité pevné bílé dl. 844 mm</t>
  </si>
  <si>
    <t>725017134R00</t>
  </si>
  <si>
    <t>Umyvadlo na šrouby 600 x 450 mm, bílé</t>
  </si>
  <si>
    <t>725um</t>
  </si>
  <si>
    <t>Dětské umyvadlo, s otvorem pro baterii, bez přepadu</t>
  </si>
  <si>
    <t>725017153R00</t>
  </si>
  <si>
    <t>Umyvadlo invalidní 640 x 550 mm, bílé</t>
  </si>
  <si>
    <t>725016105R00</t>
  </si>
  <si>
    <t>Pisoár s radarovým splachováním, bílý</t>
  </si>
  <si>
    <t>725zdroj</t>
  </si>
  <si>
    <t>Zdroj k pisoáru</t>
  </si>
  <si>
    <t>7258601991</t>
  </si>
  <si>
    <t>Uzávěrka zápachová umyvadlová, D 40 mm, plast</t>
  </si>
  <si>
    <t>725814107R00</t>
  </si>
  <si>
    <t>Ventil rohový s filtrem  DN 15 mm x DN 10 mm</t>
  </si>
  <si>
    <t>Ventil rohový s filtrem DN 15 mm x DN 10 mm</t>
  </si>
  <si>
    <t>725814125R00</t>
  </si>
  <si>
    <t>Ventil pračkový DN 20 mm</t>
  </si>
  <si>
    <t>725Dr</t>
  </si>
  <si>
    <t>Dřez nerez kartáčovaný 1210x500</t>
  </si>
  <si>
    <t>72586011217</t>
  </si>
  <si>
    <t>Sifon dřezový, D 40/50 mm</t>
  </si>
  <si>
    <t>7250Vý</t>
  </si>
  <si>
    <t>Výlevka stojící s plastovou mřížkou + splachování</t>
  </si>
  <si>
    <t>725kind</t>
  </si>
  <si>
    <t>Baterie umyvadlová stojánková páková dětská- modrá/červená/žlutá</t>
  </si>
  <si>
    <t>7258úsp</t>
  </si>
  <si>
    <t>Baterie umyvadlová  nástěnná páková ECO 150 mm chrom, prodložené ramínko</t>
  </si>
  <si>
    <t>Baterie umyvadlová nástěnná páková ECO 150 mm chrom, prodložené ramínko</t>
  </si>
  <si>
    <t>7258bat</t>
  </si>
  <si>
    <t>Baterie umyvadlová stojánková, ruční, bez otvírání odpadu, úsporná</t>
  </si>
  <si>
    <t>7258d</t>
  </si>
  <si>
    <t>Baterie dřezová stojánková ruční, bez otvírání odpadu, úsporná</t>
  </si>
  <si>
    <t>7258b</t>
  </si>
  <si>
    <t>Baterie sprchová nástěnná ruční, vč příslušenství</t>
  </si>
  <si>
    <t>7258lp</t>
  </si>
  <si>
    <t>Lékařská páka chrom</t>
  </si>
  <si>
    <t>725SPD</t>
  </si>
  <si>
    <t>Sprchové dveře 900x2000 jednokřídlé, aluchrom, čiré</t>
  </si>
  <si>
    <t>28696756</t>
  </si>
  <si>
    <t>Tlačítko ovládací plastové alpská bílá</t>
  </si>
  <si>
    <t>725249103R00</t>
  </si>
  <si>
    <t>Montáž sprchových koutů</t>
  </si>
  <si>
    <t>725ro</t>
  </si>
  <si>
    <t>D+M Sprchový žlab 950 ke stěně</t>
  </si>
  <si>
    <t>725rr</t>
  </si>
  <si>
    <t>D+M Rošt ke žlabu 944 mm, nerez</t>
  </si>
  <si>
    <t>725př</t>
  </si>
  <si>
    <t>D+M Dětská dělící stěna na nožičkách ( barvu vybere investor )</t>
  </si>
  <si>
    <t>725zrin</t>
  </si>
  <si>
    <t>D+M Zrcadlo invalidní sklopné 40x60</t>
  </si>
  <si>
    <t>725zr</t>
  </si>
  <si>
    <t>D+M Zrcadlo 600mmx400mm na zeď nad umyvadlo</t>
  </si>
  <si>
    <t>725292042R00</t>
  </si>
  <si>
    <t>Dávkovač tekutého mýdla</t>
  </si>
  <si>
    <t>725292061R00</t>
  </si>
  <si>
    <t>WC kartáč s nerezovým držákem na stěnu</t>
  </si>
  <si>
    <t>725292035R00</t>
  </si>
  <si>
    <t>Držák na toaletní papír nerezový</t>
  </si>
  <si>
    <t>725drr</t>
  </si>
  <si>
    <t>D+M držák ručníků</t>
  </si>
  <si>
    <t>726</t>
  </si>
  <si>
    <t>Instalační prefabrikáty</t>
  </si>
  <si>
    <t>726211123R00</t>
  </si>
  <si>
    <t>Modul pro WC Kombifix, UP320, h. 1080 mm</t>
  </si>
  <si>
    <t>733</t>
  </si>
  <si>
    <t>Rozvod potrubí</t>
  </si>
  <si>
    <t>733163106R00</t>
  </si>
  <si>
    <t>Potrubí z měděných trubek vytápění D 35 x 1,5 mm</t>
  </si>
  <si>
    <t>722181214RU2</t>
  </si>
  <si>
    <t>Izolace návleková pěnový polyetylen tl. stěny 20 mm, vnitřní průměr 35 mm</t>
  </si>
  <si>
    <t>733163105R00</t>
  </si>
  <si>
    <t>Potrubí z měděných trubek vytápění D 28 x 1,5 mm</t>
  </si>
  <si>
    <t>722181214RT9</t>
  </si>
  <si>
    <t>Izolace návleková pěnový polyetylen tl. stěny 20 mm, vnitřní průměr 28 mm</t>
  </si>
  <si>
    <t>733190306R00</t>
  </si>
  <si>
    <t>Tlaková zkouška Cu potrubí do D 35</t>
  </si>
  <si>
    <t>73318pr</t>
  </si>
  <si>
    <t>Montáž vytápění předizolovaného potrubí TWI DN 40/40 mm, vnější průměr D 140 mm</t>
  </si>
  <si>
    <t>733184104RT3</t>
  </si>
  <si>
    <t>Vytápění Předizolované potrubí TWI 140/40+40</t>
  </si>
  <si>
    <t>73318pr1</t>
  </si>
  <si>
    <t>Přechod závit vytápění 40x5/4"</t>
  </si>
  <si>
    <t>73318pr2</t>
  </si>
  <si>
    <t>Prachovka 140/2x40</t>
  </si>
  <si>
    <t>734</t>
  </si>
  <si>
    <t>Armatury</t>
  </si>
  <si>
    <t>734235124R00</t>
  </si>
  <si>
    <t>Kohout kulový,2xvnitřní záv. DN 32</t>
  </si>
  <si>
    <t>MT</t>
  </si>
  <si>
    <t>DS+M Měřič tepla ultrazvukový s bezdrátovým odečtem vM-Bus 1", 2,5 m3/h</t>
  </si>
  <si>
    <t>734STAD</t>
  </si>
  <si>
    <t>D+M Ventil vyvaž.vnitř.z. DN25</t>
  </si>
  <si>
    <t>736</t>
  </si>
  <si>
    <t>Podlahové vytápění</t>
  </si>
  <si>
    <t>7363222215447</t>
  </si>
  <si>
    <t>D+M Podlahové vytápění PEX-AL-PEX 16x2,vč. fólie, okrajové pásky, bez polystyrénu</t>
  </si>
  <si>
    <t>736311</t>
  </si>
  <si>
    <t>Sestava roz./sběr.s automat regul průtoku, vč KK, vyp, odvz,11cest.bez skříně</t>
  </si>
  <si>
    <t>736312</t>
  </si>
  <si>
    <t>Sestava roz./sběr.s automat regul průtoku, vč KK, vyp, odvz,12cest.bez skříně</t>
  </si>
  <si>
    <t>736346814R00</t>
  </si>
  <si>
    <t>Skříň rozdělovače pod omítku</t>
  </si>
  <si>
    <t>904      R02</t>
  </si>
  <si>
    <t>Hzs-zkousky v ramci montaz.praci, tlakové zkoušky, topná zkouška</t>
  </si>
  <si>
    <t>h</t>
  </si>
  <si>
    <t>Hodinové zúčtovací sazby (HZS)</t>
  </si>
  <si>
    <t>90411</t>
  </si>
  <si>
    <t>904121</t>
  </si>
  <si>
    <t>904138</t>
  </si>
  <si>
    <t>Dokumentace skutečného provedení</t>
  </si>
  <si>
    <t>Prorážení otvorů a ostatní bourací práce</t>
  </si>
  <si>
    <t>974031164R00</t>
  </si>
  <si>
    <t>Vysekání rýh ve zdi cihelné 15 x 15 cm</t>
  </si>
  <si>
    <t>974031153R00</t>
  </si>
  <si>
    <t>Vysekání rýh ve zdi cihelné 10 x 10 cm</t>
  </si>
  <si>
    <t>006 - Vzduchotechnika</t>
  </si>
  <si>
    <t>VZT1 - Zařízení č.1 - Větrání herny</t>
  </si>
  <si>
    <t>Poznámka: - Před objednáním ověřit provedení větracích jednotek dle výkresu a skutečného stavu na místě.</t>
  </si>
  <si>
    <t>VZT2 - Zařízení č.2 - Větrání sociálního zázemí</t>
  </si>
  <si>
    <t xml:space="preserve">    VZT3 - Zařízení č.3 - Větrání technické místnosti FVE</t>
  </si>
  <si>
    <t>D2 - Pomocný materiál a práce</t>
  </si>
  <si>
    <t>VZT1</t>
  </si>
  <si>
    <t>Zařízení č.1 - Větrání herny</t>
  </si>
  <si>
    <t>240001001</t>
  </si>
  <si>
    <t>Kompaktní rekuperační jednotka - stojatá, provedení viz výkresová část, V=490m3/h, Pi=2x168W/1,6A/230V</t>
  </si>
  <si>
    <t>Poznámka k položce:_x000D_
vč. zabudovaných filtrů (M5/M5), el. předehřevu 1100W, hluk jednotky na plášti do Lwa=35dBA_x000D_
Součástí dodávky jednotky je:_x000D_
 - intergovaný el. dohřívač vzduchu 1100W (zabudován v jednotce)_x000D_
 - čidlo CO2 s iR senzorem _x000D_
 - vestavěná regulace_x000D_
 - přívodní směrová žaluzie pro přívod vzduchu do interiéru</t>
  </si>
  <si>
    <t>240001002</t>
  </si>
  <si>
    <t>Sada filtrů třídy filtrace F7 pro přívodní část, sada obsahuje 10ks filtrů</t>
  </si>
  <si>
    <t>240001003</t>
  </si>
  <si>
    <t>Opláštění větrací jednotky - bílý lakovaný plech</t>
  </si>
  <si>
    <t>240001004</t>
  </si>
  <si>
    <t>Set potrubí propojení ø280mm délky 500mm vč. montážního příslušenství</t>
  </si>
  <si>
    <t>240001005</t>
  </si>
  <si>
    <t>Set - zákryt potrubního propojení délky 500mm (pozink.)</t>
  </si>
  <si>
    <t>240001006</t>
  </si>
  <si>
    <t>Opláštění zákrytu potrubí délky 500mm - bílý lakovaný plech</t>
  </si>
  <si>
    <t>240001007</t>
  </si>
  <si>
    <t>Fasádní mřížka kombinovaná (přívod+odvod) - vertikální provedení, vč. průchodek fasádou</t>
  </si>
  <si>
    <t>240001008</t>
  </si>
  <si>
    <t>Ovladač k větrací jednotce s displejem - bílé provedení, součástí montáže je i propojení ovladače s jednotkou</t>
  </si>
  <si>
    <t>Před objednáním ověřit provedení větracích jednotek dle výkresu a skutečného stavu na místě.</t>
  </si>
  <si>
    <t>VZT2</t>
  </si>
  <si>
    <t>Zařízení č.2 - Větrání sociálního zázemí</t>
  </si>
  <si>
    <t>240002001</t>
  </si>
  <si>
    <t>Potrubní ventilátor ø200mm, V=440m3/h, Pext=170Pa, Pi=103W/0,5A/230V, tříotáčkové provedení ventilátoru</t>
  </si>
  <si>
    <t>240002002</t>
  </si>
  <si>
    <t>Spojovací manžeta ø200mm</t>
  </si>
  <si>
    <t>240002003</t>
  </si>
  <si>
    <t>Potrubní ventilátor ø160mm, V=200m3/h, Pext=140Pa, Pi=53W/0,21A/230V, tříotáčkové provedení ventilátoru</t>
  </si>
  <si>
    <t>240002004</t>
  </si>
  <si>
    <t>Spojovací manžeta ø160mm</t>
  </si>
  <si>
    <t>240002005</t>
  </si>
  <si>
    <t>Malý radiální ventilátor připojení ø100mm, V=110-150m3/h, Pext=65Pa, Pi=48W/230V</t>
  </si>
  <si>
    <t>Poznámka k položce:_x000D_
tříotáčkové provedení ventilátoru, hluk Lpa=42/32/31dBA v 1,5m od ventilátoru_x000D_
 - ventilátor má v sobě zabudovanou zpětnou klapku</t>
  </si>
  <si>
    <t>240002006</t>
  </si>
  <si>
    <t>Malý radiální ventilátor připojení ø100mm, V=50-80m3/h, Pext=90Pa, Pi=29W/230V</t>
  </si>
  <si>
    <t>Poznámka k položce:_x000D_
dvouotáčkové provedení ventilátoru, hluk Lpa=46/34dBA v 1,5m od ventilátoru_x000D_
 - ventilátor má v sobě zabudovaný časový doběh a zpětnou klapku</t>
  </si>
  <si>
    <t>240002007</t>
  </si>
  <si>
    <t>Tlumič hluku kruhový ø200mm/L=900mm</t>
  </si>
  <si>
    <t>240002008</t>
  </si>
  <si>
    <t>Tlumič hluku kruhový ø160mm/L=900mm</t>
  </si>
  <si>
    <t>240002009</t>
  </si>
  <si>
    <t>Přetlaková žaluzie plastová ø200mm, barevný odstín RAL 7035</t>
  </si>
  <si>
    <t>240002010</t>
  </si>
  <si>
    <t>Přetlaková žaluzie plastová ø160mm, barevný odstín RAL 7035</t>
  </si>
  <si>
    <t>240002011</t>
  </si>
  <si>
    <t>Přetlaková žaluzie plastová ø125mm, barevný odstín bílý</t>
  </si>
  <si>
    <t>240002012</t>
  </si>
  <si>
    <t>Odvodní talířový ventil ø160mm vč. montážní zděře s těsněním</t>
  </si>
  <si>
    <t>240002013</t>
  </si>
  <si>
    <t>Dveřní mřížka 400x150mm, odstín přírodní elox (dvě mřížky na jedny dveře)</t>
  </si>
  <si>
    <t>240002014</t>
  </si>
  <si>
    <t>Plastová větrací mřížka ø150mm</t>
  </si>
  <si>
    <t>240002015</t>
  </si>
  <si>
    <t>Zpětná klapka těsná ø150mm, vsuvná do potrubí, provedení samotížné s magnetem</t>
  </si>
  <si>
    <t>Pol1</t>
  </si>
  <si>
    <t>- ø200mm, 30% tvarovek</t>
  </si>
  <si>
    <t>bm</t>
  </si>
  <si>
    <t>Kruhové vzduchotechnické potrubí ze spirálově vinutých trub a tvarových kusů opatřených dvoubřitým těsněním z gumy, které se zasouvá do sebe, třída těsnosti D, provedení pozink.: - ø200mm, 30% tvarovek</t>
  </si>
  <si>
    <t>Pol2</t>
  </si>
  <si>
    <t>- ø160mm, 30% tvarovek</t>
  </si>
  <si>
    <t>Kruhové vzduchotechnické potrubí ze spirálově vinutých trub a tvarových kusů opatřených dvoubřitým těsněním z gumy, které se zasouvá do sebe, třída těsnosti D, provedení pozink.: - ø160mm, 30% tvarovek</t>
  </si>
  <si>
    <t>Pol3</t>
  </si>
  <si>
    <t>- ø125mm, 30% tvarovek</t>
  </si>
  <si>
    <t>Kruhové vzduchotechnické potrubí ze spirálově vinutých trub a tvarových kusů opatřených dvoubřitým těsněním z gumy, které se zasouvá do sebe, třída těsnosti D, provedení pozink.: - ø125mm, 30% tvarovek</t>
  </si>
  <si>
    <t>Pol4</t>
  </si>
  <si>
    <t>- ø100mm, 30% tvarovek</t>
  </si>
  <si>
    <t>Kruhové vzduchotechnické potrubí ze spirálově vinutých trub a tvarových kusů opatřených dvoubřitým těsněním z gumy, které se zasouvá do sebe, třída těsnosti D, provedení pozink.: - ø100mm, 30% tvarovek</t>
  </si>
  <si>
    <t>Pol5</t>
  </si>
  <si>
    <t>Ohebná hliníková hadice ø160mm, balení po 10bm</t>
  </si>
  <si>
    <t>bal</t>
  </si>
  <si>
    <t>Kruhové vzduchotechnické potrubí ze spirálově vinutých trub a tvarových kusů opatřených dvoubřitým těsněním z gumy, které se zasouvá do sebe, třída těsnosti D, provedení pozink.: - Ohebná hliníková hadice ø160mm, balení po 10bm</t>
  </si>
  <si>
    <t>Pol6</t>
  </si>
  <si>
    <t>Ohebná hliníková hadice ø100mm, balení po 10bm</t>
  </si>
  <si>
    <t>Kruhové vzduchotechnické potrubí ze spirálově vinutých trub a tvarových kusů opatřených dvoubřitým těsněním z gumy, které se zasouvá do sebe, třída těsnosti D, provedení pozink.: - Ohebná hliníková hadice ø100mm, balení po 10bm</t>
  </si>
  <si>
    <t>VZT3</t>
  </si>
  <si>
    <t>Zařízení č.3 - Větrání technické místnosti FVE</t>
  </si>
  <si>
    <t>240003001</t>
  </si>
  <si>
    <t>Potrubní ventilátor ø200mm, V=600m3/h, Pext=170Pa, Pi=103W/0,5A/230V, tříotáčkové provedení ventilátoru</t>
  </si>
  <si>
    <t>240003002</t>
  </si>
  <si>
    <t>240003003</t>
  </si>
  <si>
    <t>Prostorový termostat, instalace na stěnu, rozsah teplot od +5 °C do +60 °C, max. zátěž 23 V 10A, 3A induktivní</t>
  </si>
  <si>
    <t>Poznámka k položce:_x000D_
krytí IP30, součástí montáže je potřebné propojení s ventilátorem</t>
  </si>
  <si>
    <t>240003004</t>
  </si>
  <si>
    <t>240003005</t>
  </si>
  <si>
    <t>240003006</t>
  </si>
  <si>
    <t>Protidešťová žaluzie ø250mm, barevný odstín RAL 7035</t>
  </si>
  <si>
    <t>240003007</t>
  </si>
  <si>
    <t>Šikmý kus se sítem ø250mm</t>
  </si>
  <si>
    <t>Pol7</t>
  </si>
  <si>
    <t>Tepelná samolepící izolace ze syntetického kaučuku tl. 15mm s hliníkovou fólií</t>
  </si>
  <si>
    <t>Poznámka k položce:_x000D_
- dodáváno v balení: role o rozměru šířky 1,5m x délka 12m (plocha 18m2)_x000D_
 - izolace sacího a výfukového potrubí od jednotky po žaluzie</t>
  </si>
  <si>
    <t>Pol8</t>
  </si>
  <si>
    <t>- ø250mm, 30% tvarovek</t>
  </si>
  <si>
    <t>Kruhové vzduchotechnické potrubí ze spirálově vinutých trub a tvarových kusů opatřených dvoubřitým těsněním z gumy, které se zasouvá do sebe, třída těsnosti D, provedení pozink.: - ø250mm, 30% tvarovek</t>
  </si>
  <si>
    <t>D2</t>
  </si>
  <si>
    <t>Pomocný materiál a práce</t>
  </si>
  <si>
    <t>Pol9</t>
  </si>
  <si>
    <t>Montážní, závěsný, spojovací a těsnící materiál (cca 17kg)</t>
  </si>
  <si>
    <t>Pol10</t>
  </si>
  <si>
    <t>Doprava, svislá přeprava, lešení, plošina</t>
  </si>
  <si>
    <t>Pol11</t>
  </si>
  <si>
    <t>Zaregulování VZT vč. protokolu, uvedení zařízení do provozu, zaškolení obsluhy</t>
  </si>
  <si>
    <t>Pol12</t>
  </si>
  <si>
    <t>Zhotovení provozního řádu VZT zařízení</t>
  </si>
  <si>
    <t>Pol13</t>
  </si>
  <si>
    <t>Dílenská dokumentace - příprava do výroby (opozicování potrubí VZT, dořešení detailů apod.)</t>
  </si>
  <si>
    <t>Pol14</t>
  </si>
  <si>
    <t>Dokumentace skutečného provedení stavby vč. vypracování dokladové části VZT</t>
  </si>
  <si>
    <t>Pol15</t>
  </si>
  <si>
    <t>Měření hluku vč. protokolu o měření (počítáno s třemi měřícími místy)</t>
  </si>
  <si>
    <t>Pol16</t>
  </si>
  <si>
    <t>Technická a koordinační činnost na stavbě (16hod)</t>
  </si>
  <si>
    <t>Pol17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</si>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</sst>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3_02/637211132" TargetMode="External"/><Relationship Id="rId21" Type="http://schemas.openxmlformats.org/officeDocument/2006/relationships/hyperlink" Target="https://podminky.urs.cz/item/CS_URS_2023_02/183403114" TargetMode="External"/><Relationship Id="rId42" Type="http://schemas.openxmlformats.org/officeDocument/2006/relationships/hyperlink" Target="https://podminky.urs.cz/item/CS_URS_2023_02/310271055" TargetMode="External"/><Relationship Id="rId63" Type="http://schemas.openxmlformats.org/officeDocument/2006/relationships/hyperlink" Target="https://podminky.urs.cz/item/CS_URS_2023_02/411388621" TargetMode="External"/><Relationship Id="rId84" Type="http://schemas.openxmlformats.org/officeDocument/2006/relationships/hyperlink" Target="https://podminky.urs.cz/item/CS_URS_2023_02/612142001" TargetMode="External"/><Relationship Id="rId138" Type="http://schemas.openxmlformats.org/officeDocument/2006/relationships/hyperlink" Target="https://podminky.urs.cz/item/CS_URS_2023_02/997013112" TargetMode="External"/><Relationship Id="rId159" Type="http://schemas.openxmlformats.org/officeDocument/2006/relationships/hyperlink" Target="https://podminky.urs.cz/item/CS_URS_2023_02/712771401" TargetMode="External"/><Relationship Id="rId170" Type="http://schemas.openxmlformats.org/officeDocument/2006/relationships/hyperlink" Target="https://podminky.urs.cz/item/CS_URS_2023_02/713141263" TargetMode="External"/><Relationship Id="rId191" Type="http://schemas.openxmlformats.org/officeDocument/2006/relationships/hyperlink" Target="https://podminky.urs.cz/item/CS_URS_2023_02/766441821" TargetMode="External"/><Relationship Id="rId205" Type="http://schemas.openxmlformats.org/officeDocument/2006/relationships/hyperlink" Target="https://podminky.urs.cz/item/CS_URS_2023_02/771274242" TargetMode="External"/><Relationship Id="rId226" Type="http://schemas.openxmlformats.org/officeDocument/2006/relationships/hyperlink" Target="https://podminky.urs.cz/item/CS_URS_2023_02/781111011" TargetMode="External"/><Relationship Id="rId247" Type="http://schemas.openxmlformats.org/officeDocument/2006/relationships/hyperlink" Target="https://podminky.urs.cz/item/CS_URS_2023_02/998786202" TargetMode="External"/><Relationship Id="rId107" Type="http://schemas.openxmlformats.org/officeDocument/2006/relationships/hyperlink" Target="https://podminky.urs.cz/item/CS_URS_2023_02/622211021" TargetMode="External"/><Relationship Id="rId11" Type="http://schemas.openxmlformats.org/officeDocument/2006/relationships/hyperlink" Target="https://podminky.urs.cz/item/CS_URS_2023_02/162751119" TargetMode="External"/><Relationship Id="rId32" Type="http://schemas.openxmlformats.org/officeDocument/2006/relationships/hyperlink" Target="https://podminky.urs.cz/item/CS_URS_2023_02/273321411" TargetMode="External"/><Relationship Id="rId53" Type="http://schemas.openxmlformats.org/officeDocument/2006/relationships/hyperlink" Target="https://podminky.urs.cz/item/CS_URS_2023_02/342244101" TargetMode="External"/><Relationship Id="rId74" Type="http://schemas.openxmlformats.org/officeDocument/2006/relationships/hyperlink" Target="https://podminky.urs.cz/item/CS_URS_2023_02/434351142" TargetMode="External"/><Relationship Id="rId128" Type="http://schemas.openxmlformats.org/officeDocument/2006/relationships/hyperlink" Target="https://podminky.urs.cz/item/CS_URS_2023_02/944711811" TargetMode="External"/><Relationship Id="rId149" Type="http://schemas.openxmlformats.org/officeDocument/2006/relationships/hyperlink" Target="https://podminky.urs.cz/item/CS_URS_2023_02/998711202" TargetMode="External"/><Relationship Id="rId5" Type="http://schemas.openxmlformats.org/officeDocument/2006/relationships/hyperlink" Target="https://podminky.urs.cz/item/CS_URS_2023_02/113201111" TargetMode="External"/><Relationship Id="rId95" Type="http://schemas.openxmlformats.org/officeDocument/2006/relationships/hyperlink" Target="https://podminky.urs.cz/item/CS_URS_2023_02/621151001" TargetMode="External"/><Relationship Id="rId160" Type="http://schemas.openxmlformats.org/officeDocument/2006/relationships/hyperlink" Target="https://podminky.urs.cz/item/CS_URS_2023_02/712771521" TargetMode="External"/><Relationship Id="rId181" Type="http://schemas.openxmlformats.org/officeDocument/2006/relationships/hyperlink" Target="https://podminky.urs.cz/item/CS_URS_2023_02/763131751" TargetMode="External"/><Relationship Id="rId216" Type="http://schemas.openxmlformats.org/officeDocument/2006/relationships/hyperlink" Target="https://podminky.urs.cz/item/CS_URS_2023_02/776111111" TargetMode="External"/><Relationship Id="rId237" Type="http://schemas.openxmlformats.org/officeDocument/2006/relationships/hyperlink" Target="https://podminky.urs.cz/item/CS_URS_2023_02/998781202" TargetMode="External"/><Relationship Id="rId22" Type="http://schemas.openxmlformats.org/officeDocument/2006/relationships/hyperlink" Target="https://podminky.urs.cz/item/CS_URS_2023_02/183403152" TargetMode="External"/><Relationship Id="rId43" Type="http://schemas.openxmlformats.org/officeDocument/2006/relationships/hyperlink" Target="https://podminky.urs.cz/item/CS_URS_2023_02/311113212" TargetMode="External"/><Relationship Id="rId64" Type="http://schemas.openxmlformats.org/officeDocument/2006/relationships/hyperlink" Target="https://podminky.urs.cz/item/CS_URS_2023_02/413232211" TargetMode="External"/><Relationship Id="rId118" Type="http://schemas.openxmlformats.org/officeDocument/2006/relationships/hyperlink" Target="https://podminky.urs.cz/item/CS_URS_2023_02/916231213" TargetMode="External"/><Relationship Id="rId139" Type="http://schemas.openxmlformats.org/officeDocument/2006/relationships/hyperlink" Target="https://podminky.urs.cz/item/CS_URS_2023_02/997013501" TargetMode="External"/><Relationship Id="rId85" Type="http://schemas.openxmlformats.org/officeDocument/2006/relationships/hyperlink" Target="https://podminky.urs.cz/item/CS_URS_2023_02/612311131" TargetMode="External"/><Relationship Id="rId150" Type="http://schemas.openxmlformats.org/officeDocument/2006/relationships/hyperlink" Target="https://podminky.urs.cz/item/CS_URS_2023_02/712311101" TargetMode="External"/><Relationship Id="rId171" Type="http://schemas.openxmlformats.org/officeDocument/2006/relationships/hyperlink" Target="https://podminky.urs.cz/item/CS_URS_2023_02/713141336" TargetMode="External"/><Relationship Id="rId192" Type="http://schemas.openxmlformats.org/officeDocument/2006/relationships/hyperlink" Target="https://podminky.urs.cz/item/CS_URS_2023_02/766694116" TargetMode="External"/><Relationship Id="rId206" Type="http://schemas.openxmlformats.org/officeDocument/2006/relationships/hyperlink" Target="https://podminky.urs.cz/item/CS_URS_2023_02/771474113" TargetMode="External"/><Relationship Id="rId227" Type="http://schemas.openxmlformats.org/officeDocument/2006/relationships/hyperlink" Target="https://podminky.urs.cz/item/CS_URS_2023_02/781121011" TargetMode="External"/><Relationship Id="rId248" Type="http://schemas.openxmlformats.org/officeDocument/2006/relationships/hyperlink" Target="https://podminky.urs.cz/item/CS_URS_2023_02/998787202" TargetMode="External"/><Relationship Id="rId12" Type="http://schemas.openxmlformats.org/officeDocument/2006/relationships/hyperlink" Target="https://podminky.urs.cz/item/CS_URS_2023_02/167151101" TargetMode="External"/><Relationship Id="rId33" Type="http://schemas.openxmlformats.org/officeDocument/2006/relationships/hyperlink" Target="https://podminky.urs.cz/item/CS_URS_2023_02/273351121" TargetMode="External"/><Relationship Id="rId108" Type="http://schemas.openxmlformats.org/officeDocument/2006/relationships/hyperlink" Target="https://podminky.urs.cz/item/CS_URS_2023_02/622511112" TargetMode="External"/><Relationship Id="rId129" Type="http://schemas.openxmlformats.org/officeDocument/2006/relationships/hyperlink" Target="https://podminky.urs.cz/item/CS_URS_2023_02/949101111" TargetMode="External"/><Relationship Id="rId54" Type="http://schemas.openxmlformats.org/officeDocument/2006/relationships/hyperlink" Target="https://podminky.urs.cz/item/CS_URS_2023_02/342244111" TargetMode="External"/><Relationship Id="rId75" Type="http://schemas.openxmlformats.org/officeDocument/2006/relationships/hyperlink" Target="https://podminky.urs.cz/item/CS_URS_2023_02/564730101" TargetMode="External"/><Relationship Id="rId96" Type="http://schemas.openxmlformats.org/officeDocument/2006/relationships/hyperlink" Target="https://podminky.urs.cz/item/CS_URS_2023_02/621211041" TargetMode="External"/><Relationship Id="rId140" Type="http://schemas.openxmlformats.org/officeDocument/2006/relationships/hyperlink" Target="https://podminky.urs.cz/item/CS_URS_2023_02/997013509" TargetMode="External"/><Relationship Id="rId161" Type="http://schemas.openxmlformats.org/officeDocument/2006/relationships/hyperlink" Target="https://podminky.urs.cz/item/CS_URS_2023_02/712771611" TargetMode="External"/><Relationship Id="rId182" Type="http://schemas.openxmlformats.org/officeDocument/2006/relationships/hyperlink" Target="https://podminky.urs.cz/item/CS_URS_2023_02/998763402" TargetMode="External"/><Relationship Id="rId217" Type="http://schemas.openxmlformats.org/officeDocument/2006/relationships/hyperlink" Target="https://podminky.urs.cz/item/CS_URS_2023_02/776111311" TargetMode="External"/><Relationship Id="rId6" Type="http://schemas.openxmlformats.org/officeDocument/2006/relationships/hyperlink" Target="https://podminky.urs.cz/item/CS_URS_2023_02/121151115" TargetMode="External"/><Relationship Id="rId238" Type="http://schemas.openxmlformats.org/officeDocument/2006/relationships/hyperlink" Target="https://podminky.urs.cz/item/CS_URS_2023_02/784111001" TargetMode="External"/><Relationship Id="rId23" Type="http://schemas.openxmlformats.org/officeDocument/2006/relationships/hyperlink" Target="https://podminky.urs.cz/item/CS_URS_2023_02/183101325" TargetMode="External"/><Relationship Id="rId119" Type="http://schemas.openxmlformats.org/officeDocument/2006/relationships/hyperlink" Target="https://podminky.urs.cz/item/CS_URS_2023_02/919735115" TargetMode="External"/><Relationship Id="rId44" Type="http://schemas.openxmlformats.org/officeDocument/2006/relationships/hyperlink" Target="https://podminky.urs.cz/item/CS_URS_2023_02/311361821" TargetMode="External"/><Relationship Id="rId65" Type="http://schemas.openxmlformats.org/officeDocument/2006/relationships/hyperlink" Target="https://podminky.urs.cz/item/CS_URS_2023_02/413941123" TargetMode="External"/><Relationship Id="rId86" Type="http://schemas.openxmlformats.org/officeDocument/2006/relationships/hyperlink" Target="https://podminky.urs.cz/item/CS_URS_2023_02/612321111" TargetMode="External"/><Relationship Id="rId130" Type="http://schemas.openxmlformats.org/officeDocument/2006/relationships/hyperlink" Target="https://podminky.urs.cz/item/CS_URS_2023_02/949101112" TargetMode="External"/><Relationship Id="rId151" Type="http://schemas.openxmlformats.org/officeDocument/2006/relationships/hyperlink" Target="https://podminky.urs.cz/item/CS_URS_2023_02/712341559" TargetMode="External"/><Relationship Id="rId172" Type="http://schemas.openxmlformats.org/officeDocument/2006/relationships/hyperlink" Target="https://podminky.urs.cz/item/CS_URS_2023_02/998713202" TargetMode="External"/><Relationship Id="rId193" Type="http://schemas.openxmlformats.org/officeDocument/2006/relationships/hyperlink" Target="https://podminky.urs.cz/item/CS_URS_2023_02/998766202" TargetMode="External"/><Relationship Id="rId207" Type="http://schemas.openxmlformats.org/officeDocument/2006/relationships/hyperlink" Target="https://podminky.urs.cz/item/CS_URS_2023_02/771574436" TargetMode="External"/><Relationship Id="rId228" Type="http://schemas.openxmlformats.org/officeDocument/2006/relationships/hyperlink" Target="https://podminky.urs.cz/item/CS_URS_2023_02/781131112" TargetMode="External"/><Relationship Id="rId249" Type="http://schemas.openxmlformats.org/officeDocument/2006/relationships/drawing" Target="../drawings/drawing2.xml"/><Relationship Id="rId13" Type="http://schemas.openxmlformats.org/officeDocument/2006/relationships/hyperlink" Target="https://podminky.urs.cz/item/CS_URS_2023_02/171251201" TargetMode="External"/><Relationship Id="rId109" Type="http://schemas.openxmlformats.org/officeDocument/2006/relationships/hyperlink" Target="https://podminky.urs.cz/item/CS_URS_2023_02/622531022" TargetMode="External"/><Relationship Id="rId34" Type="http://schemas.openxmlformats.org/officeDocument/2006/relationships/hyperlink" Target="https://podminky.urs.cz/item/CS_URS_2023_02/273351122" TargetMode="External"/><Relationship Id="rId55" Type="http://schemas.openxmlformats.org/officeDocument/2006/relationships/hyperlink" Target="https://podminky.urs.cz/item/CS_URS_2023_02/342291121" TargetMode="External"/><Relationship Id="rId76" Type="http://schemas.openxmlformats.org/officeDocument/2006/relationships/hyperlink" Target="https://podminky.urs.cz/item/CS_URS_2023_02/564710001" TargetMode="External"/><Relationship Id="rId97" Type="http://schemas.openxmlformats.org/officeDocument/2006/relationships/hyperlink" Target="https://podminky.urs.cz/item/CS_URS_2023_02/621531022" TargetMode="External"/><Relationship Id="rId120" Type="http://schemas.openxmlformats.org/officeDocument/2006/relationships/hyperlink" Target="https://podminky.urs.cz/item/CS_URS_2023_02/941111111" TargetMode="External"/><Relationship Id="rId141" Type="http://schemas.openxmlformats.org/officeDocument/2006/relationships/hyperlink" Target="https://podminky.urs.cz/item/CS_URS_2023_02/997013601" TargetMode="External"/><Relationship Id="rId7" Type="http://schemas.openxmlformats.org/officeDocument/2006/relationships/hyperlink" Target="https://podminky.urs.cz/item/CS_URS_2023_02/131213701" TargetMode="External"/><Relationship Id="rId162" Type="http://schemas.openxmlformats.org/officeDocument/2006/relationships/hyperlink" Target="https://podminky.urs.cz/item/CS_URS_2023_02/998712202" TargetMode="External"/><Relationship Id="rId183" Type="http://schemas.openxmlformats.org/officeDocument/2006/relationships/hyperlink" Target="https://podminky.urs.cz/item/CS_URS_2023_02/764002851" TargetMode="External"/><Relationship Id="rId218" Type="http://schemas.openxmlformats.org/officeDocument/2006/relationships/hyperlink" Target="https://podminky.urs.cz/item/CS_URS_2023_02/776121112" TargetMode="External"/><Relationship Id="rId239" Type="http://schemas.openxmlformats.org/officeDocument/2006/relationships/hyperlink" Target="https://podminky.urs.cz/item/CS_URS_2023_02/784171101" TargetMode="External"/><Relationship Id="rId24" Type="http://schemas.openxmlformats.org/officeDocument/2006/relationships/hyperlink" Target="https://podminky.urs.cz/item/CS_URS_2023_02/184102119" TargetMode="External"/><Relationship Id="rId45" Type="http://schemas.openxmlformats.org/officeDocument/2006/relationships/hyperlink" Target="https://podminky.urs.cz/item/CS_URS_2023_02/311234241" TargetMode="External"/><Relationship Id="rId66" Type="http://schemas.openxmlformats.org/officeDocument/2006/relationships/hyperlink" Target="https://podminky.urs.cz/item/CS_URS_2023_02/417321515" TargetMode="External"/><Relationship Id="rId87" Type="http://schemas.openxmlformats.org/officeDocument/2006/relationships/hyperlink" Target="https://podminky.urs.cz/item/CS_URS_2023_02/611321115" TargetMode="External"/><Relationship Id="rId110" Type="http://schemas.openxmlformats.org/officeDocument/2006/relationships/hyperlink" Target="https://podminky.urs.cz/item/CS_URS_2023_02/629135102" TargetMode="External"/><Relationship Id="rId131" Type="http://schemas.openxmlformats.org/officeDocument/2006/relationships/hyperlink" Target="https://podminky.urs.cz/item/CS_URS_2023_02/952901111" TargetMode="External"/><Relationship Id="rId152" Type="http://schemas.openxmlformats.org/officeDocument/2006/relationships/hyperlink" Target="https://podminky.urs.cz/item/CS_URS_2023_02/712363352" TargetMode="External"/><Relationship Id="rId173" Type="http://schemas.openxmlformats.org/officeDocument/2006/relationships/hyperlink" Target="https://podminky.urs.cz/item/CS_URS_2023_02/721239114" TargetMode="External"/><Relationship Id="rId194" Type="http://schemas.openxmlformats.org/officeDocument/2006/relationships/hyperlink" Target="https://podminky.urs.cz/item/CS_URS_2023_02/767995115" TargetMode="External"/><Relationship Id="rId208" Type="http://schemas.openxmlformats.org/officeDocument/2006/relationships/hyperlink" Target="https://podminky.urs.cz/item/CS_URS_2023_02/771577211" TargetMode="External"/><Relationship Id="rId229" Type="http://schemas.openxmlformats.org/officeDocument/2006/relationships/hyperlink" Target="https://podminky.urs.cz/item/CS_URS_2023_02/781131241" TargetMode="External"/><Relationship Id="rId240" Type="http://schemas.openxmlformats.org/officeDocument/2006/relationships/hyperlink" Target="https://podminky.urs.cz/item/CS_URS_2023_02/784171111" TargetMode="External"/><Relationship Id="rId14" Type="http://schemas.openxmlformats.org/officeDocument/2006/relationships/hyperlink" Target="https://podminky.urs.cz/item/CS_URS_2023_02/171201231" TargetMode="External"/><Relationship Id="rId35" Type="http://schemas.openxmlformats.org/officeDocument/2006/relationships/hyperlink" Target="https://podminky.urs.cz/item/CS_URS_2023_02/273362021" TargetMode="External"/><Relationship Id="rId56" Type="http://schemas.openxmlformats.org/officeDocument/2006/relationships/hyperlink" Target="https://podminky.urs.cz/item/CS_URS_2023_02/348262421" TargetMode="External"/><Relationship Id="rId77" Type="http://schemas.openxmlformats.org/officeDocument/2006/relationships/hyperlink" Target="https://podminky.urs.cz/item/CS_URS_2023_02/596211110" TargetMode="External"/><Relationship Id="rId100" Type="http://schemas.openxmlformats.org/officeDocument/2006/relationships/hyperlink" Target="https://podminky.urs.cz/item/CS_URS_2023_02/622252001" TargetMode="External"/><Relationship Id="rId8" Type="http://schemas.openxmlformats.org/officeDocument/2006/relationships/hyperlink" Target="https://podminky.urs.cz/item/CS_URS_2023_02/132151253" TargetMode="External"/><Relationship Id="rId98" Type="http://schemas.openxmlformats.org/officeDocument/2006/relationships/hyperlink" Target="https://podminky.urs.cz/item/CS_URS_2023_02/622131101" TargetMode="External"/><Relationship Id="rId121" Type="http://schemas.openxmlformats.org/officeDocument/2006/relationships/hyperlink" Target="https://podminky.urs.cz/item/CS_URS_2023_02/941111211" TargetMode="External"/><Relationship Id="rId142" Type="http://schemas.openxmlformats.org/officeDocument/2006/relationships/hyperlink" Target="https://podminky.urs.cz/item/CS_URS_2023_02/997013631" TargetMode="External"/><Relationship Id="rId163" Type="http://schemas.openxmlformats.org/officeDocument/2006/relationships/hyperlink" Target="https://podminky.urs.cz/item/CS_URS_2023_02/713111121" TargetMode="External"/><Relationship Id="rId184" Type="http://schemas.openxmlformats.org/officeDocument/2006/relationships/hyperlink" Target="https://podminky.urs.cz/item/CS_URS_2023_02/764212635" TargetMode="External"/><Relationship Id="rId219" Type="http://schemas.openxmlformats.org/officeDocument/2006/relationships/hyperlink" Target="https://podminky.urs.cz/item/CS_URS_2023_02/776211111" TargetMode="External"/><Relationship Id="rId230" Type="http://schemas.openxmlformats.org/officeDocument/2006/relationships/hyperlink" Target="https://podminky.urs.cz/item/CS_URS_2023_02/781131242" TargetMode="External"/><Relationship Id="rId25" Type="http://schemas.openxmlformats.org/officeDocument/2006/relationships/hyperlink" Target="https://podminky.urs.cz/item/CS_URS_2023_02/184401114" TargetMode="External"/><Relationship Id="rId46" Type="http://schemas.openxmlformats.org/officeDocument/2006/relationships/hyperlink" Target="https://podminky.urs.cz/item/CS_URS_2023_02/311235181" TargetMode="External"/><Relationship Id="rId67" Type="http://schemas.openxmlformats.org/officeDocument/2006/relationships/hyperlink" Target="https://podminky.urs.cz/item/CS_URS_2023_02/417351115" TargetMode="External"/><Relationship Id="rId88" Type="http://schemas.openxmlformats.org/officeDocument/2006/relationships/hyperlink" Target="https://podminky.urs.cz/item/CS_URS_2023_02/612321141" TargetMode="External"/><Relationship Id="rId111" Type="http://schemas.openxmlformats.org/officeDocument/2006/relationships/hyperlink" Target="https://podminky.urs.cz/item/CS_URS_2023_02/629991011" TargetMode="External"/><Relationship Id="rId132" Type="http://schemas.openxmlformats.org/officeDocument/2006/relationships/hyperlink" Target="https://podminky.urs.cz/item/CS_URS_2023_02/953312123" TargetMode="External"/><Relationship Id="rId153" Type="http://schemas.openxmlformats.org/officeDocument/2006/relationships/hyperlink" Target="https://podminky.urs.cz/item/CS_URS_2023_02/712363353" TargetMode="External"/><Relationship Id="rId174" Type="http://schemas.openxmlformats.org/officeDocument/2006/relationships/hyperlink" Target="https://podminky.urs.cz/item/CS_URS_2023_02/721242106" TargetMode="External"/><Relationship Id="rId195" Type="http://schemas.openxmlformats.org/officeDocument/2006/relationships/hyperlink" Target="https://podminky.urs.cz/item/CS_URS_2023_02/767210151" TargetMode="External"/><Relationship Id="rId209" Type="http://schemas.openxmlformats.org/officeDocument/2006/relationships/hyperlink" Target="https://podminky.urs.cz/item/CS_URS_2023_02/771591112" TargetMode="External"/><Relationship Id="rId220" Type="http://schemas.openxmlformats.org/officeDocument/2006/relationships/hyperlink" Target="https://podminky.urs.cz/item/CS_URS_2023_02/776421711" TargetMode="External"/><Relationship Id="rId241" Type="http://schemas.openxmlformats.org/officeDocument/2006/relationships/hyperlink" Target="https://podminky.urs.cz/item/CS_URS_2023_02/784181101" TargetMode="External"/><Relationship Id="rId15" Type="http://schemas.openxmlformats.org/officeDocument/2006/relationships/hyperlink" Target="https://podminky.urs.cz/item/CS_URS_2023_02/171152501" TargetMode="External"/><Relationship Id="rId36" Type="http://schemas.openxmlformats.org/officeDocument/2006/relationships/hyperlink" Target="https://podminky.urs.cz/item/CS_URS_2023_02/274313511" TargetMode="External"/><Relationship Id="rId57" Type="http://schemas.openxmlformats.org/officeDocument/2006/relationships/hyperlink" Target="https://podminky.urs.cz/item/CS_URS_2023_02/411321414" TargetMode="External"/><Relationship Id="rId78" Type="http://schemas.openxmlformats.org/officeDocument/2006/relationships/hyperlink" Target="https://podminky.urs.cz/item/CS_URS_2023_02/611131105" TargetMode="External"/><Relationship Id="rId99" Type="http://schemas.openxmlformats.org/officeDocument/2006/relationships/hyperlink" Target="https://podminky.urs.cz/item/CS_URS_2023_02/622212001" TargetMode="External"/><Relationship Id="rId101" Type="http://schemas.openxmlformats.org/officeDocument/2006/relationships/hyperlink" Target="https://podminky.urs.cz/item/CS_URS_2023_02/622143003" TargetMode="External"/><Relationship Id="rId122" Type="http://schemas.openxmlformats.org/officeDocument/2006/relationships/hyperlink" Target="https://podminky.urs.cz/item/CS_URS_2023_02/941111811" TargetMode="External"/><Relationship Id="rId143" Type="http://schemas.openxmlformats.org/officeDocument/2006/relationships/hyperlink" Target="https://podminky.urs.cz/item/CS_URS_2023_02/997013645" TargetMode="External"/><Relationship Id="rId164" Type="http://schemas.openxmlformats.org/officeDocument/2006/relationships/hyperlink" Target="https://podminky.urs.cz/item/CS_URS_2023_02/713121111" TargetMode="External"/><Relationship Id="rId185" Type="http://schemas.openxmlformats.org/officeDocument/2006/relationships/hyperlink" Target="https://podminky.urs.cz/item/CS_URS_2023_02/764216604" TargetMode="External"/><Relationship Id="rId4" Type="http://schemas.openxmlformats.org/officeDocument/2006/relationships/hyperlink" Target="https://podminky.urs.cz/item/CS_URS_2023_02/113154123" TargetMode="External"/><Relationship Id="rId9" Type="http://schemas.openxmlformats.org/officeDocument/2006/relationships/hyperlink" Target="https://podminky.urs.cz/item/CS_URS_2023_02/162251102" TargetMode="External"/><Relationship Id="rId180" Type="http://schemas.openxmlformats.org/officeDocument/2006/relationships/hyperlink" Target="https://podminky.urs.cz/item/CS_URS_2023_02/763131451" TargetMode="External"/><Relationship Id="rId210" Type="http://schemas.openxmlformats.org/officeDocument/2006/relationships/hyperlink" Target="https://podminky.urs.cz/item/CS_URS_2023_02/771591115" TargetMode="External"/><Relationship Id="rId215" Type="http://schemas.openxmlformats.org/officeDocument/2006/relationships/hyperlink" Target="https://podminky.urs.cz/item/CS_URS_2023_02/998772202" TargetMode="External"/><Relationship Id="rId236" Type="http://schemas.openxmlformats.org/officeDocument/2006/relationships/hyperlink" Target="https://podminky.urs.cz/item/CS_URS_2023_02/781495211" TargetMode="External"/><Relationship Id="rId26" Type="http://schemas.openxmlformats.org/officeDocument/2006/relationships/hyperlink" Target="https://podminky.urs.cz/item/CS_URS_2023_02/184502117" TargetMode="External"/><Relationship Id="rId231" Type="http://schemas.openxmlformats.org/officeDocument/2006/relationships/hyperlink" Target="https://podminky.urs.cz/item/CS_URS_2023_02/781131264" TargetMode="External"/><Relationship Id="rId47" Type="http://schemas.openxmlformats.org/officeDocument/2006/relationships/hyperlink" Target="https://podminky.urs.cz/item/CS_URS_2023_02/317168012" TargetMode="External"/><Relationship Id="rId68" Type="http://schemas.openxmlformats.org/officeDocument/2006/relationships/hyperlink" Target="https://podminky.urs.cz/item/CS_URS_2023_02/417351116" TargetMode="External"/><Relationship Id="rId89" Type="http://schemas.openxmlformats.org/officeDocument/2006/relationships/hyperlink" Target="https://podminky.urs.cz/item/CS_URS_2023_02/612325302" TargetMode="External"/><Relationship Id="rId112" Type="http://schemas.openxmlformats.org/officeDocument/2006/relationships/hyperlink" Target="https://podminky.urs.cz/item/CS_URS_2023_02/629999011" TargetMode="External"/><Relationship Id="rId133" Type="http://schemas.openxmlformats.org/officeDocument/2006/relationships/hyperlink" Target="https://podminky.urs.cz/item/CS_URS_2023_02/962032230" TargetMode="External"/><Relationship Id="rId154" Type="http://schemas.openxmlformats.org/officeDocument/2006/relationships/hyperlink" Target="https://podminky.urs.cz/item/CS_URS_2023_02/712363357" TargetMode="External"/><Relationship Id="rId175" Type="http://schemas.openxmlformats.org/officeDocument/2006/relationships/hyperlink" Target="https://podminky.urs.cz/item/CS_URS_2023_02/998721202" TargetMode="External"/><Relationship Id="rId196" Type="http://schemas.openxmlformats.org/officeDocument/2006/relationships/hyperlink" Target="https://podminky.urs.cz/item/CS_URS_2023_02/767211311" TargetMode="External"/><Relationship Id="rId200" Type="http://schemas.openxmlformats.org/officeDocument/2006/relationships/hyperlink" Target="https://podminky.urs.cz/item/CS_URS_2023_02/998767202" TargetMode="External"/><Relationship Id="rId16" Type="http://schemas.openxmlformats.org/officeDocument/2006/relationships/hyperlink" Target="https://podminky.urs.cz/item/CS_URS_2023_02/174151101" TargetMode="External"/><Relationship Id="rId221" Type="http://schemas.openxmlformats.org/officeDocument/2006/relationships/hyperlink" Target="https://podminky.urs.cz/item/CS_URS_2023_02/776231111" TargetMode="External"/><Relationship Id="rId242" Type="http://schemas.openxmlformats.org/officeDocument/2006/relationships/hyperlink" Target="https://podminky.urs.cz/item/CS_URS_2023_02/784191001" TargetMode="External"/><Relationship Id="rId37" Type="http://schemas.openxmlformats.org/officeDocument/2006/relationships/hyperlink" Target="https://podminky.urs.cz/item/CS_URS_2023_02/274313711" TargetMode="External"/><Relationship Id="rId58" Type="http://schemas.openxmlformats.org/officeDocument/2006/relationships/hyperlink" Target="https://podminky.urs.cz/item/CS_URS_2023_02/411351011" TargetMode="External"/><Relationship Id="rId79" Type="http://schemas.openxmlformats.org/officeDocument/2006/relationships/hyperlink" Target="https://podminky.urs.cz/item/CS_URS_2023_02/611131125" TargetMode="External"/><Relationship Id="rId102" Type="http://schemas.openxmlformats.org/officeDocument/2006/relationships/hyperlink" Target="https://podminky.urs.cz/item/CS_URS_2023_02/622321101" TargetMode="External"/><Relationship Id="rId123" Type="http://schemas.openxmlformats.org/officeDocument/2006/relationships/hyperlink" Target="https://podminky.urs.cz/item/CS_URS_2023_02/944511111" TargetMode="External"/><Relationship Id="rId144" Type="http://schemas.openxmlformats.org/officeDocument/2006/relationships/hyperlink" Target="https://podminky.urs.cz/item/CS_URS_2023_02/998011002" TargetMode="External"/><Relationship Id="rId90" Type="http://schemas.openxmlformats.org/officeDocument/2006/relationships/hyperlink" Target="https://podminky.urs.cz/item/CS_URS_2023_02/619991001" TargetMode="External"/><Relationship Id="rId165" Type="http://schemas.openxmlformats.org/officeDocument/2006/relationships/hyperlink" Target="https://podminky.urs.cz/item/CS_URS_2023_02/713121121" TargetMode="External"/><Relationship Id="rId186" Type="http://schemas.openxmlformats.org/officeDocument/2006/relationships/hyperlink" Target="https://podminky.urs.cz/item/CS_URS_2023_02/764311615" TargetMode="External"/><Relationship Id="rId211" Type="http://schemas.openxmlformats.org/officeDocument/2006/relationships/hyperlink" Target="https://podminky.urs.cz/item/CS_URS_2023_02/771592011" TargetMode="External"/><Relationship Id="rId232" Type="http://schemas.openxmlformats.org/officeDocument/2006/relationships/hyperlink" Target="https://podminky.urs.cz/item/CS_URS_2023_02/781474223" TargetMode="External"/><Relationship Id="rId27" Type="http://schemas.openxmlformats.org/officeDocument/2006/relationships/hyperlink" Target="https://podminky.urs.cz/item/CS_URS_2023_02/218111113" TargetMode="External"/><Relationship Id="rId48" Type="http://schemas.openxmlformats.org/officeDocument/2006/relationships/hyperlink" Target="https://podminky.urs.cz/item/CS_URS_2023_02/317168015" TargetMode="External"/><Relationship Id="rId69" Type="http://schemas.openxmlformats.org/officeDocument/2006/relationships/hyperlink" Target="https://podminky.urs.cz/item/CS_URS_2023_02/417361821" TargetMode="External"/><Relationship Id="rId113" Type="http://schemas.openxmlformats.org/officeDocument/2006/relationships/hyperlink" Target="https://podminky.urs.cz/item/CS_URS_2023_02/632441225" TargetMode="External"/><Relationship Id="rId134" Type="http://schemas.openxmlformats.org/officeDocument/2006/relationships/hyperlink" Target="https://podminky.urs.cz/item/CS_URS_2023_02/966081125" TargetMode="External"/><Relationship Id="rId80" Type="http://schemas.openxmlformats.org/officeDocument/2006/relationships/hyperlink" Target="https://podminky.urs.cz/item/CS_URS_2023_02/611142001" TargetMode="External"/><Relationship Id="rId155" Type="http://schemas.openxmlformats.org/officeDocument/2006/relationships/hyperlink" Target="https://podminky.urs.cz/item/CS_URS_2023_02/712391171" TargetMode="External"/><Relationship Id="rId176" Type="http://schemas.openxmlformats.org/officeDocument/2006/relationships/hyperlink" Target="https://podminky.urs.cz/item/CS_URS_2023_02/762421210" TargetMode="External"/><Relationship Id="rId197" Type="http://schemas.openxmlformats.org/officeDocument/2006/relationships/hyperlink" Target="https://podminky.urs.cz/item/CS_URS_2023_02/767250111" TargetMode="External"/><Relationship Id="rId201" Type="http://schemas.openxmlformats.org/officeDocument/2006/relationships/hyperlink" Target="https://podminky.urs.cz/item/CS_URS_2023_02/771111011" TargetMode="External"/><Relationship Id="rId222" Type="http://schemas.openxmlformats.org/officeDocument/2006/relationships/hyperlink" Target="https://podminky.urs.cz/item/CS_URS_2023_02/776421111" TargetMode="External"/><Relationship Id="rId243" Type="http://schemas.openxmlformats.org/officeDocument/2006/relationships/hyperlink" Target="https://podminky.urs.cz/item/CS_URS_2023_02/784191005" TargetMode="External"/><Relationship Id="rId17" Type="http://schemas.openxmlformats.org/officeDocument/2006/relationships/hyperlink" Target="https://podminky.urs.cz/item/CS_URS_2023_02/181351105" TargetMode="External"/><Relationship Id="rId38" Type="http://schemas.openxmlformats.org/officeDocument/2006/relationships/hyperlink" Target="https://podminky.urs.cz/item/CS_URS_2023_02/274351121" TargetMode="External"/><Relationship Id="rId59" Type="http://schemas.openxmlformats.org/officeDocument/2006/relationships/hyperlink" Target="https://podminky.urs.cz/item/CS_URS_2023_02/411351012" TargetMode="External"/><Relationship Id="rId103" Type="http://schemas.openxmlformats.org/officeDocument/2006/relationships/hyperlink" Target="https://podminky.urs.cz/item/CS_URS_2023_02/622131121" TargetMode="External"/><Relationship Id="rId124" Type="http://schemas.openxmlformats.org/officeDocument/2006/relationships/hyperlink" Target="https://podminky.urs.cz/item/CS_URS_2023_02/944511211" TargetMode="External"/><Relationship Id="rId70" Type="http://schemas.openxmlformats.org/officeDocument/2006/relationships/hyperlink" Target="https://podminky.urs.cz/item/CS_URS_2023_02/430321414" TargetMode="External"/><Relationship Id="rId91" Type="http://schemas.openxmlformats.org/officeDocument/2006/relationships/hyperlink" Target="https://podminky.urs.cz/item/CS_URS_2023_02/619991011" TargetMode="External"/><Relationship Id="rId145" Type="http://schemas.openxmlformats.org/officeDocument/2006/relationships/hyperlink" Target="https://podminky.urs.cz/item/CS_URS_2023_02/711111002" TargetMode="External"/><Relationship Id="rId166" Type="http://schemas.openxmlformats.org/officeDocument/2006/relationships/hyperlink" Target="https://podminky.urs.cz/item/CS_URS_2023_02/713131141" TargetMode="External"/><Relationship Id="rId187" Type="http://schemas.openxmlformats.org/officeDocument/2006/relationships/hyperlink" Target="https://podminky.urs.cz/item/CS_URS_2023_02/764511602" TargetMode="External"/><Relationship Id="rId1" Type="http://schemas.openxmlformats.org/officeDocument/2006/relationships/hyperlink" Target="https://podminky.urs.cz/item/CS_URS_2023_02/112101126" TargetMode="External"/><Relationship Id="rId212" Type="http://schemas.openxmlformats.org/officeDocument/2006/relationships/hyperlink" Target="https://podminky.urs.cz/item/CS_URS_2023_02/998771202" TargetMode="External"/><Relationship Id="rId233" Type="http://schemas.openxmlformats.org/officeDocument/2006/relationships/hyperlink" Target="https://podminky.urs.cz/item/CS_URS_2023_02/781492211" TargetMode="External"/><Relationship Id="rId28" Type="http://schemas.openxmlformats.org/officeDocument/2006/relationships/hyperlink" Target="https://podminky.urs.cz/item/CS_URS_2023_02/218111122" TargetMode="External"/><Relationship Id="rId49" Type="http://schemas.openxmlformats.org/officeDocument/2006/relationships/hyperlink" Target="https://podminky.urs.cz/item/CS_URS_2023_02/317168052" TargetMode="External"/><Relationship Id="rId114" Type="http://schemas.openxmlformats.org/officeDocument/2006/relationships/hyperlink" Target="https://podminky.urs.cz/item/CS_URS_2023_02/632441293" TargetMode="External"/><Relationship Id="rId60" Type="http://schemas.openxmlformats.org/officeDocument/2006/relationships/hyperlink" Target="https://podminky.urs.cz/item/CS_URS_2023_02/411354313" TargetMode="External"/><Relationship Id="rId81" Type="http://schemas.openxmlformats.org/officeDocument/2006/relationships/hyperlink" Target="https://podminky.urs.cz/item/CS_URS_2023_02/611311131" TargetMode="External"/><Relationship Id="rId135" Type="http://schemas.openxmlformats.org/officeDocument/2006/relationships/hyperlink" Target="https://podminky.urs.cz/item/CS_URS_2023_02/968082018" TargetMode="External"/><Relationship Id="rId156" Type="http://schemas.openxmlformats.org/officeDocument/2006/relationships/hyperlink" Target="https://podminky.urs.cz/item/CS_URS_2023_02/712771101" TargetMode="External"/><Relationship Id="rId177" Type="http://schemas.openxmlformats.org/officeDocument/2006/relationships/hyperlink" Target="https://podminky.urs.cz/item/CS_URS_2023_02/762495000" TargetMode="External"/><Relationship Id="rId198" Type="http://schemas.openxmlformats.org/officeDocument/2006/relationships/hyperlink" Target="https://podminky.urs.cz/item/CS_URS_2023_02/767391113" TargetMode="External"/><Relationship Id="rId202" Type="http://schemas.openxmlformats.org/officeDocument/2006/relationships/hyperlink" Target="https://podminky.urs.cz/item/CS_URS_2023_02/771111012" TargetMode="External"/><Relationship Id="rId223" Type="http://schemas.openxmlformats.org/officeDocument/2006/relationships/hyperlink" Target="https://podminky.urs.cz/item/CS_URS_2023_02/776421311" TargetMode="External"/><Relationship Id="rId244" Type="http://schemas.openxmlformats.org/officeDocument/2006/relationships/hyperlink" Target="https://podminky.urs.cz/item/CS_URS_2023_02/784191007" TargetMode="External"/><Relationship Id="rId18" Type="http://schemas.openxmlformats.org/officeDocument/2006/relationships/hyperlink" Target="https://podminky.urs.cz/item/CS_URS_2023_02/181411131" TargetMode="External"/><Relationship Id="rId39" Type="http://schemas.openxmlformats.org/officeDocument/2006/relationships/hyperlink" Target="https://podminky.urs.cz/item/CS_URS_2023_02/274351122" TargetMode="External"/><Relationship Id="rId50" Type="http://schemas.openxmlformats.org/officeDocument/2006/relationships/hyperlink" Target="https://podminky.urs.cz/item/CS_URS_2023_02/317168053" TargetMode="External"/><Relationship Id="rId104" Type="http://schemas.openxmlformats.org/officeDocument/2006/relationships/hyperlink" Target="https://podminky.urs.cz/item/CS_URS_2023_02/622142001" TargetMode="External"/><Relationship Id="rId125" Type="http://schemas.openxmlformats.org/officeDocument/2006/relationships/hyperlink" Target="https://podminky.urs.cz/item/CS_URS_2023_02/944511811" TargetMode="External"/><Relationship Id="rId146" Type="http://schemas.openxmlformats.org/officeDocument/2006/relationships/hyperlink" Target="https://podminky.urs.cz/item/CS_URS_2023_02/711112002" TargetMode="External"/><Relationship Id="rId167" Type="http://schemas.openxmlformats.org/officeDocument/2006/relationships/hyperlink" Target="https://podminky.urs.cz/item/CS_URS_2023_02/713131241" TargetMode="External"/><Relationship Id="rId188" Type="http://schemas.openxmlformats.org/officeDocument/2006/relationships/hyperlink" Target="https://podminky.urs.cz/item/CS_URS_2023_02/764511643" TargetMode="External"/><Relationship Id="rId71" Type="http://schemas.openxmlformats.org/officeDocument/2006/relationships/hyperlink" Target="https://podminky.urs.cz/item/CS_URS_2023_02/430361821" TargetMode="External"/><Relationship Id="rId92" Type="http://schemas.openxmlformats.org/officeDocument/2006/relationships/hyperlink" Target="https://podminky.urs.cz/item/CS_URS_2023_02/619995001" TargetMode="External"/><Relationship Id="rId213" Type="http://schemas.openxmlformats.org/officeDocument/2006/relationships/hyperlink" Target="https://podminky.urs.cz/item/CS_URS_2023_02/772231313" TargetMode="External"/><Relationship Id="rId234" Type="http://schemas.openxmlformats.org/officeDocument/2006/relationships/hyperlink" Target="https://podminky.urs.cz/item/CS_URS_2023_02/781492251" TargetMode="External"/><Relationship Id="rId2" Type="http://schemas.openxmlformats.org/officeDocument/2006/relationships/hyperlink" Target="https://podminky.urs.cz/item/CS_URS_2023_02/112251107" TargetMode="External"/><Relationship Id="rId29" Type="http://schemas.openxmlformats.org/officeDocument/2006/relationships/hyperlink" Target="https://podminky.urs.cz/item/CS_URS_2023_02/218121112" TargetMode="External"/><Relationship Id="rId40" Type="http://schemas.openxmlformats.org/officeDocument/2006/relationships/hyperlink" Target="https://podminky.urs.cz/item/CS_URS_2023_02/275321411" TargetMode="External"/><Relationship Id="rId115" Type="http://schemas.openxmlformats.org/officeDocument/2006/relationships/hyperlink" Target="https://podminky.urs.cz/item/CS_URS_2023_02/632481213" TargetMode="External"/><Relationship Id="rId136" Type="http://schemas.openxmlformats.org/officeDocument/2006/relationships/hyperlink" Target="https://podminky.urs.cz/item/CS_URS_2023_02/968082022" TargetMode="External"/><Relationship Id="rId157" Type="http://schemas.openxmlformats.org/officeDocument/2006/relationships/hyperlink" Target="https://podminky.urs.cz/item/CS_URS_2023_02/712771223" TargetMode="External"/><Relationship Id="rId178" Type="http://schemas.openxmlformats.org/officeDocument/2006/relationships/hyperlink" Target="https://podminky.urs.cz/item/CS_URS_2023_02/998762202" TargetMode="External"/><Relationship Id="rId61" Type="http://schemas.openxmlformats.org/officeDocument/2006/relationships/hyperlink" Target="https://podminky.urs.cz/item/CS_URS_2023_02/411354314" TargetMode="External"/><Relationship Id="rId82" Type="http://schemas.openxmlformats.org/officeDocument/2006/relationships/hyperlink" Target="https://podminky.urs.cz/item/CS_URS_2023_02/612131101" TargetMode="External"/><Relationship Id="rId199" Type="http://schemas.openxmlformats.org/officeDocument/2006/relationships/hyperlink" Target="https://podminky.urs.cz/item/CS_URS_2023_02/767163221" TargetMode="External"/><Relationship Id="rId203" Type="http://schemas.openxmlformats.org/officeDocument/2006/relationships/hyperlink" Target="https://podminky.urs.cz/item/CS_URS_2023_02/771121011" TargetMode="External"/><Relationship Id="rId19" Type="http://schemas.openxmlformats.org/officeDocument/2006/relationships/hyperlink" Target="https://podminky.urs.cz/item/CS_URS_2023_02/181951111" TargetMode="External"/><Relationship Id="rId224" Type="http://schemas.openxmlformats.org/officeDocument/2006/relationships/hyperlink" Target="https://podminky.urs.cz/item/CS_URS_2023_02/776991121" TargetMode="External"/><Relationship Id="rId245" Type="http://schemas.openxmlformats.org/officeDocument/2006/relationships/hyperlink" Target="https://podminky.urs.cz/item/CS_URS_2023_02/784191009" TargetMode="External"/><Relationship Id="rId30" Type="http://schemas.openxmlformats.org/officeDocument/2006/relationships/hyperlink" Target="https://podminky.urs.cz/item/CS_URS_2023_02/271532211" TargetMode="External"/><Relationship Id="rId105" Type="http://schemas.openxmlformats.org/officeDocument/2006/relationships/hyperlink" Target="https://podminky.urs.cz/item/CS_URS_2023_02/622151001" TargetMode="External"/><Relationship Id="rId126" Type="http://schemas.openxmlformats.org/officeDocument/2006/relationships/hyperlink" Target="https://podminky.urs.cz/item/CS_URS_2023_02/944711111" TargetMode="External"/><Relationship Id="rId147" Type="http://schemas.openxmlformats.org/officeDocument/2006/relationships/hyperlink" Target="https://podminky.urs.cz/item/CS_URS_2023_02/711141559" TargetMode="External"/><Relationship Id="rId168" Type="http://schemas.openxmlformats.org/officeDocument/2006/relationships/hyperlink" Target="https://podminky.urs.cz/item/CS_URS_2023_02/713141136" TargetMode="External"/><Relationship Id="rId51" Type="http://schemas.openxmlformats.org/officeDocument/2006/relationships/hyperlink" Target="https://podminky.urs.cz/item/CS_URS_2023_02/317168059" TargetMode="External"/><Relationship Id="rId72" Type="http://schemas.openxmlformats.org/officeDocument/2006/relationships/hyperlink" Target="https://podminky.urs.cz/item/CS_URS_2023_02/411354204" TargetMode="External"/><Relationship Id="rId93" Type="http://schemas.openxmlformats.org/officeDocument/2006/relationships/hyperlink" Target="https://podminky.urs.cz/item/CS_URS_2023_02/621131121" TargetMode="External"/><Relationship Id="rId189" Type="http://schemas.openxmlformats.org/officeDocument/2006/relationships/hyperlink" Target="https://podminky.urs.cz/item/CS_URS_2023_02/764518623" TargetMode="External"/><Relationship Id="rId3" Type="http://schemas.openxmlformats.org/officeDocument/2006/relationships/hyperlink" Target="https://podminky.urs.cz/item/CS_URS_2023_02/113107132" TargetMode="External"/><Relationship Id="rId214" Type="http://schemas.openxmlformats.org/officeDocument/2006/relationships/hyperlink" Target="https://podminky.urs.cz/item/CS_URS_2023_02/772231424" TargetMode="External"/><Relationship Id="rId235" Type="http://schemas.openxmlformats.org/officeDocument/2006/relationships/hyperlink" Target="https://podminky.urs.cz/item/CS_URS_2023_02/781495115" TargetMode="External"/><Relationship Id="rId116" Type="http://schemas.openxmlformats.org/officeDocument/2006/relationships/hyperlink" Target="https://podminky.urs.cz/item/CS_URS_2023_02/634112123" TargetMode="External"/><Relationship Id="rId137" Type="http://schemas.openxmlformats.org/officeDocument/2006/relationships/hyperlink" Target="https://podminky.urs.cz/item/CS_URS_2023_02/973031335" TargetMode="External"/><Relationship Id="rId158" Type="http://schemas.openxmlformats.org/officeDocument/2006/relationships/hyperlink" Target="https://podminky.urs.cz/item/CS_URS_2023_02/712771271" TargetMode="External"/><Relationship Id="rId20" Type="http://schemas.openxmlformats.org/officeDocument/2006/relationships/hyperlink" Target="https://podminky.urs.cz/item/CS_URS_2023_02/183402121" TargetMode="External"/><Relationship Id="rId41" Type="http://schemas.openxmlformats.org/officeDocument/2006/relationships/hyperlink" Target="https://podminky.urs.cz/item/CS_URS_2023_02/310271025" TargetMode="External"/><Relationship Id="rId62" Type="http://schemas.openxmlformats.org/officeDocument/2006/relationships/hyperlink" Target="https://podminky.urs.cz/item/CS_URS_2023_02/411361821" TargetMode="External"/><Relationship Id="rId83" Type="http://schemas.openxmlformats.org/officeDocument/2006/relationships/hyperlink" Target="https://podminky.urs.cz/item/CS_URS_2023_02/612131121" TargetMode="External"/><Relationship Id="rId179" Type="http://schemas.openxmlformats.org/officeDocument/2006/relationships/hyperlink" Target="https://podminky.urs.cz/item/CS_URS_2023_02/763131411" TargetMode="External"/><Relationship Id="rId190" Type="http://schemas.openxmlformats.org/officeDocument/2006/relationships/hyperlink" Target="https://podminky.urs.cz/item/CS_URS_2023_02/998764202" TargetMode="External"/><Relationship Id="rId204" Type="http://schemas.openxmlformats.org/officeDocument/2006/relationships/hyperlink" Target="https://podminky.urs.cz/item/CS_URS_2023_02/771274123" TargetMode="External"/><Relationship Id="rId225" Type="http://schemas.openxmlformats.org/officeDocument/2006/relationships/hyperlink" Target="https://podminky.urs.cz/item/CS_URS_2023_02/998776202" TargetMode="External"/><Relationship Id="rId246" Type="http://schemas.openxmlformats.org/officeDocument/2006/relationships/hyperlink" Target="https://podminky.urs.cz/item/CS_URS_2023_02/784221101" TargetMode="External"/><Relationship Id="rId106" Type="http://schemas.openxmlformats.org/officeDocument/2006/relationships/hyperlink" Target="https://podminky.urs.cz/item/CS_URS_2023_02/622211011" TargetMode="External"/><Relationship Id="rId127" Type="http://schemas.openxmlformats.org/officeDocument/2006/relationships/hyperlink" Target="https://podminky.urs.cz/item/CS_URS_2023_02/944711211" TargetMode="External"/><Relationship Id="rId10" Type="http://schemas.openxmlformats.org/officeDocument/2006/relationships/hyperlink" Target="https://podminky.urs.cz/item/CS_URS_2023_02/162751117" TargetMode="External"/><Relationship Id="rId31" Type="http://schemas.openxmlformats.org/officeDocument/2006/relationships/hyperlink" Target="https://podminky.urs.cz/item/CS_URS_2023_02/271532212" TargetMode="External"/><Relationship Id="rId52" Type="http://schemas.openxmlformats.org/officeDocument/2006/relationships/hyperlink" Target="https://podminky.urs.cz/item/CS_URS_2023_02/317998135" TargetMode="External"/><Relationship Id="rId73" Type="http://schemas.openxmlformats.org/officeDocument/2006/relationships/hyperlink" Target="https://podminky.urs.cz/item/CS_URS_2023_02/434351141" TargetMode="External"/><Relationship Id="rId94" Type="http://schemas.openxmlformats.org/officeDocument/2006/relationships/hyperlink" Target="https://podminky.urs.cz/item/CS_URS_2023_02/621142001" TargetMode="External"/><Relationship Id="rId148" Type="http://schemas.openxmlformats.org/officeDocument/2006/relationships/hyperlink" Target="https://podminky.urs.cz/item/CS_URS_2023_02/711142559" TargetMode="External"/><Relationship Id="rId169" Type="http://schemas.openxmlformats.org/officeDocument/2006/relationships/hyperlink" Target="https://podminky.urs.cz/item/CS_URS_2023_02/71314121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32002000" TargetMode="External"/><Relationship Id="rId13" Type="http://schemas.openxmlformats.org/officeDocument/2006/relationships/hyperlink" Target="https://podminky.urs.cz/item/CS_URS_2023_02/034503000" TargetMode="External"/><Relationship Id="rId18" Type="http://schemas.openxmlformats.org/officeDocument/2006/relationships/hyperlink" Target="https://podminky.urs.cz/item/CS_URS_2023_02/091504000" TargetMode="External"/><Relationship Id="rId3" Type="http://schemas.openxmlformats.org/officeDocument/2006/relationships/hyperlink" Target="https://podminky.urs.cz/item/CS_URS_2023_02/012203000" TargetMode="External"/><Relationship Id="rId7" Type="http://schemas.openxmlformats.org/officeDocument/2006/relationships/hyperlink" Target="https://podminky.urs.cz/item/CS_URS_2023_02/031002000" TargetMode="External"/><Relationship Id="rId12" Type="http://schemas.openxmlformats.org/officeDocument/2006/relationships/hyperlink" Target="https://podminky.urs.cz/item/CS_URS_2023_02/034002000" TargetMode="External"/><Relationship Id="rId17" Type="http://schemas.openxmlformats.org/officeDocument/2006/relationships/hyperlink" Target="https://podminky.urs.cz/item/CS_URS_2023_02/071002000" TargetMode="External"/><Relationship Id="rId2" Type="http://schemas.openxmlformats.org/officeDocument/2006/relationships/hyperlink" Target="https://podminky.urs.cz/item/CS_URS_2023_02/012103000" TargetMode="External"/><Relationship Id="rId16" Type="http://schemas.openxmlformats.org/officeDocument/2006/relationships/hyperlink" Target="https://podminky.urs.cz/item/CS_URS_2023_02/045303000" TargetMode="External"/><Relationship Id="rId1" Type="http://schemas.openxmlformats.org/officeDocument/2006/relationships/hyperlink" Target="https://podminky.urs.cz/item/CS_URS_2023_02/011002000" TargetMode="External"/><Relationship Id="rId6" Type="http://schemas.openxmlformats.org/officeDocument/2006/relationships/hyperlink" Target="https://podminky.urs.cz/item/CS_URS_2023_02/013254000" TargetMode="External"/><Relationship Id="rId11" Type="http://schemas.openxmlformats.org/officeDocument/2006/relationships/hyperlink" Target="https://podminky.urs.cz/item/CS_URS_2023_02/033203000" TargetMode="External"/><Relationship Id="rId5" Type="http://schemas.openxmlformats.org/officeDocument/2006/relationships/hyperlink" Target="https://podminky.urs.cz/item/CS_URS_2023_02/013002000" TargetMode="External"/><Relationship Id="rId15" Type="http://schemas.openxmlformats.org/officeDocument/2006/relationships/hyperlink" Target="https://podminky.urs.cz/item/CS_URS_2023_02/045203000" TargetMode="External"/><Relationship Id="rId10" Type="http://schemas.openxmlformats.org/officeDocument/2006/relationships/hyperlink" Target="https://podminky.urs.cz/item/CS_URS_2023_02/033002000" TargetMode="External"/><Relationship Id="rId19" Type="http://schemas.openxmlformats.org/officeDocument/2006/relationships/drawing" Target="../drawings/drawing3.xml"/><Relationship Id="rId4" Type="http://schemas.openxmlformats.org/officeDocument/2006/relationships/hyperlink" Target="https://podminky.urs.cz/item/CS_URS_2023_02/012303000" TargetMode="External"/><Relationship Id="rId9" Type="http://schemas.openxmlformats.org/officeDocument/2006/relationships/hyperlink" Target="https://podminky.urs.cz/item/CS_URS_2023_02/039103000" TargetMode="External"/><Relationship Id="rId14" Type="http://schemas.openxmlformats.org/officeDocument/2006/relationships/hyperlink" Target="https://podminky.urs.cz/item/CS_URS_2023_02/043134000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741122611" TargetMode="External"/><Relationship Id="rId18" Type="http://schemas.openxmlformats.org/officeDocument/2006/relationships/hyperlink" Target="https://podminky.urs.cz/item/CS_URS_2022_02/741210102" TargetMode="External"/><Relationship Id="rId26" Type="http://schemas.openxmlformats.org/officeDocument/2006/relationships/hyperlink" Target="https://podminky.urs.cz/item/CS_URS_2022_02/741313042" TargetMode="External"/><Relationship Id="rId39" Type="http://schemas.openxmlformats.org/officeDocument/2006/relationships/hyperlink" Target="https://podminky.urs.cz/item/CS_URS_2024_01/741761012" TargetMode="External"/><Relationship Id="rId21" Type="http://schemas.openxmlformats.org/officeDocument/2006/relationships/hyperlink" Target="https://podminky.urs.cz/item/CS_URS_2024_01/741310221" TargetMode="External"/><Relationship Id="rId34" Type="http://schemas.openxmlformats.org/officeDocument/2006/relationships/hyperlink" Target="https://podminky.urs.cz/item/CS_URS_2024_01/741711011" TargetMode="External"/><Relationship Id="rId42" Type="http://schemas.openxmlformats.org/officeDocument/2006/relationships/hyperlink" Target="https://podminky.urs.cz/item/CS_URS_2022_02/741810002" TargetMode="External"/><Relationship Id="rId47" Type="http://schemas.openxmlformats.org/officeDocument/2006/relationships/hyperlink" Target="https://podminky.urs.cz/item/CS_URS_2024_01/742310005" TargetMode="External"/><Relationship Id="rId50" Type="http://schemas.openxmlformats.org/officeDocument/2006/relationships/hyperlink" Target="https://podminky.urs.cz/item/CS_URS_2024_01/210100155" TargetMode="External"/><Relationship Id="rId7" Type="http://schemas.openxmlformats.org/officeDocument/2006/relationships/hyperlink" Target="https://podminky.urs.cz/item/CS_URS_2022_02/997013509" TargetMode="External"/><Relationship Id="rId2" Type="http://schemas.openxmlformats.org/officeDocument/2006/relationships/hyperlink" Target="https://podminky.urs.cz/item/CS_URS_2023_02/974031157" TargetMode="External"/><Relationship Id="rId16" Type="http://schemas.openxmlformats.org/officeDocument/2006/relationships/hyperlink" Target="https://podminky.urs.cz/item/CS_URS_2024_01/741130420" TargetMode="External"/><Relationship Id="rId29" Type="http://schemas.openxmlformats.org/officeDocument/2006/relationships/hyperlink" Target="https://podminky.urs.cz/item/CS_URS_2022_02/741330371" TargetMode="External"/><Relationship Id="rId11" Type="http://schemas.openxmlformats.org/officeDocument/2006/relationships/hyperlink" Target="https://podminky.urs.cz/item/CS_URS_2021_01/741112023" TargetMode="External"/><Relationship Id="rId24" Type="http://schemas.openxmlformats.org/officeDocument/2006/relationships/hyperlink" Target="https://podminky.urs.cz/item/CS_URS_2024_01/741310263" TargetMode="External"/><Relationship Id="rId32" Type="http://schemas.openxmlformats.org/officeDocument/2006/relationships/hyperlink" Target="https://podminky.urs.cz/item/CS_URS_2022_02/741372062" TargetMode="External"/><Relationship Id="rId37" Type="http://schemas.openxmlformats.org/officeDocument/2006/relationships/hyperlink" Target="https://podminky.urs.cz/item/CS_URS_2024_01/741732061" TargetMode="External"/><Relationship Id="rId40" Type="http://schemas.openxmlformats.org/officeDocument/2006/relationships/hyperlink" Target="https://podminky.urs.cz/item/CS_URS_2024_01/741761015" TargetMode="External"/><Relationship Id="rId45" Type="http://schemas.openxmlformats.org/officeDocument/2006/relationships/hyperlink" Target="https://podminky.urs.cz/item/CS_URS_2024_01/742310002" TargetMode="External"/><Relationship Id="rId53" Type="http://schemas.openxmlformats.org/officeDocument/2006/relationships/drawing" Target="../drawings/drawing4.xml"/><Relationship Id="rId5" Type="http://schemas.openxmlformats.org/officeDocument/2006/relationships/hyperlink" Target="https://podminky.urs.cz/item/CS_URS_2022_02/997013212" TargetMode="External"/><Relationship Id="rId10" Type="http://schemas.openxmlformats.org/officeDocument/2006/relationships/hyperlink" Target="https://podminky.urs.cz/item/CS_URS_2022_02/741112001" TargetMode="External"/><Relationship Id="rId19" Type="http://schemas.openxmlformats.org/officeDocument/2006/relationships/hyperlink" Target="https://podminky.urs.cz/item/CS_URS_2022_02/741310101" TargetMode="External"/><Relationship Id="rId31" Type="http://schemas.openxmlformats.org/officeDocument/2006/relationships/hyperlink" Target="https://podminky.urs.cz/item/CS_URS_2024_01/741372021" TargetMode="External"/><Relationship Id="rId44" Type="http://schemas.openxmlformats.org/officeDocument/2006/relationships/hyperlink" Target="https://podminky.urs.cz/item/CS_URS_2024_01/742310001" TargetMode="External"/><Relationship Id="rId52" Type="http://schemas.openxmlformats.org/officeDocument/2006/relationships/hyperlink" Target="https://podminky.urs.cz/item/CS_URS_2022_02/HZS1291" TargetMode="External"/><Relationship Id="rId4" Type="http://schemas.openxmlformats.org/officeDocument/2006/relationships/hyperlink" Target="https://podminky.urs.cz/item/CS_URS_2023_02/977332112" TargetMode="External"/><Relationship Id="rId9" Type="http://schemas.openxmlformats.org/officeDocument/2006/relationships/hyperlink" Target="https://podminky.urs.cz/item/CS_URS_2022_02/741110042" TargetMode="External"/><Relationship Id="rId14" Type="http://schemas.openxmlformats.org/officeDocument/2006/relationships/hyperlink" Target="https://podminky.urs.cz/item/CS_URS_2022_02/741130001" TargetMode="External"/><Relationship Id="rId22" Type="http://schemas.openxmlformats.org/officeDocument/2006/relationships/hyperlink" Target="https://podminky.urs.cz/item/CS_URS_2024_01/741310238" TargetMode="External"/><Relationship Id="rId27" Type="http://schemas.openxmlformats.org/officeDocument/2006/relationships/hyperlink" Target="https://podminky.urs.cz/item/CS_URS_2024_01/741313082" TargetMode="External"/><Relationship Id="rId30" Type="http://schemas.openxmlformats.org/officeDocument/2006/relationships/hyperlink" Target="https://podminky.urs.cz/item/CS_URS_2022_02/741370034" TargetMode="External"/><Relationship Id="rId35" Type="http://schemas.openxmlformats.org/officeDocument/2006/relationships/hyperlink" Target="https://podminky.urs.cz/item/CS_URS_2024_01/741721211" TargetMode="External"/><Relationship Id="rId43" Type="http://schemas.openxmlformats.org/officeDocument/2006/relationships/hyperlink" Target="https://podminky.urs.cz/item/CS_URS_2024_01/741910411" TargetMode="External"/><Relationship Id="rId48" Type="http://schemas.openxmlformats.org/officeDocument/2006/relationships/hyperlink" Target="https://podminky.urs.cz/item/CS_URS_2024_01/742310006" TargetMode="External"/><Relationship Id="rId8" Type="http://schemas.openxmlformats.org/officeDocument/2006/relationships/hyperlink" Target="https://podminky.urs.cz/item/CS_URS_2022_02/997013609" TargetMode="External"/><Relationship Id="rId51" Type="http://schemas.openxmlformats.org/officeDocument/2006/relationships/hyperlink" Target="https://podminky.urs.cz/item/CS_URS_2022_02/220111761" TargetMode="External"/><Relationship Id="rId3" Type="http://schemas.openxmlformats.org/officeDocument/2006/relationships/hyperlink" Target="https://podminky.urs.cz/item/CS_URS_2023_02/977332111" TargetMode="External"/><Relationship Id="rId12" Type="http://schemas.openxmlformats.org/officeDocument/2006/relationships/hyperlink" Target="https://podminky.urs.cz/item/CS_URS_2024_01/741120323" TargetMode="External"/><Relationship Id="rId17" Type="http://schemas.openxmlformats.org/officeDocument/2006/relationships/hyperlink" Target="https://podminky.urs.cz/item/CS_URS_2022_02/741210101" TargetMode="External"/><Relationship Id="rId25" Type="http://schemas.openxmlformats.org/officeDocument/2006/relationships/hyperlink" Target="https://podminky.urs.cz/item/CS_URS_2022_02/741311004" TargetMode="External"/><Relationship Id="rId33" Type="http://schemas.openxmlformats.org/officeDocument/2006/relationships/hyperlink" Target="https://podminky.urs.cz/item/CS_URS_2022_02/741410072" TargetMode="External"/><Relationship Id="rId38" Type="http://schemas.openxmlformats.org/officeDocument/2006/relationships/hyperlink" Target="https://podminky.urs.cz/item/CS_URS_2024_01/741761001" TargetMode="External"/><Relationship Id="rId46" Type="http://schemas.openxmlformats.org/officeDocument/2006/relationships/hyperlink" Target="https://podminky.urs.cz/item/CS_URS_2024_01/742310004" TargetMode="External"/><Relationship Id="rId20" Type="http://schemas.openxmlformats.org/officeDocument/2006/relationships/hyperlink" Target="https://podminky.urs.cz/item/CS_URS_2024_01/741310103" TargetMode="External"/><Relationship Id="rId41" Type="http://schemas.openxmlformats.org/officeDocument/2006/relationships/hyperlink" Target="https://podminky.urs.cz/item/CS_URS_2024_01/741791003" TargetMode="External"/><Relationship Id="rId1" Type="http://schemas.openxmlformats.org/officeDocument/2006/relationships/hyperlink" Target="https://podminky.urs.cz/item/CS_URS_2022_02/971033141" TargetMode="External"/><Relationship Id="rId6" Type="http://schemas.openxmlformats.org/officeDocument/2006/relationships/hyperlink" Target="https://podminky.urs.cz/item/CS_URS_2022_02/997013501" TargetMode="External"/><Relationship Id="rId15" Type="http://schemas.openxmlformats.org/officeDocument/2006/relationships/hyperlink" Target="https://podminky.urs.cz/item/CS_URS_2022_02/741130007" TargetMode="External"/><Relationship Id="rId23" Type="http://schemas.openxmlformats.org/officeDocument/2006/relationships/hyperlink" Target="https://podminky.urs.cz/item/CS_URS_2024_01/741310251" TargetMode="External"/><Relationship Id="rId28" Type="http://schemas.openxmlformats.org/officeDocument/2006/relationships/hyperlink" Target="https://podminky.urs.cz/item/CS_URS_2024_01/741322001" TargetMode="External"/><Relationship Id="rId36" Type="http://schemas.openxmlformats.org/officeDocument/2006/relationships/hyperlink" Target="https://podminky.urs.cz/item/CS_URS_2024_01/741730017" TargetMode="External"/><Relationship Id="rId49" Type="http://schemas.openxmlformats.org/officeDocument/2006/relationships/hyperlink" Target="https://podminky.urs.cz/item/CS_URS_2024_01/742320053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podminky.urs.cz/item/CS_URS_2024_01/21022040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451573111" TargetMode="External"/><Relationship Id="rId13" Type="http://schemas.openxmlformats.org/officeDocument/2006/relationships/drawing" Target="../drawings/drawing6.xml"/><Relationship Id="rId3" Type="http://schemas.openxmlformats.org/officeDocument/2006/relationships/hyperlink" Target="https://podminky.urs.cz/item/CS_URS_2023_02/151101111" TargetMode="External"/><Relationship Id="rId7" Type="http://schemas.openxmlformats.org/officeDocument/2006/relationships/hyperlink" Target="https://podminky.urs.cz/item/CS_URS_2022_01/181411121" TargetMode="External"/><Relationship Id="rId12" Type="http://schemas.openxmlformats.org/officeDocument/2006/relationships/hyperlink" Target="https://podminky.urs.cz/item/CS_URS_2022_01/998276125" TargetMode="External"/><Relationship Id="rId2" Type="http://schemas.openxmlformats.org/officeDocument/2006/relationships/hyperlink" Target="https://podminky.urs.cz/item/CS_URS_2023_02/151101101" TargetMode="External"/><Relationship Id="rId1" Type="http://schemas.openxmlformats.org/officeDocument/2006/relationships/hyperlink" Target="https://podminky.urs.cz/item/CS_URS_2022_01/132254204" TargetMode="External"/><Relationship Id="rId6" Type="http://schemas.openxmlformats.org/officeDocument/2006/relationships/hyperlink" Target="https://podminky.urs.cz/item/CS_URS_2022_01/181951111" TargetMode="External"/><Relationship Id="rId11" Type="http://schemas.openxmlformats.org/officeDocument/2006/relationships/hyperlink" Target="https://podminky.urs.cz/item/CS_URS_2022_01/871313121" TargetMode="External"/><Relationship Id="rId5" Type="http://schemas.openxmlformats.org/officeDocument/2006/relationships/hyperlink" Target="https://podminky.urs.cz/item/CS_URS_2022_01/175151101" TargetMode="External"/><Relationship Id="rId10" Type="http://schemas.openxmlformats.org/officeDocument/2006/relationships/hyperlink" Target="https://podminky.urs.cz/item/CS_URS_2022_01/230170014" TargetMode="External"/><Relationship Id="rId4" Type="http://schemas.openxmlformats.org/officeDocument/2006/relationships/hyperlink" Target="https://podminky.urs.cz/item/CS_URS_2022_01/174101101" TargetMode="External"/><Relationship Id="rId9" Type="http://schemas.openxmlformats.org/officeDocument/2006/relationships/hyperlink" Target="https://podminky.urs.cz/item/CS_URS_2022_01/230170004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242111113" TargetMode="External"/><Relationship Id="rId13" Type="http://schemas.openxmlformats.org/officeDocument/2006/relationships/hyperlink" Target="https://podminky.urs.cz/item/CS_URS_2022_01/452321151" TargetMode="External"/><Relationship Id="rId18" Type="http://schemas.openxmlformats.org/officeDocument/2006/relationships/hyperlink" Target="https://podminky.urs.cz/item/CS_URS_2022_01/871313121" TargetMode="External"/><Relationship Id="rId3" Type="http://schemas.openxmlformats.org/officeDocument/2006/relationships/hyperlink" Target="https://podminky.urs.cz/item/CS_URS_2022_01/174101101" TargetMode="External"/><Relationship Id="rId21" Type="http://schemas.openxmlformats.org/officeDocument/2006/relationships/hyperlink" Target="https://podminky.urs.cz/item/CS_URS_2023_02/877310320" TargetMode="External"/><Relationship Id="rId7" Type="http://schemas.openxmlformats.org/officeDocument/2006/relationships/hyperlink" Target="https://podminky.urs.cz/item/CS_URS_2023_02/213141111" TargetMode="External"/><Relationship Id="rId12" Type="http://schemas.openxmlformats.org/officeDocument/2006/relationships/hyperlink" Target="https://podminky.urs.cz/item/CS_URS_2022_01/451573111" TargetMode="External"/><Relationship Id="rId17" Type="http://schemas.openxmlformats.org/officeDocument/2006/relationships/hyperlink" Target="https://podminky.urs.cz/item/CS_URS_2022_01/230170014" TargetMode="External"/><Relationship Id="rId2" Type="http://schemas.openxmlformats.org/officeDocument/2006/relationships/hyperlink" Target="https://podminky.urs.cz/item/CS_URS_2022_01/132254204" TargetMode="External"/><Relationship Id="rId16" Type="http://schemas.openxmlformats.org/officeDocument/2006/relationships/hyperlink" Target="https://podminky.urs.cz/item/CS_URS_2022_01/230170004" TargetMode="External"/><Relationship Id="rId20" Type="http://schemas.openxmlformats.org/officeDocument/2006/relationships/hyperlink" Target="https://podminky.urs.cz/item/CS_URS_2023_02/877310310" TargetMode="External"/><Relationship Id="rId1" Type="http://schemas.openxmlformats.org/officeDocument/2006/relationships/hyperlink" Target="https://podminky.urs.cz/item/CS_URS_2022_01/131251201" TargetMode="External"/><Relationship Id="rId6" Type="http://schemas.openxmlformats.org/officeDocument/2006/relationships/hyperlink" Target="https://podminky.urs.cz/item/CS_URS_2022_01/181411121" TargetMode="External"/><Relationship Id="rId11" Type="http://schemas.openxmlformats.org/officeDocument/2006/relationships/hyperlink" Target="https://podminky.urs.cz/item/CS_URS_2023_02/249791135" TargetMode="External"/><Relationship Id="rId24" Type="http://schemas.openxmlformats.org/officeDocument/2006/relationships/drawing" Target="../drawings/drawing7.xml"/><Relationship Id="rId5" Type="http://schemas.openxmlformats.org/officeDocument/2006/relationships/hyperlink" Target="https://podminky.urs.cz/item/CS_URS_2022_01/181951111" TargetMode="External"/><Relationship Id="rId15" Type="http://schemas.openxmlformats.org/officeDocument/2006/relationships/hyperlink" Target="https://podminky.urs.cz/item/CS_URS_2022_01/452361111" TargetMode="External"/><Relationship Id="rId23" Type="http://schemas.openxmlformats.org/officeDocument/2006/relationships/hyperlink" Target="https://podminky.urs.cz/item/CS_URS_2022_01/998276125" TargetMode="External"/><Relationship Id="rId10" Type="http://schemas.openxmlformats.org/officeDocument/2006/relationships/hyperlink" Target="https://podminky.urs.cz/item/CS_URS_2023_02/243571113" TargetMode="External"/><Relationship Id="rId19" Type="http://schemas.openxmlformats.org/officeDocument/2006/relationships/hyperlink" Target="https://podminky.urs.cz/item/CS_URS_2023_02/877260310" TargetMode="External"/><Relationship Id="rId4" Type="http://schemas.openxmlformats.org/officeDocument/2006/relationships/hyperlink" Target="https://podminky.urs.cz/item/CS_URS_2022_01/175151101" TargetMode="External"/><Relationship Id="rId9" Type="http://schemas.openxmlformats.org/officeDocument/2006/relationships/hyperlink" Target="https://podminky.urs.cz/item/CS_URS_2023_02/243531111" TargetMode="External"/><Relationship Id="rId14" Type="http://schemas.openxmlformats.org/officeDocument/2006/relationships/hyperlink" Target="https://podminky.urs.cz/item/CS_URS_2022_01/452351101" TargetMode="External"/><Relationship Id="rId22" Type="http://schemas.openxmlformats.org/officeDocument/2006/relationships/hyperlink" Target="https://podminky.urs.cz/item/CS_URS_2023_02/894410302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8.xml"/><Relationship Id="rId3" Type="http://schemas.openxmlformats.org/officeDocument/2006/relationships/hyperlink" Target="https://podminky.urs.cz/item/CS_URS_2022_01/034103000" TargetMode="External"/><Relationship Id="rId7" Type="http://schemas.openxmlformats.org/officeDocument/2006/relationships/hyperlink" Target="https://podminky.urs.cz/item/CS_URS_2022_01/049303000" TargetMode="External"/><Relationship Id="rId2" Type="http://schemas.openxmlformats.org/officeDocument/2006/relationships/hyperlink" Target="https://podminky.urs.cz/item/CS_URS_2022_01/031103000" TargetMode="External"/><Relationship Id="rId1" Type="http://schemas.openxmlformats.org/officeDocument/2006/relationships/hyperlink" Target="https://podminky.urs.cz/item/CS_URS_2022_01/012203000" TargetMode="External"/><Relationship Id="rId6" Type="http://schemas.openxmlformats.org/officeDocument/2006/relationships/hyperlink" Target="https://podminky.urs.cz/item/CS_URS_2022_01/043103000" TargetMode="External"/><Relationship Id="rId5" Type="http://schemas.openxmlformats.org/officeDocument/2006/relationships/hyperlink" Target="https://podminky.urs.cz/item/CS_URS_2022_01/035103001" TargetMode="External"/><Relationship Id="rId4" Type="http://schemas.openxmlformats.org/officeDocument/2006/relationships/hyperlink" Target="https://podminky.urs.cz/item/CS_URS_2022_01/034303000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opLeftCell="A39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" customHeight="1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18" t="s">
        <v>6</v>
      </c>
      <c r="BT2" s="18" t="s">
        <v>7</v>
      </c>
    </row>
    <row r="3" spans="1:74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88" t="s">
        <v>14</v>
      </c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R5" s="21"/>
      <c r="BE5" s="285" t="s">
        <v>15</v>
      </c>
      <c r="BS5" s="18" t="s">
        <v>6</v>
      </c>
    </row>
    <row r="6" spans="1:74" ht="36.9" customHeight="1">
      <c r="B6" s="21"/>
      <c r="D6" s="27" t="s">
        <v>16</v>
      </c>
      <c r="K6" s="289" t="s">
        <v>17</v>
      </c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R6" s="21"/>
      <c r="BE6" s="286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86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86"/>
      <c r="BS8" s="18" t="s">
        <v>6</v>
      </c>
    </row>
    <row r="9" spans="1:74" ht="14.4" customHeight="1">
      <c r="B9" s="21"/>
      <c r="AR9" s="21"/>
      <c r="BE9" s="286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27</v>
      </c>
      <c r="AR10" s="21"/>
      <c r="BE10" s="286"/>
      <c r="BS10" s="18" t="s">
        <v>6</v>
      </c>
    </row>
    <row r="11" spans="1:74" ht="18.45" customHeight="1">
      <c r="B11" s="21"/>
      <c r="E11" s="26" t="s">
        <v>28</v>
      </c>
      <c r="AK11" s="28" t="s">
        <v>29</v>
      </c>
      <c r="AN11" s="26" t="s">
        <v>30</v>
      </c>
      <c r="AR11" s="21"/>
      <c r="BE11" s="286"/>
      <c r="BS11" s="18" t="s">
        <v>6</v>
      </c>
    </row>
    <row r="12" spans="1:74" ht="6.9" customHeight="1">
      <c r="B12" s="21"/>
      <c r="AR12" s="21"/>
      <c r="BE12" s="286"/>
      <c r="BS12" s="18" t="s">
        <v>6</v>
      </c>
    </row>
    <row r="13" spans="1:74" ht="12" customHeight="1">
      <c r="B13" s="21"/>
      <c r="D13" s="28" t="s">
        <v>31</v>
      </c>
      <c r="AK13" s="28" t="s">
        <v>26</v>
      </c>
      <c r="AN13" s="30" t="s">
        <v>32</v>
      </c>
      <c r="AR13" s="21"/>
      <c r="BE13" s="286"/>
      <c r="BS13" s="18" t="s">
        <v>6</v>
      </c>
    </row>
    <row r="14" spans="1:74" ht="13.2">
      <c r="B14" s="21"/>
      <c r="E14" s="290" t="s">
        <v>32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8" t="s">
        <v>29</v>
      </c>
      <c r="AN14" s="30" t="s">
        <v>32</v>
      </c>
      <c r="AR14" s="21"/>
      <c r="BE14" s="286"/>
      <c r="BS14" s="18" t="s">
        <v>6</v>
      </c>
    </row>
    <row r="15" spans="1:74" ht="6.9" customHeight="1">
      <c r="B15" s="21"/>
      <c r="AR15" s="21"/>
      <c r="BE15" s="286"/>
      <c r="BS15" s="18" t="s">
        <v>4</v>
      </c>
    </row>
    <row r="16" spans="1:74" ht="12" customHeight="1">
      <c r="B16" s="21"/>
      <c r="D16" s="28" t="s">
        <v>33</v>
      </c>
      <c r="AK16" s="28" t="s">
        <v>26</v>
      </c>
      <c r="AN16" s="26" t="s">
        <v>34</v>
      </c>
      <c r="AR16" s="21"/>
      <c r="BE16" s="286"/>
      <c r="BS16" s="18" t="s">
        <v>4</v>
      </c>
    </row>
    <row r="17" spans="2:71" ht="18.45" customHeight="1">
      <c r="B17" s="21"/>
      <c r="E17" s="26" t="s">
        <v>35</v>
      </c>
      <c r="AK17" s="28" t="s">
        <v>29</v>
      </c>
      <c r="AN17" s="26" t="s">
        <v>36</v>
      </c>
      <c r="AR17" s="21"/>
      <c r="BE17" s="286"/>
      <c r="BS17" s="18" t="s">
        <v>37</v>
      </c>
    </row>
    <row r="18" spans="2:71" ht="6.9" customHeight="1">
      <c r="B18" s="21"/>
      <c r="AR18" s="21"/>
      <c r="BE18" s="286"/>
      <c r="BS18" s="18" t="s">
        <v>6</v>
      </c>
    </row>
    <row r="19" spans="2:71" ht="12" customHeight="1">
      <c r="B19" s="21"/>
      <c r="D19" s="28" t="s">
        <v>38</v>
      </c>
      <c r="AK19" s="28" t="s">
        <v>26</v>
      </c>
      <c r="AN19" s="26" t="s">
        <v>19</v>
      </c>
      <c r="AR19" s="21"/>
      <c r="BE19" s="286"/>
      <c r="BS19" s="18" t="s">
        <v>6</v>
      </c>
    </row>
    <row r="20" spans="2:71" ht="18.45" customHeight="1">
      <c r="B20" s="21"/>
      <c r="E20" s="26" t="s">
        <v>39</v>
      </c>
      <c r="AK20" s="28" t="s">
        <v>29</v>
      </c>
      <c r="AN20" s="26" t="s">
        <v>19</v>
      </c>
      <c r="AR20" s="21"/>
      <c r="BE20" s="286"/>
      <c r="BS20" s="18" t="s">
        <v>37</v>
      </c>
    </row>
    <row r="21" spans="2:71" ht="6.9" customHeight="1">
      <c r="B21" s="21"/>
      <c r="AR21" s="21"/>
      <c r="BE21" s="286"/>
    </row>
    <row r="22" spans="2:71" ht="12" customHeight="1">
      <c r="B22" s="21"/>
      <c r="D22" s="28" t="s">
        <v>40</v>
      </c>
      <c r="AR22" s="21"/>
      <c r="BE22" s="286"/>
    </row>
    <row r="23" spans="2:71" ht="47.25" customHeight="1">
      <c r="B23" s="21"/>
      <c r="E23" s="292" t="s">
        <v>41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R23" s="21"/>
      <c r="BE23" s="286"/>
    </row>
    <row r="24" spans="2:71" ht="6.9" customHeight="1">
      <c r="B24" s="21"/>
      <c r="AR24" s="21"/>
      <c r="BE24" s="286"/>
    </row>
    <row r="25" spans="2:7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86"/>
    </row>
    <row r="26" spans="2:71" s="1" customFormat="1" ht="25.95" customHeight="1">
      <c r="B26" s="33"/>
      <c r="D26" s="34" t="s">
        <v>42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3">
        <f>ROUND(AG54,2)</f>
        <v>0</v>
      </c>
      <c r="AL26" s="294"/>
      <c r="AM26" s="294"/>
      <c r="AN26" s="294"/>
      <c r="AO26" s="294"/>
      <c r="AR26" s="33"/>
      <c r="BE26" s="286"/>
    </row>
    <row r="27" spans="2:71" s="1" customFormat="1" ht="6.9" customHeight="1">
      <c r="B27" s="33"/>
      <c r="AR27" s="33"/>
      <c r="BE27" s="286"/>
    </row>
    <row r="28" spans="2:71" s="1" customFormat="1" ht="13.2">
      <c r="B28" s="33"/>
      <c r="L28" s="295" t="s">
        <v>43</v>
      </c>
      <c r="M28" s="295"/>
      <c r="N28" s="295"/>
      <c r="O28" s="295"/>
      <c r="P28" s="295"/>
      <c r="W28" s="295" t="s">
        <v>44</v>
      </c>
      <c r="X28" s="295"/>
      <c r="Y28" s="295"/>
      <c r="Z28" s="295"/>
      <c r="AA28" s="295"/>
      <c r="AB28" s="295"/>
      <c r="AC28" s="295"/>
      <c r="AD28" s="295"/>
      <c r="AE28" s="295"/>
      <c r="AK28" s="295" t="s">
        <v>45</v>
      </c>
      <c r="AL28" s="295"/>
      <c r="AM28" s="295"/>
      <c r="AN28" s="295"/>
      <c r="AO28" s="295"/>
      <c r="AR28" s="33"/>
      <c r="BE28" s="286"/>
    </row>
    <row r="29" spans="2:71" s="2" customFormat="1" ht="14.4" customHeight="1">
      <c r="B29" s="37"/>
      <c r="D29" s="28" t="s">
        <v>46</v>
      </c>
      <c r="F29" s="28" t="s">
        <v>47</v>
      </c>
      <c r="L29" s="280">
        <v>0.21</v>
      </c>
      <c r="M29" s="279"/>
      <c r="N29" s="279"/>
      <c r="O29" s="279"/>
      <c r="P29" s="279"/>
      <c r="W29" s="278">
        <f>ROUND(AZ54, 2)</f>
        <v>0</v>
      </c>
      <c r="X29" s="279"/>
      <c r="Y29" s="279"/>
      <c r="Z29" s="279"/>
      <c r="AA29" s="279"/>
      <c r="AB29" s="279"/>
      <c r="AC29" s="279"/>
      <c r="AD29" s="279"/>
      <c r="AE29" s="279"/>
      <c r="AK29" s="278">
        <f>ROUND(AV54, 2)</f>
        <v>0</v>
      </c>
      <c r="AL29" s="279"/>
      <c r="AM29" s="279"/>
      <c r="AN29" s="279"/>
      <c r="AO29" s="279"/>
      <c r="AR29" s="37"/>
      <c r="BE29" s="287"/>
    </row>
    <row r="30" spans="2:71" s="2" customFormat="1" ht="14.4" customHeight="1">
      <c r="B30" s="37"/>
      <c r="F30" s="28" t="s">
        <v>48</v>
      </c>
      <c r="L30" s="280">
        <v>0.12</v>
      </c>
      <c r="M30" s="279"/>
      <c r="N30" s="279"/>
      <c r="O30" s="279"/>
      <c r="P30" s="279"/>
      <c r="W30" s="278">
        <f>ROUND(BA54, 2)</f>
        <v>0</v>
      </c>
      <c r="X30" s="279"/>
      <c r="Y30" s="279"/>
      <c r="Z30" s="279"/>
      <c r="AA30" s="279"/>
      <c r="AB30" s="279"/>
      <c r="AC30" s="279"/>
      <c r="AD30" s="279"/>
      <c r="AE30" s="279"/>
      <c r="AK30" s="278">
        <f>ROUND(AW54, 2)</f>
        <v>0</v>
      </c>
      <c r="AL30" s="279"/>
      <c r="AM30" s="279"/>
      <c r="AN30" s="279"/>
      <c r="AO30" s="279"/>
      <c r="AR30" s="37"/>
      <c r="BE30" s="287"/>
    </row>
    <row r="31" spans="2:71" s="2" customFormat="1" ht="14.4" hidden="1" customHeight="1">
      <c r="B31" s="37"/>
      <c r="F31" s="28" t="s">
        <v>49</v>
      </c>
      <c r="L31" s="280">
        <v>0.21</v>
      </c>
      <c r="M31" s="279"/>
      <c r="N31" s="279"/>
      <c r="O31" s="279"/>
      <c r="P31" s="279"/>
      <c r="W31" s="278">
        <f>ROUND(BB54, 2)</f>
        <v>0</v>
      </c>
      <c r="X31" s="279"/>
      <c r="Y31" s="279"/>
      <c r="Z31" s="279"/>
      <c r="AA31" s="279"/>
      <c r="AB31" s="279"/>
      <c r="AC31" s="279"/>
      <c r="AD31" s="279"/>
      <c r="AE31" s="279"/>
      <c r="AK31" s="278">
        <v>0</v>
      </c>
      <c r="AL31" s="279"/>
      <c r="AM31" s="279"/>
      <c r="AN31" s="279"/>
      <c r="AO31" s="279"/>
      <c r="AR31" s="37"/>
      <c r="BE31" s="287"/>
    </row>
    <row r="32" spans="2:71" s="2" customFormat="1" ht="14.4" hidden="1" customHeight="1">
      <c r="B32" s="37"/>
      <c r="F32" s="28" t="s">
        <v>50</v>
      </c>
      <c r="L32" s="280">
        <v>0.12</v>
      </c>
      <c r="M32" s="279"/>
      <c r="N32" s="279"/>
      <c r="O32" s="279"/>
      <c r="P32" s="279"/>
      <c r="W32" s="278">
        <f>ROUND(BC54, 2)</f>
        <v>0</v>
      </c>
      <c r="X32" s="279"/>
      <c r="Y32" s="279"/>
      <c r="Z32" s="279"/>
      <c r="AA32" s="279"/>
      <c r="AB32" s="279"/>
      <c r="AC32" s="279"/>
      <c r="AD32" s="279"/>
      <c r="AE32" s="279"/>
      <c r="AK32" s="278">
        <v>0</v>
      </c>
      <c r="AL32" s="279"/>
      <c r="AM32" s="279"/>
      <c r="AN32" s="279"/>
      <c r="AO32" s="279"/>
      <c r="AR32" s="37"/>
      <c r="BE32" s="287"/>
    </row>
    <row r="33" spans="2:44" s="2" customFormat="1" ht="14.4" hidden="1" customHeight="1">
      <c r="B33" s="37"/>
      <c r="F33" s="28" t="s">
        <v>51</v>
      </c>
      <c r="L33" s="280">
        <v>0</v>
      </c>
      <c r="M33" s="279"/>
      <c r="N33" s="279"/>
      <c r="O33" s="279"/>
      <c r="P33" s="279"/>
      <c r="W33" s="278">
        <f>ROUND(BD54, 2)</f>
        <v>0</v>
      </c>
      <c r="X33" s="279"/>
      <c r="Y33" s="279"/>
      <c r="Z33" s="279"/>
      <c r="AA33" s="279"/>
      <c r="AB33" s="279"/>
      <c r="AC33" s="279"/>
      <c r="AD33" s="279"/>
      <c r="AE33" s="279"/>
      <c r="AK33" s="278">
        <v>0</v>
      </c>
      <c r="AL33" s="279"/>
      <c r="AM33" s="279"/>
      <c r="AN33" s="279"/>
      <c r="AO33" s="279"/>
      <c r="AR33" s="37"/>
    </row>
    <row r="34" spans="2:44" s="1" customFormat="1" ht="6.9" customHeight="1">
      <c r="B34" s="33"/>
      <c r="AR34" s="33"/>
    </row>
    <row r="35" spans="2:44" s="1" customFormat="1" ht="25.95" customHeight="1">
      <c r="B35" s="33"/>
      <c r="C35" s="38"/>
      <c r="D35" s="39" t="s">
        <v>52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53</v>
      </c>
      <c r="U35" s="40"/>
      <c r="V35" s="40"/>
      <c r="W35" s="40"/>
      <c r="X35" s="284" t="s">
        <v>54</v>
      </c>
      <c r="Y35" s="282"/>
      <c r="Z35" s="282"/>
      <c r="AA35" s="282"/>
      <c r="AB35" s="282"/>
      <c r="AC35" s="40"/>
      <c r="AD35" s="40"/>
      <c r="AE35" s="40"/>
      <c r="AF35" s="40"/>
      <c r="AG35" s="40"/>
      <c r="AH35" s="40"/>
      <c r="AI35" s="40"/>
      <c r="AJ35" s="40"/>
      <c r="AK35" s="281">
        <f>SUM(AK26:AK33)</f>
        <v>0</v>
      </c>
      <c r="AL35" s="282"/>
      <c r="AM35" s="282"/>
      <c r="AN35" s="282"/>
      <c r="AO35" s="283"/>
      <c r="AP35" s="38"/>
      <c r="AQ35" s="38"/>
      <c r="AR35" s="33"/>
    </row>
    <row r="36" spans="2:44" s="1" customFormat="1" ht="6.9" customHeight="1">
      <c r="B36" s="33"/>
      <c r="AR36" s="33"/>
    </row>
    <row r="37" spans="2:44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" customHeight="1">
      <c r="B42" s="33"/>
      <c r="C42" s="22" t="s">
        <v>55</v>
      </c>
      <c r="AR42" s="33"/>
    </row>
    <row r="43" spans="2:44" s="1" customFormat="1" ht="6.9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001/2024</v>
      </c>
      <c r="AR44" s="46"/>
    </row>
    <row r="45" spans="2:44" s="4" customFormat="1" ht="36.9" customHeight="1">
      <c r="B45" s="47"/>
      <c r="C45" s="48" t="s">
        <v>16</v>
      </c>
      <c r="L45" s="305" t="str">
        <f>K6</f>
        <v>Pavilon dětských skupin parc. č. 1579/2, k. ú. Odry</v>
      </c>
      <c r="M45" s="306"/>
      <c r="N45" s="306"/>
      <c r="O45" s="306"/>
      <c r="P45" s="306"/>
      <c r="Q45" s="306"/>
      <c r="R45" s="306"/>
      <c r="S45" s="306"/>
      <c r="T45" s="306"/>
      <c r="U45" s="306"/>
      <c r="V45" s="306"/>
      <c r="W45" s="306"/>
      <c r="X45" s="306"/>
      <c r="Y45" s="306"/>
      <c r="Z45" s="306"/>
      <c r="AA45" s="306"/>
      <c r="AB45" s="306"/>
      <c r="AC45" s="306"/>
      <c r="AD45" s="306"/>
      <c r="AE45" s="306"/>
      <c r="AF45" s="306"/>
      <c r="AG45" s="306"/>
      <c r="AH45" s="306"/>
      <c r="AI45" s="306"/>
      <c r="AJ45" s="306"/>
      <c r="AK45" s="306"/>
      <c r="AL45" s="306"/>
      <c r="AM45" s="306"/>
      <c r="AN45" s="306"/>
      <c r="AO45" s="306"/>
      <c r="AR45" s="47"/>
    </row>
    <row r="46" spans="2:44" s="1" customFormat="1" ht="6.9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katastrální území Odry</v>
      </c>
      <c r="AI47" s="28" t="s">
        <v>23</v>
      </c>
      <c r="AM47" s="307" t="str">
        <f>IF(AN8= "","",AN8)</f>
        <v>20. 3. 2024</v>
      </c>
      <c r="AN47" s="307"/>
      <c r="AR47" s="33"/>
    </row>
    <row r="48" spans="2:44" s="1" customFormat="1" ht="6.9" customHeight="1">
      <c r="B48" s="33"/>
      <c r="AR48" s="33"/>
    </row>
    <row r="49" spans="1:91" s="1" customFormat="1" ht="15.15" customHeight="1">
      <c r="B49" s="33"/>
      <c r="C49" s="28" t="s">
        <v>25</v>
      </c>
      <c r="L49" s="3" t="str">
        <f>IF(E11= "","",E11)</f>
        <v>Město Odry</v>
      </c>
      <c r="AI49" s="28" t="s">
        <v>33</v>
      </c>
      <c r="AM49" s="308" t="str">
        <f>IF(E17="","",E17)</f>
        <v>ARCHITRÁV, s.r.o.</v>
      </c>
      <c r="AN49" s="309"/>
      <c r="AO49" s="309"/>
      <c r="AP49" s="309"/>
      <c r="AR49" s="33"/>
      <c r="AS49" s="310" t="s">
        <v>56</v>
      </c>
      <c r="AT49" s="311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15" customHeight="1">
      <c r="B50" s="33"/>
      <c r="C50" s="28" t="s">
        <v>31</v>
      </c>
      <c r="L50" s="3" t="str">
        <f>IF(E14= "Vyplň údaj","",E14)</f>
        <v/>
      </c>
      <c r="AI50" s="28" t="s">
        <v>38</v>
      </c>
      <c r="AM50" s="308" t="str">
        <f>IF(E20="","",E20)</f>
        <v xml:space="preserve"> </v>
      </c>
      <c r="AN50" s="309"/>
      <c r="AO50" s="309"/>
      <c r="AP50" s="309"/>
      <c r="AR50" s="33"/>
      <c r="AS50" s="312"/>
      <c r="AT50" s="313"/>
      <c r="BD50" s="54"/>
    </row>
    <row r="51" spans="1:91" s="1" customFormat="1" ht="10.8" customHeight="1">
      <c r="B51" s="33"/>
      <c r="AR51" s="33"/>
      <c r="AS51" s="312"/>
      <c r="AT51" s="313"/>
      <c r="BD51" s="54"/>
    </row>
    <row r="52" spans="1:91" s="1" customFormat="1" ht="29.25" customHeight="1">
      <c r="B52" s="33"/>
      <c r="C52" s="299" t="s">
        <v>57</v>
      </c>
      <c r="D52" s="300"/>
      <c r="E52" s="300"/>
      <c r="F52" s="300"/>
      <c r="G52" s="300"/>
      <c r="H52" s="55"/>
      <c r="I52" s="302" t="s">
        <v>58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1" t="s">
        <v>59</v>
      </c>
      <c r="AH52" s="300"/>
      <c r="AI52" s="300"/>
      <c r="AJ52" s="300"/>
      <c r="AK52" s="300"/>
      <c r="AL52" s="300"/>
      <c r="AM52" s="300"/>
      <c r="AN52" s="302" t="s">
        <v>60</v>
      </c>
      <c r="AO52" s="300"/>
      <c r="AP52" s="300"/>
      <c r="AQ52" s="56" t="s">
        <v>61</v>
      </c>
      <c r="AR52" s="33"/>
      <c r="AS52" s="57" t="s">
        <v>62</v>
      </c>
      <c r="AT52" s="58" t="s">
        <v>63</v>
      </c>
      <c r="AU52" s="58" t="s">
        <v>64</v>
      </c>
      <c r="AV52" s="58" t="s">
        <v>65</v>
      </c>
      <c r="AW52" s="58" t="s">
        <v>66</v>
      </c>
      <c r="AX52" s="58" t="s">
        <v>67</v>
      </c>
      <c r="AY52" s="58" t="s">
        <v>68</v>
      </c>
      <c r="AZ52" s="58" t="s">
        <v>69</v>
      </c>
      <c r="BA52" s="58" t="s">
        <v>70</v>
      </c>
      <c r="BB52" s="58" t="s">
        <v>71</v>
      </c>
      <c r="BC52" s="58" t="s">
        <v>72</v>
      </c>
      <c r="BD52" s="59" t="s">
        <v>73</v>
      </c>
    </row>
    <row r="53" spans="1:91" s="1" customFormat="1" ht="10.8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" customHeight="1">
      <c r="B54" s="61"/>
      <c r="C54" s="62" t="s">
        <v>74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03">
        <f>ROUND(SUM(AG55:AG63),2)</f>
        <v>0</v>
      </c>
      <c r="AH54" s="303"/>
      <c r="AI54" s="303"/>
      <c r="AJ54" s="303"/>
      <c r="AK54" s="303"/>
      <c r="AL54" s="303"/>
      <c r="AM54" s="303"/>
      <c r="AN54" s="304">
        <f t="shared" ref="AN54:AN63" si="0">SUM(AG54,AT54)</f>
        <v>0</v>
      </c>
      <c r="AO54" s="304"/>
      <c r="AP54" s="304"/>
      <c r="AQ54" s="65" t="s">
        <v>19</v>
      </c>
      <c r="AR54" s="61"/>
      <c r="AS54" s="66">
        <f>ROUND(SUM(AS55:AS63),2)</f>
        <v>0</v>
      </c>
      <c r="AT54" s="67">
        <f t="shared" ref="AT54:AT63" si="1">ROUND(SUM(AV54:AW54),2)</f>
        <v>0</v>
      </c>
      <c r="AU54" s="68">
        <f>ROUND(SUM(AU55:AU63),5)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ROUND(SUM(AZ55:AZ63),2)</f>
        <v>0</v>
      </c>
      <c r="BA54" s="67">
        <f>ROUND(SUM(BA55:BA63),2)</f>
        <v>0</v>
      </c>
      <c r="BB54" s="67">
        <f>ROUND(SUM(BB55:BB63),2)</f>
        <v>0</v>
      </c>
      <c r="BC54" s="67">
        <f>ROUND(SUM(BC55:BC63),2)</f>
        <v>0</v>
      </c>
      <c r="BD54" s="69">
        <f>ROUND(SUM(BD55:BD63),2)</f>
        <v>0</v>
      </c>
      <c r="BS54" s="70" t="s">
        <v>75</v>
      </c>
      <c r="BT54" s="70" t="s">
        <v>76</v>
      </c>
      <c r="BU54" s="71" t="s">
        <v>77</v>
      </c>
      <c r="BV54" s="70" t="s">
        <v>78</v>
      </c>
      <c r="BW54" s="70" t="s">
        <v>5</v>
      </c>
      <c r="BX54" s="70" t="s">
        <v>79</v>
      </c>
      <c r="CL54" s="70" t="s">
        <v>19</v>
      </c>
    </row>
    <row r="55" spans="1:91" s="6" customFormat="1" ht="16.5" customHeight="1">
      <c r="A55" s="72" t="s">
        <v>80</v>
      </c>
      <c r="B55" s="73"/>
      <c r="C55" s="74"/>
      <c r="D55" s="298" t="s">
        <v>81</v>
      </c>
      <c r="E55" s="298"/>
      <c r="F55" s="298"/>
      <c r="G55" s="298"/>
      <c r="H55" s="298"/>
      <c r="I55" s="75"/>
      <c r="J55" s="298" t="s">
        <v>82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'001 - Architektonicko-sta...'!J30</f>
        <v>0</v>
      </c>
      <c r="AH55" s="297"/>
      <c r="AI55" s="297"/>
      <c r="AJ55" s="297"/>
      <c r="AK55" s="297"/>
      <c r="AL55" s="297"/>
      <c r="AM55" s="297"/>
      <c r="AN55" s="296">
        <f t="shared" si="0"/>
        <v>0</v>
      </c>
      <c r="AO55" s="297"/>
      <c r="AP55" s="297"/>
      <c r="AQ55" s="76" t="s">
        <v>83</v>
      </c>
      <c r="AR55" s="73"/>
      <c r="AS55" s="77">
        <v>0</v>
      </c>
      <c r="AT55" s="78">
        <f t="shared" si="1"/>
        <v>0</v>
      </c>
      <c r="AU55" s="79">
        <f>'001 - Architektonicko-sta...'!P108</f>
        <v>0</v>
      </c>
      <c r="AV55" s="78">
        <f>'001 - Architektonicko-sta...'!J33</f>
        <v>0</v>
      </c>
      <c r="AW55" s="78">
        <f>'001 - Architektonicko-sta...'!J34</f>
        <v>0</v>
      </c>
      <c r="AX55" s="78">
        <f>'001 - Architektonicko-sta...'!J35</f>
        <v>0</v>
      </c>
      <c r="AY55" s="78">
        <f>'001 - Architektonicko-sta...'!J36</f>
        <v>0</v>
      </c>
      <c r="AZ55" s="78">
        <f>'001 - Architektonicko-sta...'!F33</f>
        <v>0</v>
      </c>
      <c r="BA55" s="78">
        <f>'001 - Architektonicko-sta...'!F34</f>
        <v>0</v>
      </c>
      <c r="BB55" s="78">
        <f>'001 - Architektonicko-sta...'!F35</f>
        <v>0</v>
      </c>
      <c r="BC55" s="78">
        <f>'001 - Architektonicko-sta...'!F36</f>
        <v>0</v>
      </c>
      <c r="BD55" s="80">
        <f>'001 - Architektonicko-sta...'!F37</f>
        <v>0</v>
      </c>
      <c r="BT55" s="81" t="s">
        <v>84</v>
      </c>
      <c r="BV55" s="81" t="s">
        <v>78</v>
      </c>
      <c r="BW55" s="81" t="s">
        <v>85</v>
      </c>
      <c r="BX55" s="81" t="s">
        <v>5</v>
      </c>
      <c r="CL55" s="81" t="s">
        <v>19</v>
      </c>
      <c r="CM55" s="81" t="s">
        <v>86</v>
      </c>
    </row>
    <row r="56" spans="1:91" s="6" customFormat="1" ht="16.5" customHeight="1">
      <c r="A56" s="72" t="s">
        <v>80</v>
      </c>
      <c r="B56" s="73"/>
      <c r="C56" s="74"/>
      <c r="D56" s="298" t="s">
        <v>87</v>
      </c>
      <c r="E56" s="298"/>
      <c r="F56" s="298"/>
      <c r="G56" s="298"/>
      <c r="H56" s="298"/>
      <c r="I56" s="75"/>
      <c r="J56" s="298" t="s">
        <v>88</v>
      </c>
      <c r="K56" s="298"/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8"/>
      <c r="W56" s="298"/>
      <c r="X56" s="298"/>
      <c r="Y56" s="298"/>
      <c r="Z56" s="298"/>
      <c r="AA56" s="298"/>
      <c r="AB56" s="298"/>
      <c r="AC56" s="298"/>
      <c r="AD56" s="298"/>
      <c r="AE56" s="298"/>
      <c r="AF56" s="298"/>
      <c r="AG56" s="296">
        <f>'002 - VRN - Vedlejší rozp...'!J30</f>
        <v>0</v>
      </c>
      <c r="AH56" s="297"/>
      <c r="AI56" s="297"/>
      <c r="AJ56" s="297"/>
      <c r="AK56" s="297"/>
      <c r="AL56" s="297"/>
      <c r="AM56" s="297"/>
      <c r="AN56" s="296">
        <f t="shared" si="0"/>
        <v>0</v>
      </c>
      <c r="AO56" s="297"/>
      <c r="AP56" s="297"/>
      <c r="AQ56" s="76" t="s">
        <v>83</v>
      </c>
      <c r="AR56" s="73"/>
      <c r="AS56" s="77">
        <v>0</v>
      </c>
      <c r="AT56" s="78">
        <f t="shared" si="1"/>
        <v>0</v>
      </c>
      <c r="AU56" s="79">
        <f>'002 - VRN - Vedlejší rozp...'!P85</f>
        <v>0</v>
      </c>
      <c r="AV56" s="78">
        <f>'002 - VRN - Vedlejší rozp...'!J33</f>
        <v>0</v>
      </c>
      <c r="AW56" s="78">
        <f>'002 - VRN - Vedlejší rozp...'!J34</f>
        <v>0</v>
      </c>
      <c r="AX56" s="78">
        <f>'002 - VRN - Vedlejší rozp...'!J35</f>
        <v>0</v>
      </c>
      <c r="AY56" s="78">
        <f>'002 - VRN - Vedlejší rozp...'!J36</f>
        <v>0</v>
      </c>
      <c r="AZ56" s="78">
        <f>'002 - VRN - Vedlejší rozp...'!F33</f>
        <v>0</v>
      </c>
      <c r="BA56" s="78">
        <f>'002 - VRN - Vedlejší rozp...'!F34</f>
        <v>0</v>
      </c>
      <c r="BB56" s="78">
        <f>'002 - VRN - Vedlejší rozp...'!F35</f>
        <v>0</v>
      </c>
      <c r="BC56" s="78">
        <f>'002 - VRN - Vedlejší rozp...'!F36</f>
        <v>0</v>
      </c>
      <c r="BD56" s="80">
        <f>'002 - VRN - Vedlejší rozp...'!F37</f>
        <v>0</v>
      </c>
      <c r="BT56" s="81" t="s">
        <v>84</v>
      </c>
      <c r="BV56" s="81" t="s">
        <v>78</v>
      </c>
      <c r="BW56" s="81" t="s">
        <v>89</v>
      </c>
      <c r="BX56" s="81" t="s">
        <v>5</v>
      </c>
      <c r="CL56" s="81" t="s">
        <v>19</v>
      </c>
      <c r="CM56" s="81" t="s">
        <v>86</v>
      </c>
    </row>
    <row r="57" spans="1:91" s="6" customFormat="1" ht="16.5" customHeight="1">
      <c r="A57" s="72" t="s">
        <v>80</v>
      </c>
      <c r="B57" s="73"/>
      <c r="C57" s="74"/>
      <c r="D57" s="298" t="s">
        <v>90</v>
      </c>
      <c r="E57" s="298"/>
      <c r="F57" s="298"/>
      <c r="G57" s="298"/>
      <c r="H57" s="298"/>
      <c r="I57" s="75"/>
      <c r="J57" s="298" t="s">
        <v>91</v>
      </c>
      <c r="K57" s="298"/>
      <c r="L57" s="298"/>
      <c r="M57" s="298"/>
      <c r="N57" s="298"/>
      <c r="O57" s="298"/>
      <c r="P57" s="298"/>
      <c r="Q57" s="298"/>
      <c r="R57" s="298"/>
      <c r="S57" s="298"/>
      <c r="T57" s="298"/>
      <c r="U57" s="298"/>
      <c r="V57" s="298"/>
      <c r="W57" s="298"/>
      <c r="X57" s="298"/>
      <c r="Y57" s="298"/>
      <c r="Z57" s="298"/>
      <c r="AA57" s="298"/>
      <c r="AB57" s="298"/>
      <c r="AC57" s="298"/>
      <c r="AD57" s="298"/>
      <c r="AE57" s="298"/>
      <c r="AF57" s="298"/>
      <c r="AG57" s="296">
        <f>'003a - Elektroinstalace'!J30</f>
        <v>0</v>
      </c>
      <c r="AH57" s="297"/>
      <c r="AI57" s="297"/>
      <c r="AJ57" s="297"/>
      <c r="AK57" s="297"/>
      <c r="AL57" s="297"/>
      <c r="AM57" s="297"/>
      <c r="AN57" s="296">
        <f t="shared" si="0"/>
        <v>0</v>
      </c>
      <c r="AO57" s="297"/>
      <c r="AP57" s="297"/>
      <c r="AQ57" s="76" t="s">
        <v>83</v>
      </c>
      <c r="AR57" s="73"/>
      <c r="AS57" s="77">
        <v>0</v>
      </c>
      <c r="AT57" s="78">
        <f t="shared" si="1"/>
        <v>0</v>
      </c>
      <c r="AU57" s="79">
        <f>'003a - Elektroinstalace'!P93</f>
        <v>0</v>
      </c>
      <c r="AV57" s="78">
        <f>'003a - Elektroinstalace'!J33</f>
        <v>0</v>
      </c>
      <c r="AW57" s="78">
        <f>'003a - Elektroinstalace'!J34</f>
        <v>0</v>
      </c>
      <c r="AX57" s="78">
        <f>'003a - Elektroinstalace'!J35</f>
        <v>0</v>
      </c>
      <c r="AY57" s="78">
        <f>'003a - Elektroinstalace'!J36</f>
        <v>0</v>
      </c>
      <c r="AZ57" s="78">
        <f>'003a - Elektroinstalace'!F33</f>
        <v>0</v>
      </c>
      <c r="BA57" s="78">
        <f>'003a - Elektroinstalace'!F34</f>
        <v>0</v>
      </c>
      <c r="BB57" s="78">
        <f>'003a - Elektroinstalace'!F35</f>
        <v>0</v>
      </c>
      <c r="BC57" s="78">
        <f>'003a - Elektroinstalace'!F36</f>
        <v>0</v>
      </c>
      <c r="BD57" s="80">
        <f>'003a - Elektroinstalace'!F37</f>
        <v>0</v>
      </c>
      <c r="BT57" s="81" t="s">
        <v>84</v>
      </c>
      <c r="BV57" s="81" t="s">
        <v>78</v>
      </c>
      <c r="BW57" s="81" t="s">
        <v>92</v>
      </c>
      <c r="BX57" s="81" t="s">
        <v>5</v>
      </c>
      <c r="CL57" s="81" t="s">
        <v>19</v>
      </c>
      <c r="CM57" s="81" t="s">
        <v>86</v>
      </c>
    </row>
    <row r="58" spans="1:91" s="6" customFormat="1" ht="16.5" customHeight="1">
      <c r="A58" s="72" t="s">
        <v>80</v>
      </c>
      <c r="B58" s="73"/>
      <c r="C58" s="74"/>
      <c r="D58" s="298" t="s">
        <v>93</v>
      </c>
      <c r="E58" s="298"/>
      <c r="F58" s="298"/>
      <c r="G58" s="298"/>
      <c r="H58" s="298"/>
      <c r="I58" s="75"/>
      <c r="J58" s="298" t="s">
        <v>94</v>
      </c>
      <c r="K58" s="298"/>
      <c r="L58" s="298"/>
      <c r="M58" s="298"/>
      <c r="N58" s="298"/>
      <c r="O58" s="298"/>
      <c r="P58" s="298"/>
      <c r="Q58" s="298"/>
      <c r="R58" s="298"/>
      <c r="S58" s="298"/>
      <c r="T58" s="298"/>
      <c r="U58" s="298"/>
      <c r="V58" s="298"/>
      <c r="W58" s="298"/>
      <c r="X58" s="298"/>
      <c r="Y58" s="298"/>
      <c r="Z58" s="298"/>
      <c r="AA58" s="298"/>
      <c r="AB58" s="298"/>
      <c r="AC58" s="298"/>
      <c r="AD58" s="298"/>
      <c r="AE58" s="298"/>
      <c r="AF58" s="298"/>
      <c r="AG58" s="296">
        <f>'003b - Bleskosvod'!J30</f>
        <v>0</v>
      </c>
      <c r="AH58" s="297"/>
      <c r="AI58" s="297"/>
      <c r="AJ58" s="297"/>
      <c r="AK58" s="297"/>
      <c r="AL58" s="297"/>
      <c r="AM58" s="297"/>
      <c r="AN58" s="296">
        <f t="shared" si="0"/>
        <v>0</v>
      </c>
      <c r="AO58" s="297"/>
      <c r="AP58" s="297"/>
      <c r="AQ58" s="76" t="s">
        <v>83</v>
      </c>
      <c r="AR58" s="73"/>
      <c r="AS58" s="77">
        <v>0</v>
      </c>
      <c r="AT58" s="78">
        <f t="shared" si="1"/>
        <v>0</v>
      </c>
      <c r="AU58" s="79">
        <f>'003b - Bleskosvod'!P87</f>
        <v>0</v>
      </c>
      <c r="AV58" s="78">
        <f>'003b - Bleskosvod'!J33</f>
        <v>0</v>
      </c>
      <c r="AW58" s="78">
        <f>'003b - Bleskosvod'!J34</f>
        <v>0</v>
      </c>
      <c r="AX58" s="78">
        <f>'003b - Bleskosvod'!J35</f>
        <v>0</v>
      </c>
      <c r="AY58" s="78">
        <f>'003b - Bleskosvod'!J36</f>
        <v>0</v>
      </c>
      <c r="AZ58" s="78">
        <f>'003b - Bleskosvod'!F33</f>
        <v>0</v>
      </c>
      <c r="BA58" s="78">
        <f>'003b - Bleskosvod'!F34</f>
        <v>0</v>
      </c>
      <c r="BB58" s="78">
        <f>'003b - Bleskosvod'!F35</f>
        <v>0</v>
      </c>
      <c r="BC58" s="78">
        <f>'003b - Bleskosvod'!F36</f>
        <v>0</v>
      </c>
      <c r="BD58" s="80">
        <f>'003b - Bleskosvod'!F37</f>
        <v>0</v>
      </c>
      <c r="BT58" s="81" t="s">
        <v>84</v>
      </c>
      <c r="BV58" s="81" t="s">
        <v>78</v>
      </c>
      <c r="BW58" s="81" t="s">
        <v>95</v>
      </c>
      <c r="BX58" s="81" t="s">
        <v>5</v>
      </c>
      <c r="CL58" s="81" t="s">
        <v>19</v>
      </c>
      <c r="CM58" s="81" t="s">
        <v>86</v>
      </c>
    </row>
    <row r="59" spans="1:91" s="6" customFormat="1" ht="16.5" customHeight="1">
      <c r="A59" s="72" t="s">
        <v>80</v>
      </c>
      <c r="B59" s="73"/>
      <c r="C59" s="74"/>
      <c r="D59" s="298" t="s">
        <v>96</v>
      </c>
      <c r="E59" s="298"/>
      <c r="F59" s="298"/>
      <c r="G59" s="298"/>
      <c r="H59" s="298"/>
      <c r="I59" s="75"/>
      <c r="J59" s="298" t="s">
        <v>97</v>
      </c>
      <c r="K59" s="298"/>
      <c r="L59" s="298"/>
      <c r="M59" s="298"/>
      <c r="N59" s="298"/>
      <c r="O59" s="298"/>
      <c r="P59" s="298"/>
      <c r="Q59" s="298"/>
      <c r="R59" s="298"/>
      <c r="S59" s="298"/>
      <c r="T59" s="298"/>
      <c r="U59" s="298"/>
      <c r="V59" s="298"/>
      <c r="W59" s="298"/>
      <c r="X59" s="298"/>
      <c r="Y59" s="298"/>
      <c r="Z59" s="298"/>
      <c r="AA59" s="298"/>
      <c r="AB59" s="298"/>
      <c r="AC59" s="298"/>
      <c r="AD59" s="298"/>
      <c r="AE59" s="298"/>
      <c r="AF59" s="298"/>
      <c r="AG59" s="296">
        <f>'004a - Kanalizační přípoj...'!J30</f>
        <v>0</v>
      </c>
      <c r="AH59" s="297"/>
      <c r="AI59" s="297"/>
      <c r="AJ59" s="297"/>
      <c r="AK59" s="297"/>
      <c r="AL59" s="297"/>
      <c r="AM59" s="297"/>
      <c r="AN59" s="296">
        <f t="shared" si="0"/>
        <v>0</v>
      </c>
      <c r="AO59" s="297"/>
      <c r="AP59" s="297"/>
      <c r="AQ59" s="76" t="s">
        <v>83</v>
      </c>
      <c r="AR59" s="73"/>
      <c r="AS59" s="77">
        <v>0</v>
      </c>
      <c r="AT59" s="78">
        <f t="shared" si="1"/>
        <v>0</v>
      </c>
      <c r="AU59" s="79">
        <f>'004a - Kanalizační přípoj...'!P85</f>
        <v>0</v>
      </c>
      <c r="AV59" s="78">
        <f>'004a - Kanalizační přípoj...'!J33</f>
        <v>0</v>
      </c>
      <c r="AW59" s="78">
        <f>'004a - Kanalizační přípoj...'!J34</f>
        <v>0</v>
      </c>
      <c r="AX59" s="78">
        <f>'004a - Kanalizační přípoj...'!J35</f>
        <v>0</v>
      </c>
      <c r="AY59" s="78">
        <f>'004a - Kanalizační přípoj...'!J36</f>
        <v>0</v>
      </c>
      <c r="AZ59" s="78">
        <f>'004a - Kanalizační přípoj...'!F33</f>
        <v>0</v>
      </c>
      <c r="BA59" s="78">
        <f>'004a - Kanalizační přípoj...'!F34</f>
        <v>0</v>
      </c>
      <c r="BB59" s="78">
        <f>'004a - Kanalizační přípoj...'!F35</f>
        <v>0</v>
      </c>
      <c r="BC59" s="78">
        <f>'004a - Kanalizační přípoj...'!F36</f>
        <v>0</v>
      </c>
      <c r="BD59" s="80">
        <f>'004a - Kanalizační přípoj...'!F37</f>
        <v>0</v>
      </c>
      <c r="BT59" s="81" t="s">
        <v>84</v>
      </c>
      <c r="BV59" s="81" t="s">
        <v>78</v>
      </c>
      <c r="BW59" s="81" t="s">
        <v>98</v>
      </c>
      <c r="BX59" s="81" t="s">
        <v>5</v>
      </c>
      <c r="CL59" s="81" t="s">
        <v>99</v>
      </c>
      <c r="CM59" s="81" t="s">
        <v>86</v>
      </c>
    </row>
    <row r="60" spans="1:91" s="6" customFormat="1" ht="16.5" customHeight="1">
      <c r="A60" s="72" t="s">
        <v>80</v>
      </c>
      <c r="B60" s="73"/>
      <c r="C60" s="74"/>
      <c r="D60" s="298" t="s">
        <v>100</v>
      </c>
      <c r="E60" s="298"/>
      <c r="F60" s="298"/>
      <c r="G60" s="298"/>
      <c r="H60" s="298"/>
      <c r="I60" s="75"/>
      <c r="J60" s="298" t="s">
        <v>101</v>
      </c>
      <c r="K60" s="298"/>
      <c r="L60" s="298"/>
      <c r="M60" s="298"/>
      <c r="N60" s="298"/>
      <c r="O60" s="298"/>
      <c r="P60" s="298"/>
      <c r="Q60" s="298"/>
      <c r="R60" s="298"/>
      <c r="S60" s="298"/>
      <c r="T60" s="298"/>
      <c r="U60" s="298"/>
      <c r="V60" s="298"/>
      <c r="W60" s="298"/>
      <c r="X60" s="298"/>
      <c r="Y60" s="298"/>
      <c r="Z60" s="298"/>
      <c r="AA60" s="298"/>
      <c r="AB60" s="298"/>
      <c r="AC60" s="298"/>
      <c r="AD60" s="298"/>
      <c r="AE60" s="298"/>
      <c r="AF60" s="298"/>
      <c r="AG60" s="296">
        <f>'004b - Likvidace srážkový...'!J30</f>
        <v>0</v>
      </c>
      <c r="AH60" s="297"/>
      <c r="AI60" s="297"/>
      <c r="AJ60" s="297"/>
      <c r="AK60" s="297"/>
      <c r="AL60" s="297"/>
      <c r="AM60" s="297"/>
      <c r="AN60" s="296">
        <f t="shared" si="0"/>
        <v>0</v>
      </c>
      <c r="AO60" s="297"/>
      <c r="AP60" s="297"/>
      <c r="AQ60" s="76" t="s">
        <v>83</v>
      </c>
      <c r="AR60" s="73"/>
      <c r="AS60" s="77">
        <v>0</v>
      </c>
      <c r="AT60" s="78">
        <f t="shared" si="1"/>
        <v>0</v>
      </c>
      <c r="AU60" s="79">
        <f>'004b - Likvidace srážkový...'!P88</f>
        <v>0</v>
      </c>
      <c r="AV60" s="78">
        <f>'004b - Likvidace srážkový...'!J33</f>
        <v>0</v>
      </c>
      <c r="AW60" s="78">
        <f>'004b - Likvidace srážkový...'!J34</f>
        <v>0</v>
      </c>
      <c r="AX60" s="78">
        <f>'004b - Likvidace srážkový...'!J35</f>
        <v>0</v>
      </c>
      <c r="AY60" s="78">
        <f>'004b - Likvidace srážkový...'!J36</f>
        <v>0</v>
      </c>
      <c r="AZ60" s="78">
        <f>'004b - Likvidace srážkový...'!F33</f>
        <v>0</v>
      </c>
      <c r="BA60" s="78">
        <f>'004b - Likvidace srážkový...'!F34</f>
        <v>0</v>
      </c>
      <c r="BB60" s="78">
        <f>'004b - Likvidace srážkový...'!F35</f>
        <v>0</v>
      </c>
      <c r="BC60" s="78">
        <f>'004b - Likvidace srážkový...'!F36</f>
        <v>0</v>
      </c>
      <c r="BD60" s="80">
        <f>'004b - Likvidace srážkový...'!F37</f>
        <v>0</v>
      </c>
      <c r="BT60" s="81" t="s">
        <v>84</v>
      </c>
      <c r="BV60" s="81" t="s">
        <v>78</v>
      </c>
      <c r="BW60" s="81" t="s">
        <v>102</v>
      </c>
      <c r="BX60" s="81" t="s">
        <v>5</v>
      </c>
      <c r="CL60" s="81" t="s">
        <v>99</v>
      </c>
      <c r="CM60" s="81" t="s">
        <v>86</v>
      </c>
    </row>
    <row r="61" spans="1:91" s="6" customFormat="1" ht="16.5" customHeight="1">
      <c r="A61" s="72" t="s">
        <v>80</v>
      </c>
      <c r="B61" s="73"/>
      <c r="C61" s="74"/>
      <c r="D61" s="298" t="s">
        <v>103</v>
      </c>
      <c r="E61" s="298"/>
      <c r="F61" s="298"/>
      <c r="G61" s="298"/>
      <c r="H61" s="298"/>
      <c r="I61" s="75"/>
      <c r="J61" s="298" t="s">
        <v>104</v>
      </c>
      <c r="K61" s="298"/>
      <c r="L61" s="298"/>
      <c r="M61" s="298"/>
      <c r="N61" s="298"/>
      <c r="O61" s="298"/>
      <c r="P61" s="298"/>
      <c r="Q61" s="298"/>
      <c r="R61" s="298"/>
      <c r="S61" s="298"/>
      <c r="T61" s="298"/>
      <c r="U61" s="298"/>
      <c r="V61" s="298"/>
      <c r="W61" s="298"/>
      <c r="X61" s="298"/>
      <c r="Y61" s="298"/>
      <c r="Z61" s="298"/>
      <c r="AA61" s="298"/>
      <c r="AB61" s="298"/>
      <c r="AC61" s="298"/>
      <c r="AD61" s="298"/>
      <c r="AE61" s="298"/>
      <c r="AF61" s="298"/>
      <c r="AG61" s="296">
        <f>'004c - Vedlejsí rozpočtov...'!J30</f>
        <v>0</v>
      </c>
      <c r="AH61" s="297"/>
      <c r="AI61" s="297"/>
      <c r="AJ61" s="297"/>
      <c r="AK61" s="297"/>
      <c r="AL61" s="297"/>
      <c r="AM61" s="297"/>
      <c r="AN61" s="296">
        <f t="shared" si="0"/>
        <v>0</v>
      </c>
      <c r="AO61" s="297"/>
      <c r="AP61" s="297"/>
      <c r="AQ61" s="76" t="s">
        <v>83</v>
      </c>
      <c r="AR61" s="73"/>
      <c r="AS61" s="77">
        <v>0</v>
      </c>
      <c r="AT61" s="78">
        <f t="shared" si="1"/>
        <v>0</v>
      </c>
      <c r="AU61" s="79">
        <f>'004c - Vedlejsí rozpočtov...'!P83</f>
        <v>0</v>
      </c>
      <c r="AV61" s="78">
        <f>'004c - Vedlejsí rozpočtov...'!J33</f>
        <v>0</v>
      </c>
      <c r="AW61" s="78">
        <f>'004c - Vedlejsí rozpočtov...'!J34</f>
        <v>0</v>
      </c>
      <c r="AX61" s="78">
        <f>'004c - Vedlejsí rozpočtov...'!J35</f>
        <v>0</v>
      </c>
      <c r="AY61" s="78">
        <f>'004c - Vedlejsí rozpočtov...'!J36</f>
        <v>0</v>
      </c>
      <c r="AZ61" s="78">
        <f>'004c - Vedlejsí rozpočtov...'!F33</f>
        <v>0</v>
      </c>
      <c r="BA61" s="78">
        <f>'004c - Vedlejsí rozpočtov...'!F34</f>
        <v>0</v>
      </c>
      <c r="BB61" s="78">
        <f>'004c - Vedlejsí rozpočtov...'!F35</f>
        <v>0</v>
      </c>
      <c r="BC61" s="78">
        <f>'004c - Vedlejsí rozpočtov...'!F36</f>
        <v>0</v>
      </c>
      <c r="BD61" s="80">
        <f>'004c - Vedlejsí rozpočtov...'!F37</f>
        <v>0</v>
      </c>
      <c r="BT61" s="81" t="s">
        <v>84</v>
      </c>
      <c r="BV61" s="81" t="s">
        <v>78</v>
      </c>
      <c r="BW61" s="81" t="s">
        <v>105</v>
      </c>
      <c r="BX61" s="81" t="s">
        <v>5</v>
      </c>
      <c r="CL61" s="81" t="s">
        <v>99</v>
      </c>
      <c r="CM61" s="81" t="s">
        <v>86</v>
      </c>
    </row>
    <row r="62" spans="1:91" s="6" customFormat="1" ht="16.5" customHeight="1">
      <c r="A62" s="72" t="s">
        <v>80</v>
      </c>
      <c r="B62" s="73"/>
      <c r="C62" s="74"/>
      <c r="D62" s="298" t="s">
        <v>106</v>
      </c>
      <c r="E62" s="298"/>
      <c r="F62" s="298"/>
      <c r="G62" s="298"/>
      <c r="H62" s="298"/>
      <c r="I62" s="75"/>
      <c r="J62" s="298" t="s">
        <v>107</v>
      </c>
      <c r="K62" s="298"/>
      <c r="L62" s="298"/>
      <c r="M62" s="298"/>
      <c r="N62" s="298"/>
      <c r="O62" s="298"/>
      <c r="P62" s="298"/>
      <c r="Q62" s="298"/>
      <c r="R62" s="298"/>
      <c r="S62" s="298"/>
      <c r="T62" s="298"/>
      <c r="U62" s="298"/>
      <c r="V62" s="298"/>
      <c r="W62" s="298"/>
      <c r="X62" s="298"/>
      <c r="Y62" s="298"/>
      <c r="Z62" s="298"/>
      <c r="AA62" s="298"/>
      <c r="AB62" s="298"/>
      <c r="AC62" s="298"/>
      <c r="AD62" s="298"/>
      <c r="AE62" s="298"/>
      <c r="AF62" s="298"/>
      <c r="AG62" s="296">
        <f>'005 - ZTI. ÚT'!J30</f>
        <v>0</v>
      </c>
      <c r="AH62" s="297"/>
      <c r="AI62" s="297"/>
      <c r="AJ62" s="297"/>
      <c r="AK62" s="297"/>
      <c r="AL62" s="297"/>
      <c r="AM62" s="297"/>
      <c r="AN62" s="296">
        <f t="shared" si="0"/>
        <v>0</v>
      </c>
      <c r="AO62" s="297"/>
      <c r="AP62" s="297"/>
      <c r="AQ62" s="76" t="s">
        <v>83</v>
      </c>
      <c r="AR62" s="73"/>
      <c r="AS62" s="77">
        <v>0</v>
      </c>
      <c r="AT62" s="78">
        <f t="shared" si="1"/>
        <v>0</v>
      </c>
      <c r="AU62" s="79">
        <f>'005 - ZTI. ÚT'!P88</f>
        <v>0</v>
      </c>
      <c r="AV62" s="78">
        <f>'005 - ZTI. ÚT'!J33</f>
        <v>0</v>
      </c>
      <c r="AW62" s="78">
        <f>'005 - ZTI. ÚT'!J34</f>
        <v>0</v>
      </c>
      <c r="AX62" s="78">
        <f>'005 - ZTI. ÚT'!J35</f>
        <v>0</v>
      </c>
      <c r="AY62" s="78">
        <f>'005 - ZTI. ÚT'!J36</f>
        <v>0</v>
      </c>
      <c r="AZ62" s="78">
        <f>'005 - ZTI. ÚT'!F33</f>
        <v>0</v>
      </c>
      <c r="BA62" s="78">
        <f>'005 - ZTI. ÚT'!F34</f>
        <v>0</v>
      </c>
      <c r="BB62" s="78">
        <f>'005 - ZTI. ÚT'!F35</f>
        <v>0</v>
      </c>
      <c r="BC62" s="78">
        <f>'005 - ZTI. ÚT'!F36</f>
        <v>0</v>
      </c>
      <c r="BD62" s="80">
        <f>'005 - ZTI. ÚT'!F37</f>
        <v>0</v>
      </c>
      <c r="BT62" s="81" t="s">
        <v>84</v>
      </c>
      <c r="BV62" s="81" t="s">
        <v>78</v>
      </c>
      <c r="BW62" s="81" t="s">
        <v>108</v>
      </c>
      <c r="BX62" s="81" t="s">
        <v>5</v>
      </c>
      <c r="CL62" s="81" t="s">
        <v>19</v>
      </c>
      <c r="CM62" s="81" t="s">
        <v>86</v>
      </c>
    </row>
    <row r="63" spans="1:91" s="6" customFormat="1" ht="16.5" customHeight="1">
      <c r="A63" s="72" t="s">
        <v>80</v>
      </c>
      <c r="B63" s="73"/>
      <c r="C63" s="74"/>
      <c r="D63" s="298" t="s">
        <v>109</v>
      </c>
      <c r="E63" s="298"/>
      <c r="F63" s="298"/>
      <c r="G63" s="298"/>
      <c r="H63" s="298"/>
      <c r="I63" s="75"/>
      <c r="J63" s="298" t="s">
        <v>110</v>
      </c>
      <c r="K63" s="298"/>
      <c r="L63" s="298"/>
      <c r="M63" s="298"/>
      <c r="N63" s="298"/>
      <c r="O63" s="298"/>
      <c r="P63" s="298"/>
      <c r="Q63" s="298"/>
      <c r="R63" s="298"/>
      <c r="S63" s="298"/>
      <c r="T63" s="298"/>
      <c r="U63" s="298"/>
      <c r="V63" s="298"/>
      <c r="W63" s="298"/>
      <c r="X63" s="298"/>
      <c r="Y63" s="298"/>
      <c r="Z63" s="298"/>
      <c r="AA63" s="298"/>
      <c r="AB63" s="298"/>
      <c r="AC63" s="298"/>
      <c r="AD63" s="298"/>
      <c r="AE63" s="298"/>
      <c r="AF63" s="298"/>
      <c r="AG63" s="296">
        <f>'006 - Vzduchotechnika'!J30</f>
        <v>0</v>
      </c>
      <c r="AH63" s="297"/>
      <c r="AI63" s="297"/>
      <c r="AJ63" s="297"/>
      <c r="AK63" s="297"/>
      <c r="AL63" s="297"/>
      <c r="AM63" s="297"/>
      <c r="AN63" s="296">
        <f t="shared" si="0"/>
        <v>0</v>
      </c>
      <c r="AO63" s="297"/>
      <c r="AP63" s="297"/>
      <c r="AQ63" s="76" t="s">
        <v>83</v>
      </c>
      <c r="AR63" s="73"/>
      <c r="AS63" s="82">
        <v>0</v>
      </c>
      <c r="AT63" s="83">
        <f t="shared" si="1"/>
        <v>0</v>
      </c>
      <c r="AU63" s="84">
        <f>'006 - Vzduchotechnika'!P84</f>
        <v>0</v>
      </c>
      <c r="AV63" s="83">
        <f>'006 - Vzduchotechnika'!J33</f>
        <v>0</v>
      </c>
      <c r="AW63" s="83">
        <f>'006 - Vzduchotechnika'!J34</f>
        <v>0</v>
      </c>
      <c r="AX63" s="83">
        <f>'006 - Vzduchotechnika'!J35</f>
        <v>0</v>
      </c>
      <c r="AY63" s="83">
        <f>'006 - Vzduchotechnika'!J36</f>
        <v>0</v>
      </c>
      <c r="AZ63" s="83">
        <f>'006 - Vzduchotechnika'!F33</f>
        <v>0</v>
      </c>
      <c r="BA63" s="83">
        <f>'006 - Vzduchotechnika'!F34</f>
        <v>0</v>
      </c>
      <c r="BB63" s="83">
        <f>'006 - Vzduchotechnika'!F35</f>
        <v>0</v>
      </c>
      <c r="BC63" s="83">
        <f>'006 - Vzduchotechnika'!F36</f>
        <v>0</v>
      </c>
      <c r="BD63" s="85">
        <f>'006 - Vzduchotechnika'!F37</f>
        <v>0</v>
      </c>
      <c r="BT63" s="81" t="s">
        <v>84</v>
      </c>
      <c r="BV63" s="81" t="s">
        <v>78</v>
      </c>
      <c r="BW63" s="81" t="s">
        <v>111</v>
      </c>
      <c r="BX63" s="81" t="s">
        <v>5</v>
      </c>
      <c r="CL63" s="81" t="s">
        <v>19</v>
      </c>
      <c r="CM63" s="81" t="s">
        <v>86</v>
      </c>
    </row>
    <row r="64" spans="1:91" s="1" customFormat="1" ht="30" customHeight="1">
      <c r="B64" s="33"/>
      <c r="AR64" s="33"/>
    </row>
    <row r="65" spans="2:44" s="1" customFormat="1" ht="6.9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33"/>
    </row>
  </sheetData>
  <sheetProtection algorithmName="SHA-512" hashValue="8r8JB7jerPsshqU5zmqVxd1ZMrNnp1Wo1mZ3ZmnFgtBJPT9pwGDagS5pL85j0VBgioOrKfLePZGTG41GLSZ0VA==" saltValue="B1KhXYNMC7raARa37I8Hp3VJGqA2CjCSNDhfLaDWlYyx10LPE1XytySrlD/3dOpwcKUtHb6uccCA+6lFryNS3g==" spinCount="100000" sheet="1" objects="1" scenarios="1" formatColumns="0" formatRows="0"/>
  <mergeCells count="7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D60:H60"/>
    <mergeCell ref="J60:AF60"/>
    <mergeCell ref="AN61:AP61"/>
    <mergeCell ref="AG61:AM61"/>
    <mergeCell ref="D61:H61"/>
    <mergeCell ref="J61:AF61"/>
    <mergeCell ref="D62:H62"/>
    <mergeCell ref="J62:AF62"/>
    <mergeCell ref="AN63:AP63"/>
    <mergeCell ref="AG63:AM63"/>
    <mergeCell ref="D63:H63"/>
    <mergeCell ref="J63:AF63"/>
    <mergeCell ref="AK30:AO30"/>
    <mergeCell ref="L30:P30"/>
    <mergeCell ref="W30:AE30"/>
    <mergeCell ref="L31:P31"/>
    <mergeCell ref="AN62:AP62"/>
    <mergeCell ref="AG62:AM62"/>
    <mergeCell ref="AN60:AP60"/>
    <mergeCell ref="AG60:AM60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01 - Architektonicko-sta...'!C2" display="/" xr:uid="{00000000-0004-0000-0000-000000000000}"/>
    <hyperlink ref="A56" location="'002 - VRN - Vedlejší rozp...'!C2" display="/" xr:uid="{00000000-0004-0000-0000-000001000000}"/>
    <hyperlink ref="A57" location="'003a - Elektroinstalace'!C2" display="/" xr:uid="{00000000-0004-0000-0000-000002000000}"/>
    <hyperlink ref="A58" location="'003b - Bleskosvod'!C2" display="/" xr:uid="{00000000-0004-0000-0000-000003000000}"/>
    <hyperlink ref="A59" location="'004a - Kanalizační přípoj...'!C2" display="/" xr:uid="{00000000-0004-0000-0000-000004000000}"/>
    <hyperlink ref="A60" location="'004b - Likvidace srážkový...'!C2" display="/" xr:uid="{00000000-0004-0000-0000-000005000000}"/>
    <hyperlink ref="A61" location="'004c - Vedlejsí rozpočtov...'!C2" display="/" xr:uid="{00000000-0004-0000-0000-000006000000}"/>
    <hyperlink ref="A62" location="'005 - ZTI. ÚT'!C2" display="/" xr:uid="{00000000-0004-0000-0000-000007000000}"/>
    <hyperlink ref="A63" location="'006 - Vzduchotechnika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9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8" t="s">
        <v>111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2:46" ht="24.9" customHeight="1">
      <c r="B4" s="21"/>
      <c r="D4" s="22" t="s">
        <v>112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Pavilon dětských skupin parc. č. 1579/2, k. ú. Odry</v>
      </c>
      <c r="F7" s="316"/>
      <c r="G7" s="316"/>
      <c r="H7" s="316"/>
      <c r="L7" s="21"/>
    </row>
    <row r="8" spans="2:46" s="1" customFormat="1" ht="12" customHeight="1">
      <c r="B8" s="33"/>
      <c r="D8" s="28" t="s">
        <v>113</v>
      </c>
      <c r="L8" s="33"/>
    </row>
    <row r="9" spans="2:46" s="1" customFormat="1" ht="16.5" customHeight="1">
      <c r="B9" s="33"/>
      <c r="E9" s="305" t="s">
        <v>4079</v>
      </c>
      <c r="F9" s="314"/>
      <c r="G9" s="314"/>
      <c r="H9" s="314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39</v>
      </c>
      <c r="I12" s="28" t="s">
        <v>23</v>
      </c>
      <c r="J12" s="50" t="str">
        <f>'Rekapitulace stavby'!AN8</f>
        <v>20. 3. 2024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>00298221</v>
      </c>
      <c r="L14" s="33"/>
    </row>
    <row r="15" spans="2:46" s="1" customFormat="1" ht="18" customHeight="1">
      <c r="B15" s="33"/>
      <c r="E15" s="26" t="str">
        <f>IF('Rekapitulace stavby'!E11="","",'Rekapitulace stavby'!E11)</f>
        <v>Město Odry</v>
      </c>
      <c r="I15" s="28" t="s">
        <v>29</v>
      </c>
      <c r="J15" s="26" t="str">
        <f>IF('Rekapitulace stavby'!AN11="","",'Rekapitulace stavby'!AN11)</f>
        <v>CZ00298221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7" t="str">
        <f>'Rekapitulace stavby'!E14</f>
        <v>Vyplň údaj</v>
      </c>
      <c r="F18" s="288"/>
      <c r="G18" s="288"/>
      <c r="H18" s="288"/>
      <c r="I18" s="28" t="s">
        <v>29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33</v>
      </c>
      <c r="I20" s="28" t="s">
        <v>26</v>
      </c>
      <c r="J20" s="26" t="str">
        <f>IF('Rekapitulace stavby'!AN16="","",'Rekapitulace stavby'!AN16)</f>
        <v>253 82 951</v>
      </c>
      <c r="L20" s="33"/>
    </row>
    <row r="21" spans="2:12" s="1" customFormat="1" ht="18" customHeight="1">
      <c r="B21" s="33"/>
      <c r="E21" s="26" t="str">
        <f>IF('Rekapitulace stavby'!E17="","",'Rekapitulace stavby'!E17)</f>
        <v>ARCHITRÁV, s.r.o.</v>
      </c>
      <c r="I21" s="28" t="s">
        <v>29</v>
      </c>
      <c r="J21" s="26" t="str">
        <f>IF('Rekapitulace stavby'!AN17="","",'Rekapitulace stavby'!AN17)</f>
        <v>CZ25382951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38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40</v>
      </c>
      <c r="L26" s="33"/>
    </row>
    <row r="27" spans="2:12" s="7" customFormat="1" ht="16.5" customHeight="1">
      <c r="B27" s="87"/>
      <c r="E27" s="292" t="s">
        <v>19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42</v>
      </c>
      <c r="J30" s="64">
        <f>ROUND(J84,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" customHeight="1">
      <c r="B33" s="33"/>
      <c r="D33" s="53" t="s">
        <v>46</v>
      </c>
      <c r="E33" s="28" t="s">
        <v>47</v>
      </c>
      <c r="F33" s="89">
        <f>ROUND((SUM(BE84:BE190)),  2)</f>
        <v>0</v>
      </c>
      <c r="I33" s="90">
        <v>0.21</v>
      </c>
      <c r="J33" s="89">
        <f>ROUND(((SUM(BE84:BE190))*I33),  2)</f>
        <v>0</v>
      </c>
      <c r="L33" s="33"/>
    </row>
    <row r="34" spans="2:12" s="1" customFormat="1" ht="14.4" customHeight="1">
      <c r="B34" s="33"/>
      <c r="E34" s="28" t="s">
        <v>48</v>
      </c>
      <c r="F34" s="89">
        <f>ROUND((SUM(BF84:BF190)),  2)</f>
        <v>0</v>
      </c>
      <c r="I34" s="90">
        <v>0.12</v>
      </c>
      <c r="J34" s="89">
        <f>ROUND(((SUM(BF84:BF190))*I34),  2)</f>
        <v>0</v>
      </c>
      <c r="L34" s="33"/>
    </row>
    <row r="35" spans="2:12" s="1" customFormat="1" ht="14.4" hidden="1" customHeight="1">
      <c r="B35" s="33"/>
      <c r="E35" s="28" t="s">
        <v>49</v>
      </c>
      <c r="F35" s="89">
        <f>ROUND((SUM(BG84:BG190)),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50</v>
      </c>
      <c r="F36" s="89">
        <f>ROUND((SUM(BH84:BH190)),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51</v>
      </c>
      <c r="F37" s="89">
        <f>ROUND((SUM(BI84:BI190)),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52</v>
      </c>
      <c r="E39" s="55"/>
      <c r="F39" s="55"/>
      <c r="G39" s="93" t="s">
        <v>53</v>
      </c>
      <c r="H39" s="94" t="s">
        <v>54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115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Pavilon dětských skupin parc. č. 1579/2, k. ú. Odry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113</v>
      </c>
      <c r="L49" s="33"/>
    </row>
    <row r="50" spans="2:47" s="1" customFormat="1" ht="16.5" customHeight="1">
      <c r="B50" s="33"/>
      <c r="E50" s="305" t="str">
        <f>E9</f>
        <v>006 - Vzduchotechnika</v>
      </c>
      <c r="F50" s="314"/>
      <c r="G50" s="314"/>
      <c r="H50" s="314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20. 3. 2024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Město Odry</v>
      </c>
      <c r="I54" s="28" t="s">
        <v>33</v>
      </c>
      <c r="J54" s="31" t="str">
        <f>E21</f>
        <v>ARCHITRÁV, s.r.o.</v>
      </c>
      <c r="L54" s="33"/>
    </row>
    <row r="55" spans="2:47" s="1" customFormat="1" ht="15.15" customHeight="1">
      <c r="B55" s="33"/>
      <c r="C55" s="28" t="s">
        <v>31</v>
      </c>
      <c r="F55" s="26" t="str">
        <f>IF(E18="","",E18)</f>
        <v>Vyplň údaj</v>
      </c>
      <c r="I55" s="28" t="s">
        <v>38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116</v>
      </c>
      <c r="D57" s="91"/>
      <c r="E57" s="91"/>
      <c r="F57" s="91"/>
      <c r="G57" s="91"/>
      <c r="H57" s="91"/>
      <c r="I57" s="91"/>
      <c r="J57" s="98" t="s">
        <v>117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74</v>
      </c>
      <c r="J59" s="64">
        <f>J84</f>
        <v>0</v>
      </c>
      <c r="L59" s="33"/>
      <c r="AU59" s="18" t="s">
        <v>118</v>
      </c>
    </row>
    <row r="60" spans="2:47" s="8" customFormat="1" ht="24.9" customHeight="1">
      <c r="B60" s="100"/>
      <c r="D60" s="101" t="s">
        <v>4080</v>
      </c>
      <c r="E60" s="102"/>
      <c r="F60" s="102"/>
      <c r="G60" s="102"/>
      <c r="H60" s="102"/>
      <c r="I60" s="102"/>
      <c r="J60" s="103">
        <f>J85</f>
        <v>0</v>
      </c>
      <c r="L60" s="100"/>
    </row>
    <row r="61" spans="2:47" s="8" customFormat="1" ht="24.9" customHeight="1">
      <c r="B61" s="100"/>
      <c r="D61" s="101" t="s">
        <v>4081</v>
      </c>
      <c r="E61" s="102"/>
      <c r="F61" s="102"/>
      <c r="G61" s="102"/>
      <c r="H61" s="102"/>
      <c r="I61" s="102"/>
      <c r="J61" s="103">
        <f>J103</f>
        <v>0</v>
      </c>
      <c r="L61" s="100"/>
    </row>
    <row r="62" spans="2:47" s="8" customFormat="1" ht="24.9" customHeight="1">
      <c r="B62" s="100"/>
      <c r="D62" s="101" t="s">
        <v>4082</v>
      </c>
      <c r="E62" s="102"/>
      <c r="F62" s="102"/>
      <c r="G62" s="102"/>
      <c r="H62" s="102"/>
      <c r="I62" s="102"/>
      <c r="J62" s="103">
        <f>J104</f>
        <v>0</v>
      </c>
      <c r="L62" s="100"/>
    </row>
    <row r="63" spans="2:47" s="9" customFormat="1" ht="19.95" customHeight="1">
      <c r="B63" s="104"/>
      <c r="D63" s="105" t="s">
        <v>4083</v>
      </c>
      <c r="E63" s="106"/>
      <c r="F63" s="106"/>
      <c r="G63" s="106"/>
      <c r="H63" s="106"/>
      <c r="I63" s="106"/>
      <c r="J63" s="107">
        <f>J149</f>
        <v>0</v>
      </c>
      <c r="L63" s="104"/>
    </row>
    <row r="64" spans="2:47" s="8" customFormat="1" ht="24.9" customHeight="1">
      <c r="B64" s="100"/>
      <c r="D64" s="101" t="s">
        <v>4084</v>
      </c>
      <c r="E64" s="102"/>
      <c r="F64" s="102"/>
      <c r="G64" s="102"/>
      <c r="H64" s="102"/>
      <c r="I64" s="102"/>
      <c r="J64" s="103">
        <f>J172</f>
        <v>0</v>
      </c>
      <c r="L64" s="100"/>
    </row>
    <row r="65" spans="2:12" s="1" customFormat="1" ht="21.75" customHeight="1">
      <c r="B65" s="33"/>
      <c r="L65" s="33"/>
    </row>
    <row r="66" spans="2:12" s="1" customFormat="1" ht="6.9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" customHeight="1">
      <c r="B71" s="33"/>
      <c r="C71" s="22" t="s">
        <v>148</v>
      </c>
      <c r="L71" s="33"/>
    </row>
    <row r="72" spans="2:12" s="1" customFormat="1" ht="6.9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16.5" customHeight="1">
      <c r="B74" s="33"/>
      <c r="E74" s="315" t="str">
        <f>E7</f>
        <v>Pavilon dětských skupin parc. č. 1579/2, k. ú. Odry</v>
      </c>
      <c r="F74" s="316"/>
      <c r="G74" s="316"/>
      <c r="H74" s="316"/>
      <c r="L74" s="33"/>
    </row>
    <row r="75" spans="2:12" s="1" customFormat="1" ht="12" customHeight="1">
      <c r="B75" s="33"/>
      <c r="C75" s="28" t="s">
        <v>113</v>
      </c>
      <c r="L75" s="33"/>
    </row>
    <row r="76" spans="2:12" s="1" customFormat="1" ht="16.5" customHeight="1">
      <c r="B76" s="33"/>
      <c r="E76" s="305" t="str">
        <f>E9</f>
        <v>006 - Vzduchotechnika</v>
      </c>
      <c r="F76" s="314"/>
      <c r="G76" s="314"/>
      <c r="H76" s="314"/>
      <c r="L76" s="33"/>
    </row>
    <row r="77" spans="2:12" s="1" customFormat="1" ht="6.9" customHeight="1">
      <c r="B77" s="33"/>
      <c r="L77" s="33"/>
    </row>
    <row r="78" spans="2:12" s="1" customFormat="1" ht="12" customHeight="1">
      <c r="B78" s="33"/>
      <c r="C78" s="28" t="s">
        <v>21</v>
      </c>
      <c r="F78" s="26" t="str">
        <f>F12</f>
        <v xml:space="preserve"> </v>
      </c>
      <c r="I78" s="28" t="s">
        <v>23</v>
      </c>
      <c r="J78" s="50" t="str">
        <f>IF(J12="","",J12)</f>
        <v>20. 3. 2024</v>
      </c>
      <c r="L78" s="33"/>
    </row>
    <row r="79" spans="2:12" s="1" customFormat="1" ht="6.9" customHeight="1">
      <c r="B79" s="33"/>
      <c r="L79" s="33"/>
    </row>
    <row r="80" spans="2:12" s="1" customFormat="1" ht="15.15" customHeight="1">
      <c r="B80" s="33"/>
      <c r="C80" s="28" t="s">
        <v>25</v>
      </c>
      <c r="F80" s="26" t="str">
        <f>E15</f>
        <v>Město Odry</v>
      </c>
      <c r="I80" s="28" t="s">
        <v>33</v>
      </c>
      <c r="J80" s="31" t="str">
        <f>E21</f>
        <v>ARCHITRÁV, s.r.o.</v>
      </c>
      <c r="L80" s="33"/>
    </row>
    <row r="81" spans="2:65" s="1" customFormat="1" ht="15.15" customHeight="1">
      <c r="B81" s="33"/>
      <c r="C81" s="28" t="s">
        <v>31</v>
      </c>
      <c r="F81" s="26" t="str">
        <f>IF(E18="","",E18)</f>
        <v>Vyplň údaj</v>
      </c>
      <c r="I81" s="28" t="s">
        <v>38</v>
      </c>
      <c r="J81" s="31" t="str">
        <f>E24</f>
        <v xml:space="preserve"> 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08"/>
      <c r="C83" s="109" t="s">
        <v>149</v>
      </c>
      <c r="D83" s="110" t="s">
        <v>61</v>
      </c>
      <c r="E83" s="110" t="s">
        <v>57</v>
      </c>
      <c r="F83" s="110" t="s">
        <v>58</v>
      </c>
      <c r="G83" s="110" t="s">
        <v>150</v>
      </c>
      <c r="H83" s="110" t="s">
        <v>151</v>
      </c>
      <c r="I83" s="110" t="s">
        <v>152</v>
      </c>
      <c r="J83" s="110" t="s">
        <v>117</v>
      </c>
      <c r="K83" s="111" t="s">
        <v>153</v>
      </c>
      <c r="L83" s="108"/>
      <c r="M83" s="57" t="s">
        <v>19</v>
      </c>
      <c r="N83" s="58" t="s">
        <v>46</v>
      </c>
      <c r="O83" s="58" t="s">
        <v>154</v>
      </c>
      <c r="P83" s="58" t="s">
        <v>155</v>
      </c>
      <c r="Q83" s="58" t="s">
        <v>156</v>
      </c>
      <c r="R83" s="58" t="s">
        <v>157</v>
      </c>
      <c r="S83" s="58" t="s">
        <v>158</v>
      </c>
      <c r="T83" s="59" t="s">
        <v>159</v>
      </c>
    </row>
    <row r="84" spans="2:65" s="1" customFormat="1" ht="22.8" customHeight="1">
      <c r="B84" s="33"/>
      <c r="C84" s="62" t="s">
        <v>160</v>
      </c>
      <c r="J84" s="112">
        <f>BK84</f>
        <v>0</v>
      </c>
      <c r="L84" s="33"/>
      <c r="M84" s="60"/>
      <c r="N84" s="51"/>
      <c r="O84" s="51"/>
      <c r="P84" s="113">
        <f>P85+P103+P104+P172</f>
        <v>0</v>
      </c>
      <c r="Q84" s="51"/>
      <c r="R84" s="113">
        <f>R85+R103+R104+R172</f>
        <v>0</v>
      </c>
      <c r="S84" s="51"/>
      <c r="T84" s="114">
        <f>T85+T103+T104+T172</f>
        <v>0</v>
      </c>
      <c r="AT84" s="18" t="s">
        <v>75</v>
      </c>
      <c r="AU84" s="18" t="s">
        <v>118</v>
      </c>
      <c r="BK84" s="115">
        <f>BK85+BK103+BK104+BK172</f>
        <v>0</v>
      </c>
    </row>
    <row r="85" spans="2:65" s="11" customFormat="1" ht="25.95" customHeight="1">
      <c r="B85" s="116"/>
      <c r="D85" s="117" t="s">
        <v>75</v>
      </c>
      <c r="E85" s="118" t="s">
        <v>4085</v>
      </c>
      <c r="F85" s="118" t="s">
        <v>4086</v>
      </c>
      <c r="I85" s="119"/>
      <c r="J85" s="120">
        <f>BK85</f>
        <v>0</v>
      </c>
      <c r="L85" s="116"/>
      <c r="M85" s="121"/>
      <c r="P85" s="122">
        <f>SUM(P86:P102)</f>
        <v>0</v>
      </c>
      <c r="R85" s="122">
        <f>SUM(R86:R102)</f>
        <v>0</v>
      </c>
      <c r="T85" s="123">
        <f>SUM(T86:T102)</f>
        <v>0</v>
      </c>
      <c r="AR85" s="117" t="s">
        <v>170</v>
      </c>
      <c r="AT85" s="124" t="s">
        <v>75</v>
      </c>
      <c r="AU85" s="124" t="s">
        <v>76</v>
      </c>
      <c r="AY85" s="117" t="s">
        <v>163</v>
      </c>
      <c r="BK85" s="125">
        <f>SUM(BK86:BK102)</f>
        <v>0</v>
      </c>
    </row>
    <row r="86" spans="2:65" s="1" customFormat="1" ht="33" customHeight="1">
      <c r="B86" s="33"/>
      <c r="C86" s="128" t="s">
        <v>76</v>
      </c>
      <c r="D86" s="128" t="s">
        <v>165</v>
      </c>
      <c r="E86" s="129" t="s">
        <v>4087</v>
      </c>
      <c r="F86" s="130" t="s">
        <v>4088</v>
      </c>
      <c r="G86" s="131" t="s">
        <v>2159</v>
      </c>
      <c r="H86" s="132">
        <v>2</v>
      </c>
      <c r="I86" s="133"/>
      <c r="J86" s="134">
        <f>ROUND(I86*H86,2)</f>
        <v>0</v>
      </c>
      <c r="K86" s="130" t="s">
        <v>19</v>
      </c>
      <c r="L86" s="33"/>
      <c r="M86" s="135" t="s">
        <v>19</v>
      </c>
      <c r="N86" s="136" t="s">
        <v>47</v>
      </c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AR86" s="139" t="s">
        <v>170</v>
      </c>
      <c r="AT86" s="139" t="s">
        <v>165</v>
      </c>
      <c r="AU86" s="139" t="s">
        <v>84</v>
      </c>
      <c r="AY86" s="18" t="s">
        <v>163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8" t="s">
        <v>84</v>
      </c>
      <c r="BK86" s="140">
        <f>ROUND(I86*H86,2)</f>
        <v>0</v>
      </c>
      <c r="BL86" s="18" t="s">
        <v>170</v>
      </c>
      <c r="BM86" s="139" t="s">
        <v>86</v>
      </c>
    </row>
    <row r="87" spans="2:65" s="1" customFormat="1" ht="19.2">
      <c r="B87" s="33"/>
      <c r="D87" s="141" t="s">
        <v>172</v>
      </c>
      <c r="F87" s="142" t="s">
        <v>4088</v>
      </c>
      <c r="I87" s="143"/>
      <c r="L87" s="33"/>
      <c r="M87" s="144"/>
      <c r="T87" s="54"/>
      <c r="AT87" s="18" t="s">
        <v>172</v>
      </c>
      <c r="AU87" s="18" t="s">
        <v>84</v>
      </c>
    </row>
    <row r="88" spans="2:65" s="1" customFormat="1" ht="86.4">
      <c r="B88" s="33"/>
      <c r="D88" s="141" t="s">
        <v>664</v>
      </c>
      <c r="F88" s="184" t="s">
        <v>4089</v>
      </c>
      <c r="I88" s="143"/>
      <c r="L88" s="33"/>
      <c r="M88" s="144"/>
      <c r="T88" s="54"/>
      <c r="AT88" s="18" t="s">
        <v>664</v>
      </c>
      <c r="AU88" s="18" t="s">
        <v>84</v>
      </c>
    </row>
    <row r="89" spans="2:65" s="1" customFormat="1" ht="24.15" customHeight="1">
      <c r="B89" s="33"/>
      <c r="C89" s="128" t="s">
        <v>76</v>
      </c>
      <c r="D89" s="128" t="s">
        <v>165</v>
      </c>
      <c r="E89" s="129" t="s">
        <v>4090</v>
      </c>
      <c r="F89" s="130" t="s">
        <v>4091</v>
      </c>
      <c r="G89" s="131" t="s">
        <v>2159</v>
      </c>
      <c r="H89" s="132">
        <v>2</v>
      </c>
      <c r="I89" s="133"/>
      <c r="J89" s="134">
        <f>ROUND(I89*H89,2)</f>
        <v>0</v>
      </c>
      <c r="K89" s="130" t="s">
        <v>19</v>
      </c>
      <c r="L89" s="33"/>
      <c r="M89" s="135" t="s">
        <v>19</v>
      </c>
      <c r="N89" s="136" t="s">
        <v>47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8">
        <f>S89*H89</f>
        <v>0</v>
      </c>
      <c r="AR89" s="139" t="s">
        <v>170</v>
      </c>
      <c r="AT89" s="139" t="s">
        <v>165</v>
      </c>
      <c r="AU89" s="139" t="s">
        <v>84</v>
      </c>
      <c r="AY89" s="18" t="s">
        <v>163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8" t="s">
        <v>84</v>
      </c>
      <c r="BK89" s="140">
        <f>ROUND(I89*H89,2)</f>
        <v>0</v>
      </c>
      <c r="BL89" s="18" t="s">
        <v>170</v>
      </c>
      <c r="BM89" s="139" t="s">
        <v>170</v>
      </c>
    </row>
    <row r="90" spans="2:65" s="1" customFormat="1" ht="19.2">
      <c r="B90" s="33"/>
      <c r="D90" s="141" t="s">
        <v>172</v>
      </c>
      <c r="F90" s="142" t="s">
        <v>4091</v>
      </c>
      <c r="I90" s="143"/>
      <c r="L90" s="33"/>
      <c r="M90" s="144"/>
      <c r="T90" s="54"/>
      <c r="AT90" s="18" t="s">
        <v>172</v>
      </c>
      <c r="AU90" s="18" t="s">
        <v>84</v>
      </c>
    </row>
    <row r="91" spans="2:65" s="1" customFormat="1" ht="16.5" customHeight="1">
      <c r="B91" s="33"/>
      <c r="C91" s="128" t="s">
        <v>76</v>
      </c>
      <c r="D91" s="128" t="s">
        <v>165</v>
      </c>
      <c r="E91" s="129" t="s">
        <v>4092</v>
      </c>
      <c r="F91" s="130" t="s">
        <v>4093</v>
      </c>
      <c r="G91" s="131" t="s">
        <v>2159</v>
      </c>
      <c r="H91" s="132">
        <v>2</v>
      </c>
      <c r="I91" s="133"/>
      <c r="J91" s="134">
        <f>ROUND(I91*H91,2)</f>
        <v>0</v>
      </c>
      <c r="K91" s="130" t="s">
        <v>19</v>
      </c>
      <c r="L91" s="33"/>
      <c r="M91" s="135" t="s">
        <v>19</v>
      </c>
      <c r="N91" s="136" t="s">
        <v>47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8">
        <f>S91*H91</f>
        <v>0</v>
      </c>
      <c r="AR91" s="139" t="s">
        <v>170</v>
      </c>
      <c r="AT91" s="139" t="s">
        <v>165</v>
      </c>
      <c r="AU91" s="139" t="s">
        <v>84</v>
      </c>
      <c r="AY91" s="18" t="s">
        <v>163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8" t="s">
        <v>84</v>
      </c>
      <c r="BK91" s="140">
        <f>ROUND(I91*H91,2)</f>
        <v>0</v>
      </c>
      <c r="BL91" s="18" t="s">
        <v>170</v>
      </c>
      <c r="BM91" s="139" t="s">
        <v>207</v>
      </c>
    </row>
    <row r="92" spans="2:65" s="1" customFormat="1">
      <c r="B92" s="33"/>
      <c r="D92" s="141" t="s">
        <v>172</v>
      </c>
      <c r="F92" s="142" t="s">
        <v>4093</v>
      </c>
      <c r="I92" s="143"/>
      <c r="L92" s="33"/>
      <c r="M92" s="144"/>
      <c r="T92" s="54"/>
      <c r="AT92" s="18" t="s">
        <v>172</v>
      </c>
      <c r="AU92" s="18" t="s">
        <v>84</v>
      </c>
    </row>
    <row r="93" spans="2:65" s="1" customFormat="1" ht="24.15" customHeight="1">
      <c r="B93" s="33"/>
      <c r="C93" s="128" t="s">
        <v>76</v>
      </c>
      <c r="D93" s="128" t="s">
        <v>165</v>
      </c>
      <c r="E93" s="129" t="s">
        <v>4094</v>
      </c>
      <c r="F93" s="130" t="s">
        <v>4095</v>
      </c>
      <c r="G93" s="131" t="s">
        <v>2159</v>
      </c>
      <c r="H93" s="132">
        <v>2</v>
      </c>
      <c r="I93" s="133"/>
      <c r="J93" s="134">
        <f>ROUND(I93*H93,2)</f>
        <v>0</v>
      </c>
      <c r="K93" s="130" t="s">
        <v>19</v>
      </c>
      <c r="L93" s="33"/>
      <c r="M93" s="135" t="s">
        <v>19</v>
      </c>
      <c r="N93" s="136" t="s">
        <v>47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AR93" s="139" t="s">
        <v>170</v>
      </c>
      <c r="AT93" s="139" t="s">
        <v>165</v>
      </c>
      <c r="AU93" s="139" t="s">
        <v>84</v>
      </c>
      <c r="AY93" s="18" t="s">
        <v>163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8" t="s">
        <v>84</v>
      </c>
      <c r="BK93" s="140">
        <f>ROUND(I93*H93,2)</f>
        <v>0</v>
      </c>
      <c r="BL93" s="18" t="s">
        <v>170</v>
      </c>
      <c r="BM93" s="139" t="s">
        <v>225</v>
      </c>
    </row>
    <row r="94" spans="2:65" s="1" customFormat="1" ht="19.2">
      <c r="B94" s="33"/>
      <c r="D94" s="141" t="s">
        <v>172</v>
      </c>
      <c r="F94" s="142" t="s">
        <v>4095</v>
      </c>
      <c r="I94" s="143"/>
      <c r="L94" s="33"/>
      <c r="M94" s="144"/>
      <c r="T94" s="54"/>
      <c r="AT94" s="18" t="s">
        <v>172</v>
      </c>
      <c r="AU94" s="18" t="s">
        <v>84</v>
      </c>
    </row>
    <row r="95" spans="2:65" s="1" customFormat="1" ht="24.15" customHeight="1">
      <c r="B95" s="33"/>
      <c r="C95" s="128" t="s">
        <v>76</v>
      </c>
      <c r="D95" s="128" t="s">
        <v>165</v>
      </c>
      <c r="E95" s="129" t="s">
        <v>4096</v>
      </c>
      <c r="F95" s="130" t="s">
        <v>4097</v>
      </c>
      <c r="G95" s="131" t="s">
        <v>2159</v>
      </c>
      <c r="H95" s="132">
        <v>2</v>
      </c>
      <c r="I95" s="133"/>
      <c r="J95" s="134">
        <f>ROUND(I95*H95,2)</f>
        <v>0</v>
      </c>
      <c r="K95" s="130" t="s">
        <v>19</v>
      </c>
      <c r="L95" s="33"/>
      <c r="M95" s="135" t="s">
        <v>19</v>
      </c>
      <c r="N95" s="136" t="s">
        <v>47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AR95" s="139" t="s">
        <v>170</v>
      </c>
      <c r="AT95" s="139" t="s">
        <v>165</v>
      </c>
      <c r="AU95" s="139" t="s">
        <v>84</v>
      </c>
      <c r="AY95" s="18" t="s">
        <v>163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8" t="s">
        <v>84</v>
      </c>
      <c r="BK95" s="140">
        <f>ROUND(I95*H95,2)</f>
        <v>0</v>
      </c>
      <c r="BL95" s="18" t="s">
        <v>170</v>
      </c>
      <c r="BM95" s="139" t="s">
        <v>248</v>
      </c>
    </row>
    <row r="96" spans="2:65" s="1" customFormat="1">
      <c r="B96" s="33"/>
      <c r="D96" s="141" t="s">
        <v>172</v>
      </c>
      <c r="F96" s="142" t="s">
        <v>4097</v>
      </c>
      <c r="I96" s="143"/>
      <c r="L96" s="33"/>
      <c r="M96" s="144"/>
      <c r="T96" s="54"/>
      <c r="AT96" s="18" t="s">
        <v>172</v>
      </c>
      <c r="AU96" s="18" t="s">
        <v>84</v>
      </c>
    </row>
    <row r="97" spans="2:65" s="1" customFormat="1" ht="24.15" customHeight="1">
      <c r="B97" s="33"/>
      <c r="C97" s="128" t="s">
        <v>76</v>
      </c>
      <c r="D97" s="128" t="s">
        <v>165</v>
      </c>
      <c r="E97" s="129" t="s">
        <v>4098</v>
      </c>
      <c r="F97" s="130" t="s">
        <v>4099</v>
      </c>
      <c r="G97" s="131" t="s">
        <v>2159</v>
      </c>
      <c r="H97" s="132">
        <v>2</v>
      </c>
      <c r="I97" s="133"/>
      <c r="J97" s="134">
        <f>ROUND(I97*H97,2)</f>
        <v>0</v>
      </c>
      <c r="K97" s="130" t="s">
        <v>19</v>
      </c>
      <c r="L97" s="33"/>
      <c r="M97" s="135" t="s">
        <v>19</v>
      </c>
      <c r="N97" s="136" t="s">
        <v>47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AR97" s="139" t="s">
        <v>170</v>
      </c>
      <c r="AT97" s="139" t="s">
        <v>165</v>
      </c>
      <c r="AU97" s="139" t="s">
        <v>84</v>
      </c>
      <c r="AY97" s="18" t="s">
        <v>163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8" t="s">
        <v>84</v>
      </c>
      <c r="BK97" s="140">
        <f>ROUND(I97*H97,2)</f>
        <v>0</v>
      </c>
      <c r="BL97" s="18" t="s">
        <v>170</v>
      </c>
      <c r="BM97" s="139" t="s">
        <v>8</v>
      </c>
    </row>
    <row r="98" spans="2:65" s="1" customFormat="1">
      <c r="B98" s="33"/>
      <c r="D98" s="141" t="s">
        <v>172</v>
      </c>
      <c r="F98" s="142" t="s">
        <v>4099</v>
      </c>
      <c r="I98" s="143"/>
      <c r="L98" s="33"/>
      <c r="M98" s="144"/>
      <c r="T98" s="54"/>
      <c r="AT98" s="18" t="s">
        <v>172</v>
      </c>
      <c r="AU98" s="18" t="s">
        <v>84</v>
      </c>
    </row>
    <row r="99" spans="2:65" s="1" customFormat="1" ht="24.15" customHeight="1">
      <c r="B99" s="33"/>
      <c r="C99" s="128" t="s">
        <v>76</v>
      </c>
      <c r="D99" s="128" t="s">
        <v>165</v>
      </c>
      <c r="E99" s="129" t="s">
        <v>4100</v>
      </c>
      <c r="F99" s="130" t="s">
        <v>4101</v>
      </c>
      <c r="G99" s="131" t="s">
        <v>2159</v>
      </c>
      <c r="H99" s="132">
        <v>2</v>
      </c>
      <c r="I99" s="133"/>
      <c r="J99" s="134">
        <f>ROUND(I99*H99,2)</f>
        <v>0</v>
      </c>
      <c r="K99" s="130" t="s">
        <v>19</v>
      </c>
      <c r="L99" s="33"/>
      <c r="M99" s="135" t="s">
        <v>19</v>
      </c>
      <c r="N99" s="136" t="s">
        <v>47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AR99" s="139" t="s">
        <v>170</v>
      </c>
      <c r="AT99" s="139" t="s">
        <v>165</v>
      </c>
      <c r="AU99" s="139" t="s">
        <v>84</v>
      </c>
      <c r="AY99" s="18" t="s">
        <v>163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8" t="s">
        <v>84</v>
      </c>
      <c r="BK99" s="140">
        <f>ROUND(I99*H99,2)</f>
        <v>0</v>
      </c>
      <c r="BL99" s="18" t="s">
        <v>170</v>
      </c>
      <c r="BM99" s="139" t="s">
        <v>274</v>
      </c>
    </row>
    <row r="100" spans="2:65" s="1" customFormat="1" ht="19.2">
      <c r="B100" s="33"/>
      <c r="D100" s="141" t="s">
        <v>172</v>
      </c>
      <c r="F100" s="142" t="s">
        <v>4101</v>
      </c>
      <c r="I100" s="143"/>
      <c r="L100" s="33"/>
      <c r="M100" s="144"/>
      <c r="T100" s="54"/>
      <c r="AT100" s="18" t="s">
        <v>172</v>
      </c>
      <c r="AU100" s="18" t="s">
        <v>84</v>
      </c>
    </row>
    <row r="101" spans="2:65" s="1" customFormat="1" ht="33" customHeight="1">
      <c r="B101" s="33"/>
      <c r="C101" s="128" t="s">
        <v>76</v>
      </c>
      <c r="D101" s="128" t="s">
        <v>165</v>
      </c>
      <c r="E101" s="129" t="s">
        <v>4102</v>
      </c>
      <c r="F101" s="130" t="s">
        <v>4103</v>
      </c>
      <c r="G101" s="131" t="s">
        <v>2159</v>
      </c>
      <c r="H101" s="132">
        <v>2</v>
      </c>
      <c r="I101" s="133"/>
      <c r="J101" s="134">
        <f>ROUND(I101*H101,2)</f>
        <v>0</v>
      </c>
      <c r="K101" s="130" t="s">
        <v>19</v>
      </c>
      <c r="L101" s="33"/>
      <c r="M101" s="135" t="s">
        <v>19</v>
      </c>
      <c r="N101" s="136" t="s">
        <v>47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AR101" s="139" t="s">
        <v>170</v>
      </c>
      <c r="AT101" s="139" t="s">
        <v>165</v>
      </c>
      <c r="AU101" s="139" t="s">
        <v>84</v>
      </c>
      <c r="AY101" s="18" t="s">
        <v>163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8" t="s">
        <v>84</v>
      </c>
      <c r="BK101" s="140">
        <f>ROUND(I101*H101,2)</f>
        <v>0</v>
      </c>
      <c r="BL101" s="18" t="s">
        <v>170</v>
      </c>
      <c r="BM101" s="139" t="s">
        <v>302</v>
      </c>
    </row>
    <row r="102" spans="2:65" s="1" customFormat="1" ht="19.2">
      <c r="B102" s="33"/>
      <c r="D102" s="141" t="s">
        <v>172</v>
      </c>
      <c r="F102" s="142" t="s">
        <v>4103</v>
      </c>
      <c r="I102" s="143"/>
      <c r="L102" s="33"/>
      <c r="M102" s="144"/>
      <c r="T102" s="54"/>
      <c r="AT102" s="18" t="s">
        <v>172</v>
      </c>
      <c r="AU102" s="18" t="s">
        <v>84</v>
      </c>
    </row>
    <row r="103" spans="2:65" s="11" customFormat="1" ht="25.95" customHeight="1">
      <c r="B103" s="116"/>
      <c r="D103" s="117" t="s">
        <v>75</v>
      </c>
      <c r="E103" s="118" t="s">
        <v>40</v>
      </c>
      <c r="F103" s="118" t="s">
        <v>4104</v>
      </c>
      <c r="I103" s="119"/>
      <c r="J103" s="120">
        <f>BK103</f>
        <v>0</v>
      </c>
      <c r="L103" s="116"/>
      <c r="M103" s="121"/>
      <c r="P103" s="122">
        <v>0</v>
      </c>
      <c r="R103" s="122">
        <v>0</v>
      </c>
      <c r="T103" s="123">
        <v>0</v>
      </c>
      <c r="AR103" s="117" t="s">
        <v>84</v>
      </c>
      <c r="AT103" s="124" t="s">
        <v>75</v>
      </c>
      <c r="AU103" s="124" t="s">
        <v>76</v>
      </c>
      <c r="AY103" s="117" t="s">
        <v>163</v>
      </c>
      <c r="BK103" s="125">
        <v>0</v>
      </c>
    </row>
    <row r="104" spans="2:65" s="11" customFormat="1" ht="25.95" customHeight="1">
      <c r="B104" s="116"/>
      <c r="D104" s="117" t="s">
        <v>75</v>
      </c>
      <c r="E104" s="118" t="s">
        <v>4105</v>
      </c>
      <c r="F104" s="118" t="s">
        <v>4106</v>
      </c>
      <c r="I104" s="119"/>
      <c r="J104" s="120">
        <f>BK104</f>
        <v>0</v>
      </c>
      <c r="L104" s="116"/>
      <c r="M104" s="121"/>
      <c r="P104" s="122">
        <f>P105+SUM(P106:P149)</f>
        <v>0</v>
      </c>
      <c r="R104" s="122">
        <f>R105+SUM(R106:R149)</f>
        <v>0</v>
      </c>
      <c r="T104" s="123">
        <f>T105+SUM(T106:T149)</f>
        <v>0</v>
      </c>
      <c r="AR104" s="117" t="s">
        <v>170</v>
      </c>
      <c r="AT104" s="124" t="s">
        <v>75</v>
      </c>
      <c r="AU104" s="124" t="s">
        <v>76</v>
      </c>
      <c r="AY104" s="117" t="s">
        <v>163</v>
      </c>
      <c r="BK104" s="125">
        <f>BK105+SUM(BK106:BK149)</f>
        <v>0</v>
      </c>
    </row>
    <row r="105" spans="2:65" s="1" customFormat="1" ht="33" customHeight="1">
      <c r="B105" s="33"/>
      <c r="C105" s="128" t="s">
        <v>76</v>
      </c>
      <c r="D105" s="128" t="s">
        <v>165</v>
      </c>
      <c r="E105" s="129" t="s">
        <v>4107</v>
      </c>
      <c r="F105" s="130" t="s">
        <v>4108</v>
      </c>
      <c r="G105" s="131" t="s">
        <v>2159</v>
      </c>
      <c r="H105" s="132">
        <v>2</v>
      </c>
      <c r="I105" s="133"/>
      <c r="J105" s="134">
        <f>ROUND(I105*H105,2)</f>
        <v>0</v>
      </c>
      <c r="K105" s="130" t="s">
        <v>19</v>
      </c>
      <c r="L105" s="33"/>
      <c r="M105" s="135" t="s">
        <v>19</v>
      </c>
      <c r="N105" s="136" t="s">
        <v>47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AR105" s="139" t="s">
        <v>170</v>
      </c>
      <c r="AT105" s="139" t="s">
        <v>165</v>
      </c>
      <c r="AU105" s="139" t="s">
        <v>84</v>
      </c>
      <c r="AY105" s="18" t="s">
        <v>163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8" t="s">
        <v>84</v>
      </c>
      <c r="BK105" s="140">
        <f>ROUND(I105*H105,2)</f>
        <v>0</v>
      </c>
      <c r="BL105" s="18" t="s">
        <v>170</v>
      </c>
      <c r="BM105" s="139" t="s">
        <v>316</v>
      </c>
    </row>
    <row r="106" spans="2:65" s="1" customFormat="1" ht="19.2">
      <c r="B106" s="33"/>
      <c r="D106" s="141" t="s">
        <v>172</v>
      </c>
      <c r="F106" s="142" t="s">
        <v>4108</v>
      </c>
      <c r="I106" s="143"/>
      <c r="L106" s="33"/>
      <c r="M106" s="144"/>
      <c r="T106" s="54"/>
      <c r="AT106" s="18" t="s">
        <v>172</v>
      </c>
      <c r="AU106" s="18" t="s">
        <v>84</v>
      </c>
    </row>
    <row r="107" spans="2:65" s="1" customFormat="1" ht="16.5" customHeight="1">
      <c r="B107" s="33"/>
      <c r="C107" s="128" t="s">
        <v>76</v>
      </c>
      <c r="D107" s="128" t="s">
        <v>165</v>
      </c>
      <c r="E107" s="129" t="s">
        <v>4109</v>
      </c>
      <c r="F107" s="130" t="s">
        <v>4110</v>
      </c>
      <c r="G107" s="131" t="s">
        <v>2159</v>
      </c>
      <c r="H107" s="132">
        <v>4</v>
      </c>
      <c r="I107" s="133"/>
      <c r="J107" s="134">
        <f>ROUND(I107*H107,2)</f>
        <v>0</v>
      </c>
      <c r="K107" s="130" t="s">
        <v>19</v>
      </c>
      <c r="L107" s="33"/>
      <c r="M107" s="135" t="s">
        <v>19</v>
      </c>
      <c r="N107" s="136" t="s">
        <v>47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170</v>
      </c>
      <c r="AT107" s="139" t="s">
        <v>165</v>
      </c>
      <c r="AU107" s="139" t="s">
        <v>84</v>
      </c>
      <c r="AY107" s="18" t="s">
        <v>163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8" t="s">
        <v>84</v>
      </c>
      <c r="BK107" s="140">
        <f>ROUND(I107*H107,2)</f>
        <v>0</v>
      </c>
      <c r="BL107" s="18" t="s">
        <v>170</v>
      </c>
      <c r="BM107" s="139" t="s">
        <v>329</v>
      </c>
    </row>
    <row r="108" spans="2:65" s="1" customFormat="1">
      <c r="B108" s="33"/>
      <c r="D108" s="141" t="s">
        <v>172</v>
      </c>
      <c r="F108" s="142" t="s">
        <v>4110</v>
      </c>
      <c r="I108" s="143"/>
      <c r="L108" s="33"/>
      <c r="M108" s="144"/>
      <c r="T108" s="54"/>
      <c r="AT108" s="18" t="s">
        <v>172</v>
      </c>
      <c r="AU108" s="18" t="s">
        <v>84</v>
      </c>
    </row>
    <row r="109" spans="2:65" s="1" customFormat="1" ht="33" customHeight="1">
      <c r="B109" s="33"/>
      <c r="C109" s="128" t="s">
        <v>76</v>
      </c>
      <c r="D109" s="128" t="s">
        <v>165</v>
      </c>
      <c r="E109" s="129" t="s">
        <v>4111</v>
      </c>
      <c r="F109" s="130" t="s">
        <v>4112</v>
      </c>
      <c r="G109" s="131" t="s">
        <v>2159</v>
      </c>
      <c r="H109" s="132">
        <v>1</v>
      </c>
      <c r="I109" s="133"/>
      <c r="J109" s="134">
        <f>ROUND(I109*H109,2)</f>
        <v>0</v>
      </c>
      <c r="K109" s="130" t="s">
        <v>19</v>
      </c>
      <c r="L109" s="33"/>
      <c r="M109" s="135" t="s">
        <v>19</v>
      </c>
      <c r="N109" s="136" t="s">
        <v>47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AR109" s="139" t="s">
        <v>170</v>
      </c>
      <c r="AT109" s="139" t="s">
        <v>165</v>
      </c>
      <c r="AU109" s="139" t="s">
        <v>84</v>
      </c>
      <c r="AY109" s="18" t="s">
        <v>163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8" t="s">
        <v>84</v>
      </c>
      <c r="BK109" s="140">
        <f>ROUND(I109*H109,2)</f>
        <v>0</v>
      </c>
      <c r="BL109" s="18" t="s">
        <v>170</v>
      </c>
      <c r="BM109" s="139" t="s">
        <v>340</v>
      </c>
    </row>
    <row r="110" spans="2:65" s="1" customFormat="1" ht="19.2">
      <c r="B110" s="33"/>
      <c r="D110" s="141" t="s">
        <v>172</v>
      </c>
      <c r="F110" s="142" t="s">
        <v>4112</v>
      </c>
      <c r="I110" s="143"/>
      <c r="L110" s="33"/>
      <c r="M110" s="144"/>
      <c r="T110" s="54"/>
      <c r="AT110" s="18" t="s">
        <v>172</v>
      </c>
      <c r="AU110" s="18" t="s">
        <v>84</v>
      </c>
    </row>
    <row r="111" spans="2:65" s="1" customFormat="1" ht="16.5" customHeight="1">
      <c r="B111" s="33"/>
      <c r="C111" s="128" t="s">
        <v>76</v>
      </c>
      <c r="D111" s="128" t="s">
        <v>165</v>
      </c>
      <c r="E111" s="129" t="s">
        <v>4113</v>
      </c>
      <c r="F111" s="130" t="s">
        <v>4114</v>
      </c>
      <c r="G111" s="131" t="s">
        <v>2159</v>
      </c>
      <c r="H111" s="132">
        <v>2</v>
      </c>
      <c r="I111" s="133"/>
      <c r="J111" s="134">
        <f>ROUND(I111*H111,2)</f>
        <v>0</v>
      </c>
      <c r="K111" s="130" t="s">
        <v>19</v>
      </c>
      <c r="L111" s="33"/>
      <c r="M111" s="135" t="s">
        <v>19</v>
      </c>
      <c r="N111" s="136" t="s">
        <v>47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170</v>
      </c>
      <c r="AT111" s="139" t="s">
        <v>165</v>
      </c>
      <c r="AU111" s="139" t="s">
        <v>84</v>
      </c>
      <c r="AY111" s="18" t="s">
        <v>163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8" t="s">
        <v>84</v>
      </c>
      <c r="BK111" s="140">
        <f>ROUND(I111*H111,2)</f>
        <v>0</v>
      </c>
      <c r="BL111" s="18" t="s">
        <v>170</v>
      </c>
      <c r="BM111" s="139" t="s">
        <v>352</v>
      </c>
    </row>
    <row r="112" spans="2:65" s="1" customFormat="1">
      <c r="B112" s="33"/>
      <c r="D112" s="141" t="s">
        <v>172</v>
      </c>
      <c r="F112" s="142" t="s">
        <v>4114</v>
      </c>
      <c r="I112" s="143"/>
      <c r="L112" s="33"/>
      <c r="M112" s="144"/>
      <c r="T112" s="54"/>
      <c r="AT112" s="18" t="s">
        <v>172</v>
      </c>
      <c r="AU112" s="18" t="s">
        <v>84</v>
      </c>
    </row>
    <row r="113" spans="2:65" s="1" customFormat="1" ht="24.15" customHeight="1">
      <c r="B113" s="33"/>
      <c r="C113" s="128" t="s">
        <v>76</v>
      </c>
      <c r="D113" s="128" t="s">
        <v>165</v>
      </c>
      <c r="E113" s="129" t="s">
        <v>4115</v>
      </c>
      <c r="F113" s="130" t="s">
        <v>4116</v>
      </c>
      <c r="G113" s="131" t="s">
        <v>2159</v>
      </c>
      <c r="H113" s="132">
        <v>3</v>
      </c>
      <c r="I113" s="133"/>
      <c r="J113" s="134">
        <f>ROUND(I113*H113,2)</f>
        <v>0</v>
      </c>
      <c r="K113" s="130" t="s">
        <v>19</v>
      </c>
      <c r="L113" s="33"/>
      <c r="M113" s="135" t="s">
        <v>19</v>
      </c>
      <c r="N113" s="136" t="s">
        <v>47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AR113" s="139" t="s">
        <v>170</v>
      </c>
      <c r="AT113" s="139" t="s">
        <v>165</v>
      </c>
      <c r="AU113" s="139" t="s">
        <v>84</v>
      </c>
      <c r="AY113" s="18" t="s">
        <v>163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8" t="s">
        <v>84</v>
      </c>
      <c r="BK113" s="140">
        <f>ROUND(I113*H113,2)</f>
        <v>0</v>
      </c>
      <c r="BL113" s="18" t="s">
        <v>170</v>
      </c>
      <c r="BM113" s="139" t="s">
        <v>365</v>
      </c>
    </row>
    <row r="114" spans="2:65" s="1" customFormat="1" ht="19.2">
      <c r="B114" s="33"/>
      <c r="D114" s="141" t="s">
        <v>172</v>
      </c>
      <c r="F114" s="142" t="s">
        <v>4116</v>
      </c>
      <c r="I114" s="143"/>
      <c r="L114" s="33"/>
      <c r="M114" s="144"/>
      <c r="T114" s="54"/>
      <c r="AT114" s="18" t="s">
        <v>172</v>
      </c>
      <c r="AU114" s="18" t="s">
        <v>84</v>
      </c>
    </row>
    <row r="115" spans="2:65" s="1" customFormat="1" ht="38.4">
      <c r="B115" s="33"/>
      <c r="D115" s="141" t="s">
        <v>664</v>
      </c>
      <c r="F115" s="184" t="s">
        <v>4117</v>
      </c>
      <c r="I115" s="143"/>
      <c r="L115" s="33"/>
      <c r="M115" s="144"/>
      <c r="T115" s="54"/>
      <c r="AT115" s="18" t="s">
        <v>664</v>
      </c>
      <c r="AU115" s="18" t="s">
        <v>84</v>
      </c>
    </row>
    <row r="116" spans="2:65" s="1" customFormat="1" ht="24.15" customHeight="1">
      <c r="B116" s="33"/>
      <c r="C116" s="128" t="s">
        <v>76</v>
      </c>
      <c r="D116" s="128" t="s">
        <v>165</v>
      </c>
      <c r="E116" s="129" t="s">
        <v>4118</v>
      </c>
      <c r="F116" s="130" t="s">
        <v>4119</v>
      </c>
      <c r="G116" s="131" t="s">
        <v>2159</v>
      </c>
      <c r="H116" s="132">
        <v>6</v>
      </c>
      <c r="I116" s="133"/>
      <c r="J116" s="134">
        <f>ROUND(I116*H116,2)</f>
        <v>0</v>
      </c>
      <c r="K116" s="130" t="s">
        <v>19</v>
      </c>
      <c r="L116" s="33"/>
      <c r="M116" s="135" t="s">
        <v>19</v>
      </c>
      <c r="N116" s="136" t="s">
        <v>47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170</v>
      </c>
      <c r="AT116" s="139" t="s">
        <v>165</v>
      </c>
      <c r="AU116" s="139" t="s">
        <v>84</v>
      </c>
      <c r="AY116" s="18" t="s">
        <v>163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8" t="s">
        <v>84</v>
      </c>
      <c r="BK116" s="140">
        <f>ROUND(I116*H116,2)</f>
        <v>0</v>
      </c>
      <c r="BL116" s="18" t="s">
        <v>170</v>
      </c>
      <c r="BM116" s="139" t="s">
        <v>377</v>
      </c>
    </row>
    <row r="117" spans="2:65" s="1" customFormat="1" ht="19.2">
      <c r="B117" s="33"/>
      <c r="D117" s="141" t="s">
        <v>172</v>
      </c>
      <c r="F117" s="142" t="s">
        <v>4119</v>
      </c>
      <c r="I117" s="143"/>
      <c r="L117" s="33"/>
      <c r="M117" s="144"/>
      <c r="T117" s="54"/>
      <c r="AT117" s="18" t="s">
        <v>172</v>
      </c>
      <c r="AU117" s="18" t="s">
        <v>84</v>
      </c>
    </row>
    <row r="118" spans="2:65" s="1" customFormat="1" ht="48">
      <c r="B118" s="33"/>
      <c r="D118" s="141" t="s">
        <v>664</v>
      </c>
      <c r="F118" s="184" t="s">
        <v>4120</v>
      </c>
      <c r="I118" s="143"/>
      <c r="L118" s="33"/>
      <c r="M118" s="144"/>
      <c r="T118" s="54"/>
      <c r="AT118" s="18" t="s">
        <v>664</v>
      </c>
      <c r="AU118" s="18" t="s">
        <v>84</v>
      </c>
    </row>
    <row r="119" spans="2:65" s="1" customFormat="1" ht="16.5" customHeight="1">
      <c r="B119" s="33"/>
      <c r="C119" s="128" t="s">
        <v>76</v>
      </c>
      <c r="D119" s="128" t="s">
        <v>165</v>
      </c>
      <c r="E119" s="129" t="s">
        <v>4121</v>
      </c>
      <c r="F119" s="130" t="s">
        <v>4122</v>
      </c>
      <c r="G119" s="131" t="s">
        <v>2159</v>
      </c>
      <c r="H119" s="132">
        <v>4</v>
      </c>
      <c r="I119" s="133"/>
      <c r="J119" s="134">
        <f>ROUND(I119*H119,2)</f>
        <v>0</v>
      </c>
      <c r="K119" s="130" t="s">
        <v>19</v>
      </c>
      <c r="L119" s="33"/>
      <c r="M119" s="135" t="s">
        <v>19</v>
      </c>
      <c r="N119" s="136" t="s">
        <v>47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170</v>
      </c>
      <c r="AT119" s="139" t="s">
        <v>165</v>
      </c>
      <c r="AU119" s="139" t="s">
        <v>84</v>
      </c>
      <c r="AY119" s="18" t="s">
        <v>163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84</v>
      </c>
      <c r="BK119" s="140">
        <f>ROUND(I119*H119,2)</f>
        <v>0</v>
      </c>
      <c r="BL119" s="18" t="s">
        <v>170</v>
      </c>
      <c r="BM119" s="139" t="s">
        <v>389</v>
      </c>
    </row>
    <row r="120" spans="2:65" s="1" customFormat="1">
      <c r="B120" s="33"/>
      <c r="D120" s="141" t="s">
        <v>172</v>
      </c>
      <c r="F120" s="142" t="s">
        <v>4122</v>
      </c>
      <c r="I120" s="143"/>
      <c r="L120" s="33"/>
      <c r="M120" s="144"/>
      <c r="T120" s="54"/>
      <c r="AT120" s="18" t="s">
        <v>172</v>
      </c>
      <c r="AU120" s="18" t="s">
        <v>84</v>
      </c>
    </row>
    <row r="121" spans="2:65" s="1" customFormat="1" ht="16.5" customHeight="1">
      <c r="B121" s="33"/>
      <c r="C121" s="128" t="s">
        <v>76</v>
      </c>
      <c r="D121" s="128" t="s">
        <v>165</v>
      </c>
      <c r="E121" s="129" t="s">
        <v>4123</v>
      </c>
      <c r="F121" s="130" t="s">
        <v>4124</v>
      </c>
      <c r="G121" s="131" t="s">
        <v>2159</v>
      </c>
      <c r="H121" s="132">
        <v>2</v>
      </c>
      <c r="I121" s="133"/>
      <c r="J121" s="134">
        <f>ROUND(I121*H121,2)</f>
        <v>0</v>
      </c>
      <c r="K121" s="130" t="s">
        <v>19</v>
      </c>
      <c r="L121" s="33"/>
      <c r="M121" s="135" t="s">
        <v>19</v>
      </c>
      <c r="N121" s="136" t="s">
        <v>47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170</v>
      </c>
      <c r="AT121" s="139" t="s">
        <v>165</v>
      </c>
      <c r="AU121" s="139" t="s">
        <v>84</v>
      </c>
      <c r="AY121" s="18" t="s">
        <v>163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84</v>
      </c>
      <c r="BK121" s="140">
        <f>ROUND(I121*H121,2)</f>
        <v>0</v>
      </c>
      <c r="BL121" s="18" t="s">
        <v>170</v>
      </c>
      <c r="BM121" s="139" t="s">
        <v>403</v>
      </c>
    </row>
    <row r="122" spans="2:65" s="1" customFormat="1">
      <c r="B122" s="33"/>
      <c r="D122" s="141" t="s">
        <v>172</v>
      </c>
      <c r="F122" s="142" t="s">
        <v>4124</v>
      </c>
      <c r="I122" s="143"/>
      <c r="L122" s="33"/>
      <c r="M122" s="144"/>
      <c r="T122" s="54"/>
      <c r="AT122" s="18" t="s">
        <v>172</v>
      </c>
      <c r="AU122" s="18" t="s">
        <v>84</v>
      </c>
    </row>
    <row r="123" spans="2:65" s="1" customFormat="1" ht="24.15" customHeight="1">
      <c r="B123" s="33"/>
      <c r="C123" s="128" t="s">
        <v>76</v>
      </c>
      <c r="D123" s="128" t="s">
        <v>165</v>
      </c>
      <c r="E123" s="129" t="s">
        <v>4125</v>
      </c>
      <c r="F123" s="130" t="s">
        <v>4126</v>
      </c>
      <c r="G123" s="131" t="s">
        <v>2159</v>
      </c>
      <c r="H123" s="132">
        <v>2</v>
      </c>
      <c r="I123" s="133"/>
      <c r="J123" s="134">
        <f>ROUND(I123*H123,2)</f>
        <v>0</v>
      </c>
      <c r="K123" s="130" t="s">
        <v>19</v>
      </c>
      <c r="L123" s="33"/>
      <c r="M123" s="135" t="s">
        <v>19</v>
      </c>
      <c r="N123" s="136" t="s">
        <v>47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170</v>
      </c>
      <c r="AT123" s="139" t="s">
        <v>165</v>
      </c>
      <c r="AU123" s="139" t="s">
        <v>84</v>
      </c>
      <c r="AY123" s="18" t="s">
        <v>163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8" t="s">
        <v>84</v>
      </c>
      <c r="BK123" s="140">
        <f>ROUND(I123*H123,2)</f>
        <v>0</v>
      </c>
      <c r="BL123" s="18" t="s">
        <v>170</v>
      </c>
      <c r="BM123" s="139" t="s">
        <v>427</v>
      </c>
    </row>
    <row r="124" spans="2:65" s="1" customFormat="1" ht="19.2">
      <c r="B124" s="33"/>
      <c r="D124" s="141" t="s">
        <v>172</v>
      </c>
      <c r="F124" s="142" t="s">
        <v>4126</v>
      </c>
      <c r="I124" s="143"/>
      <c r="L124" s="33"/>
      <c r="M124" s="144"/>
      <c r="T124" s="54"/>
      <c r="AT124" s="18" t="s">
        <v>172</v>
      </c>
      <c r="AU124" s="18" t="s">
        <v>84</v>
      </c>
    </row>
    <row r="125" spans="2:65" s="1" customFormat="1" ht="24.15" customHeight="1">
      <c r="B125" s="33"/>
      <c r="C125" s="128" t="s">
        <v>76</v>
      </c>
      <c r="D125" s="128" t="s">
        <v>165</v>
      </c>
      <c r="E125" s="129" t="s">
        <v>4127</v>
      </c>
      <c r="F125" s="130" t="s">
        <v>4128</v>
      </c>
      <c r="G125" s="131" t="s">
        <v>2159</v>
      </c>
      <c r="H125" s="132">
        <v>2</v>
      </c>
      <c r="I125" s="133"/>
      <c r="J125" s="134">
        <f>ROUND(I125*H125,2)</f>
        <v>0</v>
      </c>
      <c r="K125" s="130" t="s">
        <v>19</v>
      </c>
      <c r="L125" s="33"/>
      <c r="M125" s="135" t="s">
        <v>19</v>
      </c>
      <c r="N125" s="136" t="s">
        <v>47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170</v>
      </c>
      <c r="AT125" s="139" t="s">
        <v>165</v>
      </c>
      <c r="AU125" s="139" t="s">
        <v>84</v>
      </c>
      <c r="AY125" s="18" t="s">
        <v>163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8" t="s">
        <v>84</v>
      </c>
      <c r="BK125" s="140">
        <f>ROUND(I125*H125,2)</f>
        <v>0</v>
      </c>
      <c r="BL125" s="18" t="s">
        <v>170</v>
      </c>
      <c r="BM125" s="139" t="s">
        <v>442</v>
      </c>
    </row>
    <row r="126" spans="2:65" s="1" customFormat="1" ht="19.2">
      <c r="B126" s="33"/>
      <c r="D126" s="141" t="s">
        <v>172</v>
      </c>
      <c r="F126" s="142" t="s">
        <v>4128</v>
      </c>
      <c r="I126" s="143"/>
      <c r="L126" s="33"/>
      <c r="M126" s="144"/>
      <c r="T126" s="54"/>
      <c r="AT126" s="18" t="s">
        <v>172</v>
      </c>
      <c r="AU126" s="18" t="s">
        <v>84</v>
      </c>
    </row>
    <row r="127" spans="2:65" s="1" customFormat="1" ht="24.15" customHeight="1">
      <c r="B127" s="33"/>
      <c r="C127" s="128" t="s">
        <v>76</v>
      </c>
      <c r="D127" s="128" t="s">
        <v>165</v>
      </c>
      <c r="E127" s="129" t="s">
        <v>4129</v>
      </c>
      <c r="F127" s="130" t="s">
        <v>4130</v>
      </c>
      <c r="G127" s="131" t="s">
        <v>2159</v>
      </c>
      <c r="H127" s="132">
        <v>4</v>
      </c>
      <c r="I127" s="133"/>
      <c r="J127" s="134">
        <f>ROUND(I127*H127,2)</f>
        <v>0</v>
      </c>
      <c r="K127" s="130" t="s">
        <v>19</v>
      </c>
      <c r="L127" s="33"/>
      <c r="M127" s="135" t="s">
        <v>19</v>
      </c>
      <c r="N127" s="136" t="s">
        <v>47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170</v>
      </c>
      <c r="AT127" s="139" t="s">
        <v>165</v>
      </c>
      <c r="AU127" s="139" t="s">
        <v>84</v>
      </c>
      <c r="AY127" s="18" t="s">
        <v>163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8" t="s">
        <v>84</v>
      </c>
      <c r="BK127" s="140">
        <f>ROUND(I127*H127,2)</f>
        <v>0</v>
      </c>
      <c r="BL127" s="18" t="s">
        <v>170</v>
      </c>
      <c r="BM127" s="139" t="s">
        <v>458</v>
      </c>
    </row>
    <row r="128" spans="2:65" s="1" customFormat="1">
      <c r="B128" s="33"/>
      <c r="D128" s="141" t="s">
        <v>172</v>
      </c>
      <c r="F128" s="142" t="s">
        <v>4130</v>
      </c>
      <c r="I128" s="143"/>
      <c r="L128" s="33"/>
      <c r="M128" s="144"/>
      <c r="T128" s="54"/>
      <c r="AT128" s="18" t="s">
        <v>172</v>
      </c>
      <c r="AU128" s="18" t="s">
        <v>84</v>
      </c>
    </row>
    <row r="129" spans="2:65" s="1" customFormat="1" ht="24.15" customHeight="1">
      <c r="B129" s="33"/>
      <c r="C129" s="128" t="s">
        <v>76</v>
      </c>
      <c r="D129" s="128" t="s">
        <v>165</v>
      </c>
      <c r="E129" s="129" t="s">
        <v>4131</v>
      </c>
      <c r="F129" s="130" t="s">
        <v>4132</v>
      </c>
      <c r="G129" s="131" t="s">
        <v>2159</v>
      </c>
      <c r="H129" s="132">
        <v>10</v>
      </c>
      <c r="I129" s="133"/>
      <c r="J129" s="134">
        <f>ROUND(I129*H129,2)</f>
        <v>0</v>
      </c>
      <c r="K129" s="130" t="s">
        <v>19</v>
      </c>
      <c r="L129" s="33"/>
      <c r="M129" s="135" t="s">
        <v>19</v>
      </c>
      <c r="N129" s="136" t="s">
        <v>47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170</v>
      </c>
      <c r="AT129" s="139" t="s">
        <v>165</v>
      </c>
      <c r="AU129" s="139" t="s">
        <v>84</v>
      </c>
      <c r="AY129" s="18" t="s">
        <v>163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8" t="s">
        <v>84</v>
      </c>
      <c r="BK129" s="140">
        <f>ROUND(I129*H129,2)</f>
        <v>0</v>
      </c>
      <c r="BL129" s="18" t="s">
        <v>170</v>
      </c>
      <c r="BM129" s="139" t="s">
        <v>475</v>
      </c>
    </row>
    <row r="130" spans="2:65" s="1" customFormat="1">
      <c r="B130" s="33"/>
      <c r="D130" s="141" t="s">
        <v>172</v>
      </c>
      <c r="F130" s="142" t="s">
        <v>4132</v>
      </c>
      <c r="I130" s="143"/>
      <c r="L130" s="33"/>
      <c r="M130" s="144"/>
      <c r="T130" s="54"/>
      <c r="AT130" s="18" t="s">
        <v>172</v>
      </c>
      <c r="AU130" s="18" t="s">
        <v>84</v>
      </c>
    </row>
    <row r="131" spans="2:65" s="1" customFormat="1" ht="24.15" customHeight="1">
      <c r="B131" s="33"/>
      <c r="C131" s="128" t="s">
        <v>76</v>
      </c>
      <c r="D131" s="128" t="s">
        <v>165</v>
      </c>
      <c r="E131" s="129" t="s">
        <v>4133</v>
      </c>
      <c r="F131" s="130" t="s">
        <v>4134</v>
      </c>
      <c r="G131" s="131" t="s">
        <v>2159</v>
      </c>
      <c r="H131" s="132">
        <v>8</v>
      </c>
      <c r="I131" s="133"/>
      <c r="J131" s="134">
        <f>ROUND(I131*H131,2)</f>
        <v>0</v>
      </c>
      <c r="K131" s="130" t="s">
        <v>19</v>
      </c>
      <c r="L131" s="33"/>
      <c r="M131" s="135" t="s">
        <v>19</v>
      </c>
      <c r="N131" s="136" t="s">
        <v>47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170</v>
      </c>
      <c r="AT131" s="139" t="s">
        <v>165</v>
      </c>
      <c r="AU131" s="139" t="s">
        <v>84</v>
      </c>
      <c r="AY131" s="18" t="s">
        <v>163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8" t="s">
        <v>84</v>
      </c>
      <c r="BK131" s="140">
        <f>ROUND(I131*H131,2)</f>
        <v>0</v>
      </c>
      <c r="BL131" s="18" t="s">
        <v>170</v>
      </c>
      <c r="BM131" s="139" t="s">
        <v>492</v>
      </c>
    </row>
    <row r="132" spans="2:65" s="1" customFormat="1" ht="19.2">
      <c r="B132" s="33"/>
      <c r="D132" s="141" t="s">
        <v>172</v>
      </c>
      <c r="F132" s="142" t="s">
        <v>4134</v>
      </c>
      <c r="I132" s="143"/>
      <c r="L132" s="33"/>
      <c r="M132" s="144"/>
      <c r="T132" s="54"/>
      <c r="AT132" s="18" t="s">
        <v>172</v>
      </c>
      <c r="AU132" s="18" t="s">
        <v>84</v>
      </c>
    </row>
    <row r="133" spans="2:65" s="1" customFormat="1" ht="16.5" customHeight="1">
      <c r="B133" s="33"/>
      <c r="C133" s="128" t="s">
        <v>76</v>
      </c>
      <c r="D133" s="128" t="s">
        <v>165</v>
      </c>
      <c r="E133" s="129" t="s">
        <v>4135</v>
      </c>
      <c r="F133" s="130" t="s">
        <v>4136</v>
      </c>
      <c r="G133" s="131" t="s">
        <v>2159</v>
      </c>
      <c r="H133" s="132">
        <v>2</v>
      </c>
      <c r="I133" s="133"/>
      <c r="J133" s="134">
        <f>ROUND(I133*H133,2)</f>
        <v>0</v>
      </c>
      <c r="K133" s="130" t="s">
        <v>19</v>
      </c>
      <c r="L133" s="33"/>
      <c r="M133" s="135" t="s">
        <v>19</v>
      </c>
      <c r="N133" s="136" t="s">
        <v>47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170</v>
      </c>
      <c r="AT133" s="139" t="s">
        <v>165</v>
      </c>
      <c r="AU133" s="139" t="s">
        <v>84</v>
      </c>
      <c r="AY133" s="18" t="s">
        <v>163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8" t="s">
        <v>84</v>
      </c>
      <c r="BK133" s="140">
        <f>ROUND(I133*H133,2)</f>
        <v>0</v>
      </c>
      <c r="BL133" s="18" t="s">
        <v>170</v>
      </c>
      <c r="BM133" s="139" t="s">
        <v>505</v>
      </c>
    </row>
    <row r="134" spans="2:65" s="1" customFormat="1">
      <c r="B134" s="33"/>
      <c r="D134" s="141" t="s">
        <v>172</v>
      </c>
      <c r="F134" s="142" t="s">
        <v>4136</v>
      </c>
      <c r="I134" s="143"/>
      <c r="L134" s="33"/>
      <c r="M134" s="144"/>
      <c r="T134" s="54"/>
      <c r="AT134" s="18" t="s">
        <v>172</v>
      </c>
      <c r="AU134" s="18" t="s">
        <v>84</v>
      </c>
    </row>
    <row r="135" spans="2:65" s="1" customFormat="1" ht="24.15" customHeight="1">
      <c r="B135" s="33"/>
      <c r="C135" s="128" t="s">
        <v>76</v>
      </c>
      <c r="D135" s="128" t="s">
        <v>165</v>
      </c>
      <c r="E135" s="129" t="s">
        <v>4137</v>
      </c>
      <c r="F135" s="130" t="s">
        <v>4138</v>
      </c>
      <c r="G135" s="131" t="s">
        <v>2159</v>
      </c>
      <c r="H135" s="132">
        <v>1</v>
      </c>
      <c r="I135" s="133"/>
      <c r="J135" s="134">
        <f>ROUND(I135*H135,2)</f>
        <v>0</v>
      </c>
      <c r="K135" s="130" t="s">
        <v>19</v>
      </c>
      <c r="L135" s="33"/>
      <c r="M135" s="135" t="s">
        <v>19</v>
      </c>
      <c r="N135" s="136" t="s">
        <v>47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170</v>
      </c>
      <c r="AT135" s="139" t="s">
        <v>165</v>
      </c>
      <c r="AU135" s="139" t="s">
        <v>84</v>
      </c>
      <c r="AY135" s="18" t="s">
        <v>163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8" t="s">
        <v>84</v>
      </c>
      <c r="BK135" s="140">
        <f>ROUND(I135*H135,2)</f>
        <v>0</v>
      </c>
      <c r="BL135" s="18" t="s">
        <v>170</v>
      </c>
      <c r="BM135" s="139" t="s">
        <v>521</v>
      </c>
    </row>
    <row r="136" spans="2:65" s="1" customFormat="1" ht="19.2">
      <c r="B136" s="33"/>
      <c r="D136" s="141" t="s">
        <v>172</v>
      </c>
      <c r="F136" s="142" t="s">
        <v>4138</v>
      </c>
      <c r="I136" s="143"/>
      <c r="L136" s="33"/>
      <c r="M136" s="144"/>
      <c r="T136" s="54"/>
      <c r="AT136" s="18" t="s">
        <v>172</v>
      </c>
      <c r="AU136" s="18" t="s">
        <v>84</v>
      </c>
    </row>
    <row r="137" spans="2:65" s="1" customFormat="1" ht="16.5" customHeight="1">
      <c r="B137" s="33"/>
      <c r="C137" s="128" t="s">
        <v>76</v>
      </c>
      <c r="D137" s="128" t="s">
        <v>165</v>
      </c>
      <c r="E137" s="129" t="s">
        <v>4139</v>
      </c>
      <c r="F137" s="130" t="s">
        <v>4140</v>
      </c>
      <c r="G137" s="131" t="s">
        <v>4141</v>
      </c>
      <c r="H137" s="132">
        <v>30</v>
      </c>
      <c r="I137" s="133"/>
      <c r="J137" s="134">
        <f>ROUND(I137*H137,2)</f>
        <v>0</v>
      </c>
      <c r="K137" s="130" t="s">
        <v>19</v>
      </c>
      <c r="L137" s="33"/>
      <c r="M137" s="135" t="s">
        <v>19</v>
      </c>
      <c r="N137" s="136" t="s">
        <v>47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170</v>
      </c>
      <c r="AT137" s="139" t="s">
        <v>165</v>
      </c>
      <c r="AU137" s="139" t="s">
        <v>84</v>
      </c>
      <c r="AY137" s="18" t="s">
        <v>163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8" t="s">
        <v>84</v>
      </c>
      <c r="BK137" s="140">
        <f>ROUND(I137*H137,2)</f>
        <v>0</v>
      </c>
      <c r="BL137" s="18" t="s">
        <v>170</v>
      </c>
      <c r="BM137" s="139" t="s">
        <v>539</v>
      </c>
    </row>
    <row r="138" spans="2:65" s="1" customFormat="1" ht="38.4">
      <c r="B138" s="33"/>
      <c r="D138" s="141" t="s">
        <v>172</v>
      </c>
      <c r="F138" s="142" t="s">
        <v>4142</v>
      </c>
      <c r="I138" s="143"/>
      <c r="L138" s="33"/>
      <c r="M138" s="144"/>
      <c r="T138" s="54"/>
      <c r="AT138" s="18" t="s">
        <v>172</v>
      </c>
      <c r="AU138" s="18" t="s">
        <v>84</v>
      </c>
    </row>
    <row r="139" spans="2:65" s="1" customFormat="1" ht="16.5" customHeight="1">
      <c r="B139" s="33"/>
      <c r="C139" s="128" t="s">
        <v>76</v>
      </c>
      <c r="D139" s="128" t="s">
        <v>165</v>
      </c>
      <c r="E139" s="129" t="s">
        <v>4143</v>
      </c>
      <c r="F139" s="130" t="s">
        <v>4144</v>
      </c>
      <c r="G139" s="131" t="s">
        <v>4141</v>
      </c>
      <c r="H139" s="132">
        <v>24</v>
      </c>
      <c r="I139" s="133"/>
      <c r="J139" s="134">
        <f>ROUND(I139*H139,2)</f>
        <v>0</v>
      </c>
      <c r="K139" s="130" t="s">
        <v>19</v>
      </c>
      <c r="L139" s="33"/>
      <c r="M139" s="135" t="s">
        <v>19</v>
      </c>
      <c r="N139" s="136" t="s">
        <v>47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170</v>
      </c>
      <c r="AT139" s="139" t="s">
        <v>165</v>
      </c>
      <c r="AU139" s="139" t="s">
        <v>84</v>
      </c>
      <c r="AY139" s="18" t="s">
        <v>163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8" t="s">
        <v>84</v>
      </c>
      <c r="BK139" s="140">
        <f>ROUND(I139*H139,2)</f>
        <v>0</v>
      </c>
      <c r="BL139" s="18" t="s">
        <v>170</v>
      </c>
      <c r="BM139" s="139" t="s">
        <v>561</v>
      </c>
    </row>
    <row r="140" spans="2:65" s="1" customFormat="1" ht="38.4">
      <c r="B140" s="33"/>
      <c r="D140" s="141" t="s">
        <v>172</v>
      </c>
      <c r="F140" s="142" t="s">
        <v>4145</v>
      </c>
      <c r="I140" s="143"/>
      <c r="L140" s="33"/>
      <c r="M140" s="144"/>
      <c r="T140" s="54"/>
      <c r="AT140" s="18" t="s">
        <v>172</v>
      </c>
      <c r="AU140" s="18" t="s">
        <v>84</v>
      </c>
    </row>
    <row r="141" spans="2:65" s="1" customFormat="1" ht="16.5" customHeight="1">
      <c r="B141" s="33"/>
      <c r="C141" s="128" t="s">
        <v>76</v>
      </c>
      <c r="D141" s="128" t="s">
        <v>165</v>
      </c>
      <c r="E141" s="129" t="s">
        <v>4146</v>
      </c>
      <c r="F141" s="130" t="s">
        <v>4147</v>
      </c>
      <c r="G141" s="131" t="s">
        <v>4141</v>
      </c>
      <c r="H141" s="132">
        <v>17</v>
      </c>
      <c r="I141" s="133"/>
      <c r="J141" s="134">
        <f>ROUND(I141*H141,2)</f>
        <v>0</v>
      </c>
      <c r="K141" s="130" t="s">
        <v>19</v>
      </c>
      <c r="L141" s="33"/>
      <c r="M141" s="135" t="s">
        <v>19</v>
      </c>
      <c r="N141" s="136" t="s">
        <v>47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170</v>
      </c>
      <c r="AT141" s="139" t="s">
        <v>165</v>
      </c>
      <c r="AU141" s="139" t="s">
        <v>84</v>
      </c>
      <c r="AY141" s="18" t="s">
        <v>163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8" t="s">
        <v>84</v>
      </c>
      <c r="BK141" s="140">
        <f>ROUND(I141*H141,2)</f>
        <v>0</v>
      </c>
      <c r="BL141" s="18" t="s">
        <v>170</v>
      </c>
      <c r="BM141" s="139" t="s">
        <v>577</v>
      </c>
    </row>
    <row r="142" spans="2:65" s="1" customFormat="1" ht="38.4">
      <c r="B142" s="33"/>
      <c r="D142" s="141" t="s">
        <v>172</v>
      </c>
      <c r="F142" s="142" t="s">
        <v>4148</v>
      </c>
      <c r="I142" s="143"/>
      <c r="L142" s="33"/>
      <c r="M142" s="144"/>
      <c r="T142" s="54"/>
      <c r="AT142" s="18" t="s">
        <v>172</v>
      </c>
      <c r="AU142" s="18" t="s">
        <v>84</v>
      </c>
    </row>
    <row r="143" spans="2:65" s="1" customFormat="1" ht="16.5" customHeight="1">
      <c r="B143" s="33"/>
      <c r="C143" s="128" t="s">
        <v>76</v>
      </c>
      <c r="D143" s="128" t="s">
        <v>165</v>
      </c>
      <c r="E143" s="129" t="s">
        <v>4149</v>
      </c>
      <c r="F143" s="130" t="s">
        <v>4150</v>
      </c>
      <c r="G143" s="131" t="s">
        <v>4141</v>
      </c>
      <c r="H143" s="132">
        <v>12</v>
      </c>
      <c r="I143" s="133"/>
      <c r="J143" s="134">
        <f>ROUND(I143*H143,2)</f>
        <v>0</v>
      </c>
      <c r="K143" s="130" t="s">
        <v>19</v>
      </c>
      <c r="L143" s="33"/>
      <c r="M143" s="135" t="s">
        <v>19</v>
      </c>
      <c r="N143" s="136" t="s">
        <v>47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170</v>
      </c>
      <c r="AT143" s="139" t="s">
        <v>165</v>
      </c>
      <c r="AU143" s="139" t="s">
        <v>84</v>
      </c>
      <c r="AY143" s="18" t="s">
        <v>163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8" t="s">
        <v>84</v>
      </c>
      <c r="BK143" s="140">
        <f>ROUND(I143*H143,2)</f>
        <v>0</v>
      </c>
      <c r="BL143" s="18" t="s">
        <v>170</v>
      </c>
      <c r="BM143" s="139" t="s">
        <v>597</v>
      </c>
    </row>
    <row r="144" spans="2:65" s="1" customFormat="1" ht="38.4">
      <c r="B144" s="33"/>
      <c r="D144" s="141" t="s">
        <v>172</v>
      </c>
      <c r="F144" s="142" t="s">
        <v>4151</v>
      </c>
      <c r="I144" s="143"/>
      <c r="L144" s="33"/>
      <c r="M144" s="144"/>
      <c r="T144" s="54"/>
      <c r="AT144" s="18" t="s">
        <v>172</v>
      </c>
      <c r="AU144" s="18" t="s">
        <v>84</v>
      </c>
    </row>
    <row r="145" spans="2:65" s="1" customFormat="1" ht="21.75" customHeight="1">
      <c r="B145" s="33"/>
      <c r="C145" s="128" t="s">
        <v>76</v>
      </c>
      <c r="D145" s="128" t="s">
        <v>165</v>
      </c>
      <c r="E145" s="129" t="s">
        <v>4152</v>
      </c>
      <c r="F145" s="130" t="s">
        <v>4153</v>
      </c>
      <c r="G145" s="131" t="s">
        <v>4154</v>
      </c>
      <c r="H145" s="132">
        <v>2</v>
      </c>
      <c r="I145" s="133"/>
      <c r="J145" s="134">
        <f>ROUND(I145*H145,2)</f>
        <v>0</v>
      </c>
      <c r="K145" s="130" t="s">
        <v>19</v>
      </c>
      <c r="L145" s="33"/>
      <c r="M145" s="135" t="s">
        <v>19</v>
      </c>
      <c r="N145" s="136" t="s">
        <v>47</v>
      </c>
      <c r="P145" s="137">
        <f>O145*H145</f>
        <v>0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170</v>
      </c>
      <c r="AT145" s="139" t="s">
        <v>165</v>
      </c>
      <c r="AU145" s="139" t="s">
        <v>84</v>
      </c>
      <c r="AY145" s="18" t="s">
        <v>163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8" t="s">
        <v>84</v>
      </c>
      <c r="BK145" s="140">
        <f>ROUND(I145*H145,2)</f>
        <v>0</v>
      </c>
      <c r="BL145" s="18" t="s">
        <v>170</v>
      </c>
      <c r="BM145" s="139" t="s">
        <v>621</v>
      </c>
    </row>
    <row r="146" spans="2:65" s="1" customFormat="1" ht="38.4">
      <c r="B146" s="33"/>
      <c r="D146" s="141" t="s">
        <v>172</v>
      </c>
      <c r="F146" s="142" t="s">
        <v>4155</v>
      </c>
      <c r="I146" s="143"/>
      <c r="L146" s="33"/>
      <c r="M146" s="144"/>
      <c r="T146" s="54"/>
      <c r="AT146" s="18" t="s">
        <v>172</v>
      </c>
      <c r="AU146" s="18" t="s">
        <v>84</v>
      </c>
    </row>
    <row r="147" spans="2:65" s="1" customFormat="1" ht="21.75" customHeight="1">
      <c r="B147" s="33"/>
      <c r="C147" s="128" t="s">
        <v>76</v>
      </c>
      <c r="D147" s="128" t="s">
        <v>165</v>
      </c>
      <c r="E147" s="129" t="s">
        <v>4156</v>
      </c>
      <c r="F147" s="130" t="s">
        <v>4157</v>
      </c>
      <c r="G147" s="131" t="s">
        <v>4154</v>
      </c>
      <c r="H147" s="132">
        <v>1</v>
      </c>
      <c r="I147" s="133"/>
      <c r="J147" s="134">
        <f>ROUND(I147*H147,2)</f>
        <v>0</v>
      </c>
      <c r="K147" s="130" t="s">
        <v>19</v>
      </c>
      <c r="L147" s="33"/>
      <c r="M147" s="135" t="s">
        <v>19</v>
      </c>
      <c r="N147" s="136" t="s">
        <v>47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170</v>
      </c>
      <c r="AT147" s="139" t="s">
        <v>165</v>
      </c>
      <c r="AU147" s="139" t="s">
        <v>84</v>
      </c>
      <c r="AY147" s="18" t="s">
        <v>163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8" t="s">
        <v>84</v>
      </c>
      <c r="BK147" s="140">
        <f>ROUND(I147*H147,2)</f>
        <v>0</v>
      </c>
      <c r="BL147" s="18" t="s">
        <v>170</v>
      </c>
      <c r="BM147" s="139" t="s">
        <v>641</v>
      </c>
    </row>
    <row r="148" spans="2:65" s="1" customFormat="1" ht="38.4">
      <c r="B148" s="33"/>
      <c r="D148" s="141" t="s">
        <v>172</v>
      </c>
      <c r="F148" s="142" t="s">
        <v>4158</v>
      </c>
      <c r="I148" s="143"/>
      <c r="L148" s="33"/>
      <c r="M148" s="144"/>
      <c r="T148" s="54"/>
      <c r="AT148" s="18" t="s">
        <v>172</v>
      </c>
      <c r="AU148" s="18" t="s">
        <v>84</v>
      </c>
    </row>
    <row r="149" spans="2:65" s="11" customFormat="1" ht="22.8" customHeight="1">
      <c r="B149" s="116"/>
      <c r="D149" s="117" t="s">
        <v>75</v>
      </c>
      <c r="E149" s="126" t="s">
        <v>4159</v>
      </c>
      <c r="F149" s="126" t="s">
        <v>4160</v>
      </c>
      <c r="I149" s="119"/>
      <c r="J149" s="127">
        <f>BK149</f>
        <v>0</v>
      </c>
      <c r="L149" s="116"/>
      <c r="M149" s="121"/>
      <c r="P149" s="122">
        <f>SUM(P150:P171)</f>
        <v>0</v>
      </c>
      <c r="R149" s="122">
        <f>SUM(R150:R171)</f>
        <v>0</v>
      </c>
      <c r="T149" s="123">
        <f>SUM(T150:T171)</f>
        <v>0</v>
      </c>
      <c r="AR149" s="117" t="s">
        <v>170</v>
      </c>
      <c r="AT149" s="124" t="s">
        <v>75</v>
      </c>
      <c r="AU149" s="124" t="s">
        <v>84</v>
      </c>
      <c r="AY149" s="117" t="s">
        <v>163</v>
      </c>
      <c r="BK149" s="125">
        <f>SUM(BK150:BK171)</f>
        <v>0</v>
      </c>
    </row>
    <row r="150" spans="2:65" s="1" customFormat="1" ht="33" customHeight="1">
      <c r="B150" s="33"/>
      <c r="C150" s="128" t="s">
        <v>76</v>
      </c>
      <c r="D150" s="128" t="s">
        <v>165</v>
      </c>
      <c r="E150" s="129" t="s">
        <v>4161</v>
      </c>
      <c r="F150" s="130" t="s">
        <v>4162</v>
      </c>
      <c r="G150" s="131" t="s">
        <v>2159</v>
      </c>
      <c r="H150" s="132">
        <v>1</v>
      </c>
      <c r="I150" s="133"/>
      <c r="J150" s="134">
        <f>ROUND(I150*H150,2)</f>
        <v>0</v>
      </c>
      <c r="K150" s="130" t="s">
        <v>19</v>
      </c>
      <c r="L150" s="33"/>
      <c r="M150" s="135" t="s">
        <v>19</v>
      </c>
      <c r="N150" s="136" t="s">
        <v>47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170</v>
      </c>
      <c r="AT150" s="139" t="s">
        <v>165</v>
      </c>
      <c r="AU150" s="139" t="s">
        <v>86</v>
      </c>
      <c r="AY150" s="18" t="s">
        <v>163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84</v>
      </c>
      <c r="BK150" s="140">
        <f>ROUND(I150*H150,2)</f>
        <v>0</v>
      </c>
      <c r="BL150" s="18" t="s">
        <v>170</v>
      </c>
      <c r="BM150" s="139" t="s">
        <v>660</v>
      </c>
    </row>
    <row r="151" spans="2:65" s="1" customFormat="1" ht="19.2">
      <c r="B151" s="33"/>
      <c r="D151" s="141" t="s">
        <v>172</v>
      </c>
      <c r="F151" s="142" t="s">
        <v>4162</v>
      </c>
      <c r="I151" s="143"/>
      <c r="L151" s="33"/>
      <c r="M151" s="144"/>
      <c r="T151" s="54"/>
      <c r="AT151" s="18" t="s">
        <v>172</v>
      </c>
      <c r="AU151" s="18" t="s">
        <v>86</v>
      </c>
    </row>
    <row r="152" spans="2:65" s="1" customFormat="1" ht="16.5" customHeight="1">
      <c r="B152" s="33"/>
      <c r="C152" s="128" t="s">
        <v>76</v>
      </c>
      <c r="D152" s="128" t="s">
        <v>165</v>
      </c>
      <c r="E152" s="129" t="s">
        <v>4163</v>
      </c>
      <c r="F152" s="130" t="s">
        <v>4110</v>
      </c>
      <c r="G152" s="131" t="s">
        <v>2159</v>
      </c>
      <c r="H152" s="132">
        <v>2</v>
      </c>
      <c r="I152" s="133"/>
      <c r="J152" s="134">
        <f>ROUND(I152*H152,2)</f>
        <v>0</v>
      </c>
      <c r="K152" s="130" t="s">
        <v>19</v>
      </c>
      <c r="L152" s="33"/>
      <c r="M152" s="135" t="s">
        <v>19</v>
      </c>
      <c r="N152" s="136" t="s">
        <v>47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170</v>
      </c>
      <c r="AT152" s="139" t="s">
        <v>165</v>
      </c>
      <c r="AU152" s="139" t="s">
        <v>86</v>
      </c>
      <c r="AY152" s="18" t="s">
        <v>163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8" t="s">
        <v>84</v>
      </c>
      <c r="BK152" s="140">
        <f>ROUND(I152*H152,2)</f>
        <v>0</v>
      </c>
      <c r="BL152" s="18" t="s">
        <v>170</v>
      </c>
      <c r="BM152" s="139" t="s">
        <v>678</v>
      </c>
    </row>
    <row r="153" spans="2:65" s="1" customFormat="1">
      <c r="B153" s="33"/>
      <c r="D153" s="141" t="s">
        <v>172</v>
      </c>
      <c r="F153" s="142" t="s">
        <v>4110</v>
      </c>
      <c r="I153" s="143"/>
      <c r="L153" s="33"/>
      <c r="M153" s="144"/>
      <c r="T153" s="54"/>
      <c r="AT153" s="18" t="s">
        <v>172</v>
      </c>
      <c r="AU153" s="18" t="s">
        <v>86</v>
      </c>
    </row>
    <row r="154" spans="2:65" s="1" customFormat="1" ht="33" customHeight="1">
      <c r="B154" s="33"/>
      <c r="C154" s="128" t="s">
        <v>76</v>
      </c>
      <c r="D154" s="128" t="s">
        <v>165</v>
      </c>
      <c r="E154" s="129" t="s">
        <v>4164</v>
      </c>
      <c r="F154" s="130" t="s">
        <v>4165</v>
      </c>
      <c r="G154" s="131" t="s">
        <v>2159</v>
      </c>
      <c r="H154" s="132">
        <v>1</v>
      </c>
      <c r="I154" s="133"/>
      <c r="J154" s="134">
        <f>ROUND(I154*H154,2)</f>
        <v>0</v>
      </c>
      <c r="K154" s="130" t="s">
        <v>19</v>
      </c>
      <c r="L154" s="33"/>
      <c r="M154" s="135" t="s">
        <v>19</v>
      </c>
      <c r="N154" s="136" t="s">
        <v>47</v>
      </c>
      <c r="P154" s="137">
        <f>O154*H154</f>
        <v>0</v>
      </c>
      <c r="Q154" s="137">
        <v>0</v>
      </c>
      <c r="R154" s="137">
        <f>Q154*H154</f>
        <v>0</v>
      </c>
      <c r="S154" s="137">
        <v>0</v>
      </c>
      <c r="T154" s="138">
        <f>S154*H154</f>
        <v>0</v>
      </c>
      <c r="AR154" s="139" t="s">
        <v>170</v>
      </c>
      <c r="AT154" s="139" t="s">
        <v>165</v>
      </c>
      <c r="AU154" s="139" t="s">
        <v>86</v>
      </c>
      <c r="AY154" s="18" t="s">
        <v>163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8" t="s">
        <v>84</v>
      </c>
      <c r="BK154" s="140">
        <f>ROUND(I154*H154,2)</f>
        <v>0</v>
      </c>
      <c r="BL154" s="18" t="s">
        <v>170</v>
      </c>
      <c r="BM154" s="139" t="s">
        <v>695</v>
      </c>
    </row>
    <row r="155" spans="2:65" s="1" customFormat="1" ht="19.2">
      <c r="B155" s="33"/>
      <c r="D155" s="141" t="s">
        <v>172</v>
      </c>
      <c r="F155" s="142" t="s">
        <v>4165</v>
      </c>
      <c r="I155" s="143"/>
      <c r="L155" s="33"/>
      <c r="M155" s="144"/>
      <c r="T155" s="54"/>
      <c r="AT155" s="18" t="s">
        <v>172</v>
      </c>
      <c r="AU155" s="18" t="s">
        <v>86</v>
      </c>
    </row>
    <row r="156" spans="2:65" s="1" customFormat="1" ht="28.8">
      <c r="B156" s="33"/>
      <c r="D156" s="141" t="s">
        <v>664</v>
      </c>
      <c r="F156" s="184" t="s">
        <v>4166</v>
      </c>
      <c r="I156" s="143"/>
      <c r="L156" s="33"/>
      <c r="M156" s="144"/>
      <c r="T156" s="54"/>
      <c r="AT156" s="18" t="s">
        <v>664</v>
      </c>
      <c r="AU156" s="18" t="s">
        <v>86</v>
      </c>
    </row>
    <row r="157" spans="2:65" s="1" customFormat="1" ht="16.5" customHeight="1">
      <c r="B157" s="33"/>
      <c r="C157" s="128" t="s">
        <v>76</v>
      </c>
      <c r="D157" s="128" t="s">
        <v>165</v>
      </c>
      <c r="E157" s="129" t="s">
        <v>4167</v>
      </c>
      <c r="F157" s="130" t="s">
        <v>4122</v>
      </c>
      <c r="G157" s="131" t="s">
        <v>2159</v>
      </c>
      <c r="H157" s="132">
        <v>2</v>
      </c>
      <c r="I157" s="133"/>
      <c r="J157" s="134">
        <f>ROUND(I157*H157,2)</f>
        <v>0</v>
      </c>
      <c r="K157" s="130" t="s">
        <v>19</v>
      </c>
      <c r="L157" s="33"/>
      <c r="M157" s="135" t="s">
        <v>19</v>
      </c>
      <c r="N157" s="136" t="s">
        <v>47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170</v>
      </c>
      <c r="AT157" s="139" t="s">
        <v>165</v>
      </c>
      <c r="AU157" s="139" t="s">
        <v>86</v>
      </c>
      <c r="AY157" s="18" t="s">
        <v>163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8" t="s">
        <v>84</v>
      </c>
      <c r="BK157" s="140">
        <f>ROUND(I157*H157,2)</f>
        <v>0</v>
      </c>
      <c r="BL157" s="18" t="s">
        <v>170</v>
      </c>
      <c r="BM157" s="139" t="s">
        <v>714</v>
      </c>
    </row>
    <row r="158" spans="2:65" s="1" customFormat="1">
      <c r="B158" s="33"/>
      <c r="D158" s="141" t="s">
        <v>172</v>
      </c>
      <c r="F158" s="142" t="s">
        <v>4122</v>
      </c>
      <c r="I158" s="143"/>
      <c r="L158" s="33"/>
      <c r="M158" s="144"/>
      <c r="T158" s="54"/>
      <c r="AT158" s="18" t="s">
        <v>172</v>
      </c>
      <c r="AU158" s="18" t="s">
        <v>86</v>
      </c>
    </row>
    <row r="159" spans="2:65" s="1" customFormat="1" ht="24.15" customHeight="1">
      <c r="B159" s="33"/>
      <c r="C159" s="128" t="s">
        <v>76</v>
      </c>
      <c r="D159" s="128" t="s">
        <v>165</v>
      </c>
      <c r="E159" s="129" t="s">
        <v>4168</v>
      </c>
      <c r="F159" s="130" t="s">
        <v>4126</v>
      </c>
      <c r="G159" s="131" t="s">
        <v>2159</v>
      </c>
      <c r="H159" s="132">
        <v>1</v>
      </c>
      <c r="I159" s="133"/>
      <c r="J159" s="134">
        <f>ROUND(I159*H159,2)</f>
        <v>0</v>
      </c>
      <c r="K159" s="130" t="s">
        <v>19</v>
      </c>
      <c r="L159" s="33"/>
      <c r="M159" s="135" t="s">
        <v>19</v>
      </c>
      <c r="N159" s="136" t="s">
        <v>47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170</v>
      </c>
      <c r="AT159" s="139" t="s">
        <v>165</v>
      </c>
      <c r="AU159" s="139" t="s">
        <v>86</v>
      </c>
      <c r="AY159" s="18" t="s">
        <v>163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8" t="s">
        <v>84</v>
      </c>
      <c r="BK159" s="140">
        <f>ROUND(I159*H159,2)</f>
        <v>0</v>
      </c>
      <c r="BL159" s="18" t="s">
        <v>170</v>
      </c>
      <c r="BM159" s="139" t="s">
        <v>729</v>
      </c>
    </row>
    <row r="160" spans="2:65" s="1" customFormat="1" ht="19.2">
      <c r="B160" s="33"/>
      <c r="D160" s="141" t="s">
        <v>172</v>
      </c>
      <c r="F160" s="142" t="s">
        <v>4126</v>
      </c>
      <c r="I160" s="143"/>
      <c r="L160" s="33"/>
      <c r="M160" s="144"/>
      <c r="T160" s="54"/>
      <c r="AT160" s="18" t="s">
        <v>172</v>
      </c>
      <c r="AU160" s="18" t="s">
        <v>86</v>
      </c>
    </row>
    <row r="161" spans="2:65" s="1" customFormat="1" ht="24.15" customHeight="1">
      <c r="B161" s="33"/>
      <c r="C161" s="128" t="s">
        <v>76</v>
      </c>
      <c r="D161" s="128" t="s">
        <v>165</v>
      </c>
      <c r="E161" s="129" t="s">
        <v>4169</v>
      </c>
      <c r="F161" s="130" t="s">
        <v>4170</v>
      </c>
      <c r="G161" s="131" t="s">
        <v>2159</v>
      </c>
      <c r="H161" s="132">
        <v>1</v>
      </c>
      <c r="I161" s="133"/>
      <c r="J161" s="134">
        <f>ROUND(I161*H161,2)</f>
        <v>0</v>
      </c>
      <c r="K161" s="130" t="s">
        <v>19</v>
      </c>
      <c r="L161" s="33"/>
      <c r="M161" s="135" t="s">
        <v>19</v>
      </c>
      <c r="N161" s="136" t="s">
        <v>47</v>
      </c>
      <c r="P161" s="137">
        <f>O161*H161</f>
        <v>0</v>
      </c>
      <c r="Q161" s="137">
        <v>0</v>
      </c>
      <c r="R161" s="137">
        <f>Q161*H161</f>
        <v>0</v>
      </c>
      <c r="S161" s="137">
        <v>0</v>
      </c>
      <c r="T161" s="138">
        <f>S161*H161</f>
        <v>0</v>
      </c>
      <c r="AR161" s="139" t="s">
        <v>170</v>
      </c>
      <c r="AT161" s="139" t="s">
        <v>165</v>
      </c>
      <c r="AU161" s="139" t="s">
        <v>86</v>
      </c>
      <c r="AY161" s="18" t="s">
        <v>163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8" t="s">
        <v>84</v>
      </c>
      <c r="BK161" s="140">
        <f>ROUND(I161*H161,2)</f>
        <v>0</v>
      </c>
      <c r="BL161" s="18" t="s">
        <v>170</v>
      </c>
      <c r="BM161" s="139" t="s">
        <v>746</v>
      </c>
    </row>
    <row r="162" spans="2:65" s="1" customFormat="1">
      <c r="B162" s="33"/>
      <c r="D162" s="141" t="s">
        <v>172</v>
      </c>
      <c r="F162" s="142" t="s">
        <v>4170</v>
      </c>
      <c r="I162" s="143"/>
      <c r="L162" s="33"/>
      <c r="M162" s="144"/>
      <c r="T162" s="54"/>
      <c r="AT162" s="18" t="s">
        <v>172</v>
      </c>
      <c r="AU162" s="18" t="s">
        <v>86</v>
      </c>
    </row>
    <row r="163" spans="2:65" s="1" customFormat="1" ht="16.5" customHeight="1">
      <c r="B163" s="33"/>
      <c r="C163" s="128" t="s">
        <v>76</v>
      </c>
      <c r="D163" s="128" t="s">
        <v>165</v>
      </c>
      <c r="E163" s="129" t="s">
        <v>4171</v>
      </c>
      <c r="F163" s="130" t="s">
        <v>4172</v>
      </c>
      <c r="G163" s="131" t="s">
        <v>2159</v>
      </c>
      <c r="H163" s="132">
        <v>2</v>
      </c>
      <c r="I163" s="133"/>
      <c r="J163" s="134">
        <f>ROUND(I163*H163,2)</f>
        <v>0</v>
      </c>
      <c r="K163" s="130" t="s">
        <v>19</v>
      </c>
      <c r="L163" s="33"/>
      <c r="M163" s="135" t="s">
        <v>19</v>
      </c>
      <c r="N163" s="136" t="s">
        <v>47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170</v>
      </c>
      <c r="AT163" s="139" t="s">
        <v>165</v>
      </c>
      <c r="AU163" s="139" t="s">
        <v>86</v>
      </c>
      <c r="AY163" s="18" t="s">
        <v>163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8" t="s">
        <v>84</v>
      </c>
      <c r="BK163" s="140">
        <f>ROUND(I163*H163,2)</f>
        <v>0</v>
      </c>
      <c r="BL163" s="18" t="s">
        <v>170</v>
      </c>
      <c r="BM163" s="139" t="s">
        <v>756</v>
      </c>
    </row>
    <row r="164" spans="2:65" s="1" customFormat="1">
      <c r="B164" s="33"/>
      <c r="D164" s="141" t="s">
        <v>172</v>
      </c>
      <c r="F164" s="142" t="s">
        <v>4172</v>
      </c>
      <c r="I164" s="143"/>
      <c r="L164" s="33"/>
      <c r="M164" s="144"/>
      <c r="T164" s="54"/>
      <c r="AT164" s="18" t="s">
        <v>172</v>
      </c>
      <c r="AU164" s="18" t="s">
        <v>86</v>
      </c>
    </row>
    <row r="165" spans="2:65" s="1" customFormat="1" ht="24.15" customHeight="1">
      <c r="B165" s="33"/>
      <c r="C165" s="128" t="s">
        <v>76</v>
      </c>
      <c r="D165" s="128" t="s">
        <v>165</v>
      </c>
      <c r="E165" s="129" t="s">
        <v>4173</v>
      </c>
      <c r="F165" s="130" t="s">
        <v>4174</v>
      </c>
      <c r="G165" s="131" t="s">
        <v>4154</v>
      </c>
      <c r="H165" s="132">
        <v>1</v>
      </c>
      <c r="I165" s="133"/>
      <c r="J165" s="134">
        <f>ROUND(I165*H165,2)</f>
        <v>0</v>
      </c>
      <c r="K165" s="130" t="s">
        <v>19</v>
      </c>
      <c r="L165" s="33"/>
      <c r="M165" s="135" t="s">
        <v>19</v>
      </c>
      <c r="N165" s="136" t="s">
        <v>47</v>
      </c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170</v>
      </c>
      <c r="AT165" s="139" t="s">
        <v>165</v>
      </c>
      <c r="AU165" s="139" t="s">
        <v>86</v>
      </c>
      <c r="AY165" s="18" t="s">
        <v>163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8" t="s">
        <v>84</v>
      </c>
      <c r="BK165" s="140">
        <f>ROUND(I165*H165,2)</f>
        <v>0</v>
      </c>
      <c r="BL165" s="18" t="s">
        <v>170</v>
      </c>
      <c r="BM165" s="139" t="s">
        <v>776</v>
      </c>
    </row>
    <row r="166" spans="2:65" s="1" customFormat="1" ht="19.2">
      <c r="B166" s="33"/>
      <c r="D166" s="141" t="s">
        <v>172</v>
      </c>
      <c r="F166" s="142" t="s">
        <v>4174</v>
      </c>
      <c r="I166" s="143"/>
      <c r="L166" s="33"/>
      <c r="M166" s="144"/>
      <c r="T166" s="54"/>
      <c r="AT166" s="18" t="s">
        <v>172</v>
      </c>
      <c r="AU166" s="18" t="s">
        <v>86</v>
      </c>
    </row>
    <row r="167" spans="2:65" s="1" customFormat="1" ht="38.4">
      <c r="B167" s="33"/>
      <c r="D167" s="141" t="s">
        <v>664</v>
      </c>
      <c r="F167" s="184" t="s">
        <v>4175</v>
      </c>
      <c r="I167" s="143"/>
      <c r="L167" s="33"/>
      <c r="M167" s="144"/>
      <c r="T167" s="54"/>
      <c r="AT167" s="18" t="s">
        <v>664</v>
      </c>
      <c r="AU167" s="18" t="s">
        <v>86</v>
      </c>
    </row>
    <row r="168" spans="2:65" s="1" customFormat="1" ht="16.5" customHeight="1">
      <c r="B168" s="33"/>
      <c r="C168" s="128" t="s">
        <v>76</v>
      </c>
      <c r="D168" s="128" t="s">
        <v>165</v>
      </c>
      <c r="E168" s="129" t="s">
        <v>4176</v>
      </c>
      <c r="F168" s="130" t="s">
        <v>4177</v>
      </c>
      <c r="G168" s="131" t="s">
        <v>4141</v>
      </c>
      <c r="H168" s="132">
        <v>6</v>
      </c>
      <c r="I168" s="133"/>
      <c r="J168" s="134">
        <f>ROUND(I168*H168,2)</f>
        <v>0</v>
      </c>
      <c r="K168" s="130" t="s">
        <v>19</v>
      </c>
      <c r="L168" s="33"/>
      <c r="M168" s="135" t="s">
        <v>19</v>
      </c>
      <c r="N168" s="136" t="s">
        <v>47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AR168" s="139" t="s">
        <v>170</v>
      </c>
      <c r="AT168" s="139" t="s">
        <v>165</v>
      </c>
      <c r="AU168" s="139" t="s">
        <v>86</v>
      </c>
      <c r="AY168" s="18" t="s">
        <v>163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8" t="s">
        <v>84</v>
      </c>
      <c r="BK168" s="140">
        <f>ROUND(I168*H168,2)</f>
        <v>0</v>
      </c>
      <c r="BL168" s="18" t="s">
        <v>170</v>
      </c>
      <c r="BM168" s="139" t="s">
        <v>791</v>
      </c>
    </row>
    <row r="169" spans="2:65" s="1" customFormat="1" ht="38.4">
      <c r="B169" s="33"/>
      <c r="D169" s="141" t="s">
        <v>172</v>
      </c>
      <c r="F169" s="142" t="s">
        <v>4178</v>
      </c>
      <c r="I169" s="143"/>
      <c r="L169" s="33"/>
      <c r="M169" s="144"/>
      <c r="T169" s="54"/>
      <c r="AT169" s="18" t="s">
        <v>172</v>
      </c>
      <c r="AU169" s="18" t="s">
        <v>86</v>
      </c>
    </row>
    <row r="170" spans="2:65" s="1" customFormat="1" ht="16.5" customHeight="1">
      <c r="B170" s="33"/>
      <c r="C170" s="128" t="s">
        <v>76</v>
      </c>
      <c r="D170" s="128" t="s">
        <v>165</v>
      </c>
      <c r="E170" s="129" t="s">
        <v>4139</v>
      </c>
      <c r="F170" s="130" t="s">
        <v>4140</v>
      </c>
      <c r="G170" s="131" t="s">
        <v>4141</v>
      </c>
      <c r="H170" s="132">
        <v>6</v>
      </c>
      <c r="I170" s="133"/>
      <c r="J170" s="134">
        <f>ROUND(I170*H170,2)</f>
        <v>0</v>
      </c>
      <c r="K170" s="130" t="s">
        <v>19</v>
      </c>
      <c r="L170" s="33"/>
      <c r="M170" s="135" t="s">
        <v>19</v>
      </c>
      <c r="N170" s="136" t="s">
        <v>47</v>
      </c>
      <c r="P170" s="137">
        <f>O170*H170</f>
        <v>0</v>
      </c>
      <c r="Q170" s="137">
        <v>0</v>
      </c>
      <c r="R170" s="137">
        <f>Q170*H170</f>
        <v>0</v>
      </c>
      <c r="S170" s="137">
        <v>0</v>
      </c>
      <c r="T170" s="138">
        <f>S170*H170</f>
        <v>0</v>
      </c>
      <c r="AR170" s="139" t="s">
        <v>170</v>
      </c>
      <c r="AT170" s="139" t="s">
        <v>165</v>
      </c>
      <c r="AU170" s="139" t="s">
        <v>86</v>
      </c>
      <c r="AY170" s="18" t="s">
        <v>163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8" t="s">
        <v>84</v>
      </c>
      <c r="BK170" s="140">
        <f>ROUND(I170*H170,2)</f>
        <v>0</v>
      </c>
      <c r="BL170" s="18" t="s">
        <v>170</v>
      </c>
      <c r="BM170" s="139" t="s">
        <v>817</v>
      </c>
    </row>
    <row r="171" spans="2:65" s="1" customFormat="1" ht="38.4">
      <c r="B171" s="33"/>
      <c r="D171" s="141" t="s">
        <v>172</v>
      </c>
      <c r="F171" s="142" t="s">
        <v>4142</v>
      </c>
      <c r="I171" s="143"/>
      <c r="L171" s="33"/>
      <c r="M171" s="144"/>
      <c r="T171" s="54"/>
      <c r="AT171" s="18" t="s">
        <v>172</v>
      </c>
      <c r="AU171" s="18" t="s">
        <v>86</v>
      </c>
    </row>
    <row r="172" spans="2:65" s="11" customFormat="1" ht="25.95" customHeight="1">
      <c r="B172" s="116"/>
      <c r="D172" s="117" t="s">
        <v>75</v>
      </c>
      <c r="E172" s="118" t="s">
        <v>4179</v>
      </c>
      <c r="F172" s="118" t="s">
        <v>4180</v>
      </c>
      <c r="I172" s="119"/>
      <c r="J172" s="120">
        <f>BK172</f>
        <v>0</v>
      </c>
      <c r="L172" s="116"/>
      <c r="M172" s="121"/>
      <c r="P172" s="122">
        <f>SUM(P173:P190)</f>
        <v>0</v>
      </c>
      <c r="R172" s="122">
        <f>SUM(R173:R190)</f>
        <v>0</v>
      </c>
      <c r="T172" s="123">
        <f>SUM(T173:T190)</f>
        <v>0</v>
      </c>
      <c r="AR172" s="117" t="s">
        <v>84</v>
      </c>
      <c r="AT172" s="124" t="s">
        <v>75</v>
      </c>
      <c r="AU172" s="124" t="s">
        <v>76</v>
      </c>
      <c r="AY172" s="117" t="s">
        <v>163</v>
      </c>
      <c r="BK172" s="125">
        <f>SUM(BK173:BK190)</f>
        <v>0</v>
      </c>
    </row>
    <row r="173" spans="2:65" s="1" customFormat="1" ht="24.15" customHeight="1">
      <c r="B173" s="33"/>
      <c r="C173" s="128" t="s">
        <v>76</v>
      </c>
      <c r="D173" s="128" t="s">
        <v>165</v>
      </c>
      <c r="E173" s="129" t="s">
        <v>4181</v>
      </c>
      <c r="F173" s="130" t="s">
        <v>4182</v>
      </c>
      <c r="G173" s="131" t="s">
        <v>495</v>
      </c>
      <c r="H173" s="132">
        <v>1</v>
      </c>
      <c r="I173" s="133"/>
      <c r="J173" s="134">
        <f>ROUND(I173*H173,2)</f>
        <v>0</v>
      </c>
      <c r="K173" s="130" t="s">
        <v>19</v>
      </c>
      <c r="L173" s="33"/>
      <c r="M173" s="135" t="s">
        <v>19</v>
      </c>
      <c r="N173" s="136" t="s">
        <v>47</v>
      </c>
      <c r="P173" s="137">
        <f>O173*H173</f>
        <v>0</v>
      </c>
      <c r="Q173" s="137">
        <v>0</v>
      </c>
      <c r="R173" s="137">
        <f>Q173*H173</f>
        <v>0</v>
      </c>
      <c r="S173" s="137">
        <v>0</v>
      </c>
      <c r="T173" s="138">
        <f>S173*H173</f>
        <v>0</v>
      </c>
      <c r="AR173" s="139" t="s">
        <v>170</v>
      </c>
      <c r="AT173" s="139" t="s">
        <v>165</v>
      </c>
      <c r="AU173" s="139" t="s">
        <v>84</v>
      </c>
      <c r="AY173" s="18" t="s">
        <v>163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8" t="s">
        <v>84</v>
      </c>
      <c r="BK173" s="140">
        <f>ROUND(I173*H173,2)</f>
        <v>0</v>
      </c>
      <c r="BL173" s="18" t="s">
        <v>170</v>
      </c>
      <c r="BM173" s="139" t="s">
        <v>836</v>
      </c>
    </row>
    <row r="174" spans="2:65" s="1" customFormat="1">
      <c r="B174" s="33"/>
      <c r="D174" s="141" t="s">
        <v>172</v>
      </c>
      <c r="F174" s="142" t="s">
        <v>4182</v>
      </c>
      <c r="I174" s="143"/>
      <c r="L174" s="33"/>
      <c r="M174" s="144"/>
      <c r="T174" s="54"/>
      <c r="AT174" s="18" t="s">
        <v>172</v>
      </c>
      <c r="AU174" s="18" t="s">
        <v>84</v>
      </c>
    </row>
    <row r="175" spans="2:65" s="1" customFormat="1" ht="16.5" customHeight="1">
      <c r="B175" s="33"/>
      <c r="C175" s="128" t="s">
        <v>76</v>
      </c>
      <c r="D175" s="128" t="s">
        <v>165</v>
      </c>
      <c r="E175" s="129" t="s">
        <v>4183</v>
      </c>
      <c r="F175" s="130" t="s">
        <v>4184</v>
      </c>
      <c r="G175" s="131" t="s">
        <v>495</v>
      </c>
      <c r="H175" s="132">
        <v>1</v>
      </c>
      <c r="I175" s="133"/>
      <c r="J175" s="134">
        <f>ROUND(I175*H175,2)</f>
        <v>0</v>
      </c>
      <c r="K175" s="130" t="s">
        <v>19</v>
      </c>
      <c r="L175" s="33"/>
      <c r="M175" s="135" t="s">
        <v>19</v>
      </c>
      <c r="N175" s="136" t="s">
        <v>47</v>
      </c>
      <c r="P175" s="137">
        <f>O175*H175</f>
        <v>0</v>
      </c>
      <c r="Q175" s="137">
        <v>0</v>
      </c>
      <c r="R175" s="137">
        <f>Q175*H175</f>
        <v>0</v>
      </c>
      <c r="S175" s="137">
        <v>0</v>
      </c>
      <c r="T175" s="138">
        <f>S175*H175</f>
        <v>0</v>
      </c>
      <c r="AR175" s="139" t="s">
        <v>170</v>
      </c>
      <c r="AT175" s="139" t="s">
        <v>165</v>
      </c>
      <c r="AU175" s="139" t="s">
        <v>84</v>
      </c>
      <c r="AY175" s="18" t="s">
        <v>163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8" t="s">
        <v>84</v>
      </c>
      <c r="BK175" s="140">
        <f>ROUND(I175*H175,2)</f>
        <v>0</v>
      </c>
      <c r="BL175" s="18" t="s">
        <v>170</v>
      </c>
      <c r="BM175" s="139" t="s">
        <v>851</v>
      </c>
    </row>
    <row r="176" spans="2:65" s="1" customFormat="1">
      <c r="B176" s="33"/>
      <c r="D176" s="141" t="s">
        <v>172</v>
      </c>
      <c r="F176" s="142" t="s">
        <v>4184</v>
      </c>
      <c r="I176" s="143"/>
      <c r="L176" s="33"/>
      <c r="M176" s="144"/>
      <c r="T176" s="54"/>
      <c r="AT176" s="18" t="s">
        <v>172</v>
      </c>
      <c r="AU176" s="18" t="s">
        <v>84</v>
      </c>
    </row>
    <row r="177" spans="2:65" s="1" customFormat="1" ht="24.15" customHeight="1">
      <c r="B177" s="33"/>
      <c r="C177" s="128" t="s">
        <v>76</v>
      </c>
      <c r="D177" s="128" t="s">
        <v>165</v>
      </c>
      <c r="E177" s="129" t="s">
        <v>4185</v>
      </c>
      <c r="F177" s="130" t="s">
        <v>4186</v>
      </c>
      <c r="G177" s="131" t="s">
        <v>495</v>
      </c>
      <c r="H177" s="132">
        <v>1</v>
      </c>
      <c r="I177" s="133"/>
      <c r="J177" s="134">
        <f>ROUND(I177*H177,2)</f>
        <v>0</v>
      </c>
      <c r="K177" s="130" t="s">
        <v>19</v>
      </c>
      <c r="L177" s="33"/>
      <c r="M177" s="135" t="s">
        <v>19</v>
      </c>
      <c r="N177" s="136" t="s">
        <v>47</v>
      </c>
      <c r="P177" s="137">
        <f>O177*H177</f>
        <v>0</v>
      </c>
      <c r="Q177" s="137">
        <v>0</v>
      </c>
      <c r="R177" s="137">
        <f>Q177*H177</f>
        <v>0</v>
      </c>
      <c r="S177" s="137">
        <v>0</v>
      </c>
      <c r="T177" s="138">
        <f>S177*H177</f>
        <v>0</v>
      </c>
      <c r="AR177" s="139" t="s">
        <v>170</v>
      </c>
      <c r="AT177" s="139" t="s">
        <v>165</v>
      </c>
      <c r="AU177" s="139" t="s">
        <v>84</v>
      </c>
      <c r="AY177" s="18" t="s">
        <v>163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8" t="s">
        <v>84</v>
      </c>
      <c r="BK177" s="140">
        <f>ROUND(I177*H177,2)</f>
        <v>0</v>
      </c>
      <c r="BL177" s="18" t="s">
        <v>170</v>
      </c>
      <c r="BM177" s="139" t="s">
        <v>865</v>
      </c>
    </row>
    <row r="178" spans="2:65" s="1" customFormat="1" ht="19.2">
      <c r="B178" s="33"/>
      <c r="D178" s="141" t="s">
        <v>172</v>
      </c>
      <c r="F178" s="142" t="s">
        <v>4186</v>
      </c>
      <c r="I178" s="143"/>
      <c r="L178" s="33"/>
      <c r="M178" s="144"/>
      <c r="T178" s="54"/>
      <c r="AT178" s="18" t="s">
        <v>172</v>
      </c>
      <c r="AU178" s="18" t="s">
        <v>84</v>
      </c>
    </row>
    <row r="179" spans="2:65" s="1" customFormat="1" ht="16.5" customHeight="1">
      <c r="B179" s="33"/>
      <c r="C179" s="128" t="s">
        <v>76</v>
      </c>
      <c r="D179" s="128" t="s">
        <v>165</v>
      </c>
      <c r="E179" s="129" t="s">
        <v>4187</v>
      </c>
      <c r="F179" s="130" t="s">
        <v>4188</v>
      </c>
      <c r="G179" s="131" t="s">
        <v>495</v>
      </c>
      <c r="H179" s="132">
        <v>1</v>
      </c>
      <c r="I179" s="133"/>
      <c r="J179" s="134">
        <f>ROUND(I179*H179,2)</f>
        <v>0</v>
      </c>
      <c r="K179" s="130" t="s">
        <v>19</v>
      </c>
      <c r="L179" s="33"/>
      <c r="M179" s="135" t="s">
        <v>19</v>
      </c>
      <c r="N179" s="136" t="s">
        <v>47</v>
      </c>
      <c r="P179" s="137">
        <f>O179*H179</f>
        <v>0</v>
      </c>
      <c r="Q179" s="137">
        <v>0</v>
      </c>
      <c r="R179" s="137">
        <f>Q179*H179</f>
        <v>0</v>
      </c>
      <c r="S179" s="137">
        <v>0</v>
      </c>
      <c r="T179" s="138">
        <f>S179*H179</f>
        <v>0</v>
      </c>
      <c r="AR179" s="139" t="s">
        <v>170</v>
      </c>
      <c r="AT179" s="139" t="s">
        <v>165</v>
      </c>
      <c r="AU179" s="139" t="s">
        <v>84</v>
      </c>
      <c r="AY179" s="18" t="s">
        <v>163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8" t="s">
        <v>84</v>
      </c>
      <c r="BK179" s="140">
        <f>ROUND(I179*H179,2)</f>
        <v>0</v>
      </c>
      <c r="BL179" s="18" t="s">
        <v>170</v>
      </c>
      <c r="BM179" s="139" t="s">
        <v>882</v>
      </c>
    </row>
    <row r="180" spans="2:65" s="1" customFormat="1">
      <c r="B180" s="33"/>
      <c r="D180" s="141" t="s">
        <v>172</v>
      </c>
      <c r="F180" s="142" t="s">
        <v>4188</v>
      </c>
      <c r="I180" s="143"/>
      <c r="L180" s="33"/>
      <c r="M180" s="144"/>
      <c r="T180" s="54"/>
      <c r="AT180" s="18" t="s">
        <v>172</v>
      </c>
      <c r="AU180" s="18" t="s">
        <v>84</v>
      </c>
    </row>
    <row r="181" spans="2:65" s="1" customFormat="1" ht="24.15" customHeight="1">
      <c r="B181" s="33"/>
      <c r="C181" s="128" t="s">
        <v>76</v>
      </c>
      <c r="D181" s="128" t="s">
        <v>165</v>
      </c>
      <c r="E181" s="129" t="s">
        <v>4189</v>
      </c>
      <c r="F181" s="130" t="s">
        <v>4190</v>
      </c>
      <c r="G181" s="131" t="s">
        <v>495</v>
      </c>
      <c r="H181" s="132">
        <v>1</v>
      </c>
      <c r="I181" s="133"/>
      <c r="J181" s="134">
        <f>ROUND(I181*H181,2)</f>
        <v>0</v>
      </c>
      <c r="K181" s="130" t="s">
        <v>19</v>
      </c>
      <c r="L181" s="33"/>
      <c r="M181" s="135" t="s">
        <v>19</v>
      </c>
      <c r="N181" s="136" t="s">
        <v>47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AR181" s="139" t="s">
        <v>170</v>
      </c>
      <c r="AT181" s="139" t="s">
        <v>165</v>
      </c>
      <c r="AU181" s="139" t="s">
        <v>84</v>
      </c>
      <c r="AY181" s="18" t="s">
        <v>163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8" t="s">
        <v>84</v>
      </c>
      <c r="BK181" s="140">
        <f>ROUND(I181*H181,2)</f>
        <v>0</v>
      </c>
      <c r="BL181" s="18" t="s">
        <v>170</v>
      </c>
      <c r="BM181" s="139" t="s">
        <v>897</v>
      </c>
    </row>
    <row r="182" spans="2:65" s="1" customFormat="1" ht="19.2">
      <c r="B182" s="33"/>
      <c r="D182" s="141" t="s">
        <v>172</v>
      </c>
      <c r="F182" s="142" t="s">
        <v>4190</v>
      </c>
      <c r="I182" s="143"/>
      <c r="L182" s="33"/>
      <c r="M182" s="144"/>
      <c r="T182" s="54"/>
      <c r="AT182" s="18" t="s">
        <v>172</v>
      </c>
      <c r="AU182" s="18" t="s">
        <v>84</v>
      </c>
    </row>
    <row r="183" spans="2:65" s="1" customFormat="1" ht="24.15" customHeight="1">
      <c r="B183" s="33"/>
      <c r="C183" s="128" t="s">
        <v>76</v>
      </c>
      <c r="D183" s="128" t="s">
        <v>165</v>
      </c>
      <c r="E183" s="129" t="s">
        <v>4191</v>
      </c>
      <c r="F183" s="130" t="s">
        <v>4192</v>
      </c>
      <c r="G183" s="131" t="s">
        <v>495</v>
      </c>
      <c r="H183" s="132">
        <v>1</v>
      </c>
      <c r="I183" s="133"/>
      <c r="J183" s="134">
        <f>ROUND(I183*H183,2)</f>
        <v>0</v>
      </c>
      <c r="K183" s="130" t="s">
        <v>19</v>
      </c>
      <c r="L183" s="33"/>
      <c r="M183" s="135" t="s">
        <v>19</v>
      </c>
      <c r="N183" s="136" t="s">
        <v>47</v>
      </c>
      <c r="P183" s="137">
        <f>O183*H183</f>
        <v>0</v>
      </c>
      <c r="Q183" s="137">
        <v>0</v>
      </c>
      <c r="R183" s="137">
        <f>Q183*H183</f>
        <v>0</v>
      </c>
      <c r="S183" s="137">
        <v>0</v>
      </c>
      <c r="T183" s="138">
        <f>S183*H183</f>
        <v>0</v>
      </c>
      <c r="AR183" s="139" t="s">
        <v>170</v>
      </c>
      <c r="AT183" s="139" t="s">
        <v>165</v>
      </c>
      <c r="AU183" s="139" t="s">
        <v>84</v>
      </c>
      <c r="AY183" s="18" t="s">
        <v>163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8" t="s">
        <v>84</v>
      </c>
      <c r="BK183" s="140">
        <f>ROUND(I183*H183,2)</f>
        <v>0</v>
      </c>
      <c r="BL183" s="18" t="s">
        <v>170</v>
      </c>
      <c r="BM183" s="139" t="s">
        <v>971</v>
      </c>
    </row>
    <row r="184" spans="2:65" s="1" customFormat="1" ht="19.2">
      <c r="B184" s="33"/>
      <c r="D184" s="141" t="s">
        <v>172</v>
      </c>
      <c r="F184" s="142" t="s">
        <v>4192</v>
      </c>
      <c r="I184" s="143"/>
      <c r="L184" s="33"/>
      <c r="M184" s="144"/>
      <c r="T184" s="54"/>
      <c r="AT184" s="18" t="s">
        <v>172</v>
      </c>
      <c r="AU184" s="18" t="s">
        <v>84</v>
      </c>
    </row>
    <row r="185" spans="2:65" s="1" customFormat="1" ht="24.15" customHeight="1">
      <c r="B185" s="33"/>
      <c r="C185" s="128" t="s">
        <v>76</v>
      </c>
      <c r="D185" s="128" t="s">
        <v>165</v>
      </c>
      <c r="E185" s="129" t="s">
        <v>4193</v>
      </c>
      <c r="F185" s="130" t="s">
        <v>4194</v>
      </c>
      <c r="G185" s="131" t="s">
        <v>495</v>
      </c>
      <c r="H185" s="132">
        <v>1</v>
      </c>
      <c r="I185" s="133"/>
      <c r="J185" s="134">
        <f>ROUND(I185*H185,2)</f>
        <v>0</v>
      </c>
      <c r="K185" s="130" t="s">
        <v>19</v>
      </c>
      <c r="L185" s="33"/>
      <c r="M185" s="135" t="s">
        <v>19</v>
      </c>
      <c r="N185" s="136" t="s">
        <v>47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170</v>
      </c>
      <c r="AT185" s="139" t="s">
        <v>165</v>
      </c>
      <c r="AU185" s="139" t="s">
        <v>84</v>
      </c>
      <c r="AY185" s="18" t="s">
        <v>163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8" t="s">
        <v>84</v>
      </c>
      <c r="BK185" s="140">
        <f>ROUND(I185*H185,2)</f>
        <v>0</v>
      </c>
      <c r="BL185" s="18" t="s">
        <v>170</v>
      </c>
      <c r="BM185" s="139" t="s">
        <v>985</v>
      </c>
    </row>
    <row r="186" spans="2:65" s="1" customFormat="1" ht="19.2">
      <c r="B186" s="33"/>
      <c r="D186" s="141" t="s">
        <v>172</v>
      </c>
      <c r="F186" s="142" t="s">
        <v>4194</v>
      </c>
      <c r="I186" s="143"/>
      <c r="L186" s="33"/>
      <c r="M186" s="144"/>
      <c r="T186" s="54"/>
      <c r="AT186" s="18" t="s">
        <v>172</v>
      </c>
      <c r="AU186" s="18" t="s">
        <v>84</v>
      </c>
    </row>
    <row r="187" spans="2:65" s="1" customFormat="1" ht="21.75" customHeight="1">
      <c r="B187" s="33"/>
      <c r="C187" s="128" t="s">
        <v>76</v>
      </c>
      <c r="D187" s="128" t="s">
        <v>165</v>
      </c>
      <c r="E187" s="129" t="s">
        <v>4195</v>
      </c>
      <c r="F187" s="130" t="s">
        <v>4196</v>
      </c>
      <c r="G187" s="131" t="s">
        <v>495</v>
      </c>
      <c r="H187" s="132">
        <v>1</v>
      </c>
      <c r="I187" s="133"/>
      <c r="J187" s="134">
        <f>ROUND(I187*H187,2)</f>
        <v>0</v>
      </c>
      <c r="K187" s="130" t="s">
        <v>19</v>
      </c>
      <c r="L187" s="33"/>
      <c r="M187" s="135" t="s">
        <v>19</v>
      </c>
      <c r="N187" s="136" t="s">
        <v>47</v>
      </c>
      <c r="P187" s="137">
        <f>O187*H187</f>
        <v>0</v>
      </c>
      <c r="Q187" s="137">
        <v>0</v>
      </c>
      <c r="R187" s="137">
        <f>Q187*H187</f>
        <v>0</v>
      </c>
      <c r="S187" s="137">
        <v>0</v>
      </c>
      <c r="T187" s="138">
        <f>S187*H187</f>
        <v>0</v>
      </c>
      <c r="AR187" s="139" t="s">
        <v>170</v>
      </c>
      <c r="AT187" s="139" t="s">
        <v>165</v>
      </c>
      <c r="AU187" s="139" t="s">
        <v>84</v>
      </c>
      <c r="AY187" s="18" t="s">
        <v>163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8" t="s">
        <v>84</v>
      </c>
      <c r="BK187" s="140">
        <f>ROUND(I187*H187,2)</f>
        <v>0</v>
      </c>
      <c r="BL187" s="18" t="s">
        <v>170</v>
      </c>
      <c r="BM187" s="139" t="s">
        <v>1009</v>
      </c>
    </row>
    <row r="188" spans="2:65" s="1" customFormat="1">
      <c r="B188" s="33"/>
      <c r="D188" s="141" t="s">
        <v>172</v>
      </c>
      <c r="F188" s="142" t="s">
        <v>4196</v>
      </c>
      <c r="I188" s="143"/>
      <c r="L188" s="33"/>
      <c r="M188" s="144"/>
      <c r="T188" s="54"/>
      <c r="AT188" s="18" t="s">
        <v>172</v>
      </c>
      <c r="AU188" s="18" t="s">
        <v>84</v>
      </c>
    </row>
    <row r="189" spans="2:65" s="1" customFormat="1" ht="16.5" customHeight="1">
      <c r="B189" s="33"/>
      <c r="C189" s="128" t="s">
        <v>76</v>
      </c>
      <c r="D189" s="128" t="s">
        <v>165</v>
      </c>
      <c r="E189" s="129" t="s">
        <v>4197</v>
      </c>
      <c r="F189" s="130" t="s">
        <v>2897</v>
      </c>
      <c r="G189" s="131" t="s">
        <v>495</v>
      </c>
      <c r="H189" s="132">
        <v>1</v>
      </c>
      <c r="I189" s="133"/>
      <c r="J189" s="134">
        <f>ROUND(I189*H189,2)</f>
        <v>0</v>
      </c>
      <c r="K189" s="130" t="s">
        <v>19</v>
      </c>
      <c r="L189" s="33"/>
      <c r="M189" s="135" t="s">
        <v>19</v>
      </c>
      <c r="N189" s="136" t="s">
        <v>47</v>
      </c>
      <c r="P189" s="137">
        <f>O189*H189</f>
        <v>0</v>
      </c>
      <c r="Q189" s="137">
        <v>0</v>
      </c>
      <c r="R189" s="137">
        <f>Q189*H189</f>
        <v>0</v>
      </c>
      <c r="S189" s="137">
        <v>0</v>
      </c>
      <c r="T189" s="138">
        <f>S189*H189</f>
        <v>0</v>
      </c>
      <c r="AR189" s="139" t="s">
        <v>170</v>
      </c>
      <c r="AT189" s="139" t="s">
        <v>165</v>
      </c>
      <c r="AU189" s="139" t="s">
        <v>84</v>
      </c>
      <c r="AY189" s="18" t="s">
        <v>163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8" t="s">
        <v>84</v>
      </c>
      <c r="BK189" s="140">
        <f>ROUND(I189*H189,2)</f>
        <v>0</v>
      </c>
      <c r="BL189" s="18" t="s">
        <v>170</v>
      </c>
      <c r="BM189" s="139" t="s">
        <v>1035</v>
      </c>
    </row>
    <row r="190" spans="2:65" s="1" customFormat="1">
      <c r="B190" s="33"/>
      <c r="D190" s="141" t="s">
        <v>172</v>
      </c>
      <c r="F190" s="142" t="s">
        <v>2897</v>
      </c>
      <c r="I190" s="143"/>
      <c r="L190" s="33"/>
      <c r="M190" s="186"/>
      <c r="N190" s="187"/>
      <c r="O190" s="187"/>
      <c r="P190" s="187"/>
      <c r="Q190" s="187"/>
      <c r="R190" s="187"/>
      <c r="S190" s="187"/>
      <c r="T190" s="188"/>
      <c r="AT190" s="18" t="s">
        <v>172</v>
      </c>
      <c r="AU190" s="18" t="s">
        <v>84</v>
      </c>
    </row>
    <row r="191" spans="2:65" s="1" customFormat="1" ht="6.9" customHeight="1">
      <c r="B191" s="42"/>
      <c r="C191" s="43"/>
      <c r="D191" s="43"/>
      <c r="E191" s="43"/>
      <c r="F191" s="43"/>
      <c r="G191" s="43"/>
      <c r="H191" s="43"/>
      <c r="I191" s="43"/>
      <c r="J191" s="43"/>
      <c r="K191" s="43"/>
      <c r="L191" s="33"/>
    </row>
  </sheetData>
  <sheetProtection algorithmName="SHA-512" hashValue="xK1IUhKIK4FAqcKSukgRtPgGIw16hKMU6vBhQlHVGYpIm8RYpRSt0aXq/sIhgWids3d9fpgq6k8gYISigiV1eQ==" saltValue="7w0RENl6JxTl1pwa7olVXU7D2Ifo9MUkFrDc9MhcMUMDEzUa00DfP+OFZiD9BjanNqmYuQeNZbyATEzyG1bF7g==" spinCount="100000" sheet="1" objects="1" scenarios="1" formatColumns="0" formatRows="0" autoFilter="0"/>
  <autoFilter ref="C83:K190" xr:uid="{00000000-0009-0000-0000-000009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0.199999999999999"/>
  <cols>
    <col min="1" max="1" width="8.28515625" style="192" customWidth="1"/>
    <col min="2" max="2" width="1.7109375" style="192" customWidth="1"/>
    <col min="3" max="4" width="5" style="192" customWidth="1"/>
    <col min="5" max="5" width="11.7109375" style="192" customWidth="1"/>
    <col min="6" max="6" width="9.140625" style="192" customWidth="1"/>
    <col min="7" max="7" width="5" style="192" customWidth="1"/>
    <col min="8" max="8" width="77.85546875" style="192" customWidth="1"/>
    <col min="9" max="10" width="20" style="192" customWidth="1"/>
    <col min="11" max="11" width="1.7109375" style="192" customWidth="1"/>
  </cols>
  <sheetData>
    <row r="1" spans="2:11" customFormat="1" ht="37.5" customHeight="1"/>
    <row r="2" spans="2:11" customFormat="1" ht="7.5" customHeight="1">
      <c r="B2" s="193"/>
      <c r="C2" s="194"/>
      <c r="D2" s="194"/>
      <c r="E2" s="194"/>
      <c r="F2" s="194"/>
      <c r="G2" s="194"/>
      <c r="H2" s="194"/>
      <c r="I2" s="194"/>
      <c r="J2" s="194"/>
      <c r="K2" s="195"/>
    </row>
    <row r="3" spans="2:11" s="16" customFormat="1" ht="45" customHeight="1">
      <c r="B3" s="196"/>
      <c r="C3" s="320" t="s">
        <v>4198</v>
      </c>
      <c r="D3" s="320"/>
      <c r="E3" s="320"/>
      <c r="F3" s="320"/>
      <c r="G3" s="320"/>
      <c r="H3" s="320"/>
      <c r="I3" s="320"/>
      <c r="J3" s="320"/>
      <c r="K3" s="197"/>
    </row>
    <row r="4" spans="2:11" customFormat="1" ht="25.5" customHeight="1">
      <c r="B4" s="198"/>
      <c r="C4" s="325" t="s">
        <v>4199</v>
      </c>
      <c r="D4" s="325"/>
      <c r="E4" s="325"/>
      <c r="F4" s="325"/>
      <c r="G4" s="325"/>
      <c r="H4" s="325"/>
      <c r="I4" s="325"/>
      <c r="J4" s="325"/>
      <c r="K4" s="199"/>
    </row>
    <row r="5" spans="2:11" customFormat="1" ht="5.25" customHeight="1">
      <c r="B5" s="198"/>
      <c r="C5" s="200"/>
      <c r="D5" s="200"/>
      <c r="E5" s="200"/>
      <c r="F5" s="200"/>
      <c r="G5" s="200"/>
      <c r="H5" s="200"/>
      <c r="I5" s="200"/>
      <c r="J5" s="200"/>
      <c r="K5" s="199"/>
    </row>
    <row r="6" spans="2:11" customFormat="1" ht="15" customHeight="1">
      <c r="B6" s="198"/>
      <c r="C6" s="324" t="s">
        <v>4200</v>
      </c>
      <c r="D6" s="324"/>
      <c r="E6" s="324"/>
      <c r="F6" s="324"/>
      <c r="G6" s="324"/>
      <c r="H6" s="324"/>
      <c r="I6" s="324"/>
      <c r="J6" s="324"/>
      <c r="K6" s="199"/>
    </row>
    <row r="7" spans="2:11" customFormat="1" ht="15" customHeight="1">
      <c r="B7" s="202"/>
      <c r="C7" s="324" t="s">
        <v>4201</v>
      </c>
      <c r="D7" s="324"/>
      <c r="E7" s="324"/>
      <c r="F7" s="324"/>
      <c r="G7" s="324"/>
      <c r="H7" s="324"/>
      <c r="I7" s="324"/>
      <c r="J7" s="324"/>
      <c r="K7" s="199"/>
    </row>
    <row r="8" spans="2:11" customFormat="1" ht="12.75" customHeight="1">
      <c r="B8" s="202"/>
      <c r="C8" s="201"/>
      <c r="D8" s="201"/>
      <c r="E8" s="201"/>
      <c r="F8" s="201"/>
      <c r="G8" s="201"/>
      <c r="H8" s="201"/>
      <c r="I8" s="201"/>
      <c r="J8" s="201"/>
      <c r="K8" s="199"/>
    </row>
    <row r="9" spans="2:11" customFormat="1" ht="15" customHeight="1">
      <c r="B9" s="202"/>
      <c r="C9" s="324" t="s">
        <v>4202</v>
      </c>
      <c r="D9" s="324"/>
      <c r="E9" s="324"/>
      <c r="F9" s="324"/>
      <c r="G9" s="324"/>
      <c r="H9" s="324"/>
      <c r="I9" s="324"/>
      <c r="J9" s="324"/>
      <c r="K9" s="199"/>
    </row>
    <row r="10" spans="2:11" customFormat="1" ht="15" customHeight="1">
      <c r="B10" s="202"/>
      <c r="C10" s="201"/>
      <c r="D10" s="324" t="s">
        <v>4203</v>
      </c>
      <c r="E10" s="324"/>
      <c r="F10" s="324"/>
      <c r="G10" s="324"/>
      <c r="H10" s="324"/>
      <c r="I10" s="324"/>
      <c r="J10" s="324"/>
      <c r="K10" s="199"/>
    </row>
    <row r="11" spans="2:11" customFormat="1" ht="15" customHeight="1">
      <c r="B11" s="202"/>
      <c r="C11" s="203"/>
      <c r="D11" s="324" t="s">
        <v>4204</v>
      </c>
      <c r="E11" s="324"/>
      <c r="F11" s="324"/>
      <c r="G11" s="324"/>
      <c r="H11" s="324"/>
      <c r="I11" s="324"/>
      <c r="J11" s="324"/>
      <c r="K11" s="199"/>
    </row>
    <row r="12" spans="2:11" customFormat="1" ht="15" customHeight="1">
      <c r="B12" s="202"/>
      <c r="C12" s="203"/>
      <c r="D12" s="201"/>
      <c r="E12" s="201"/>
      <c r="F12" s="201"/>
      <c r="G12" s="201"/>
      <c r="H12" s="201"/>
      <c r="I12" s="201"/>
      <c r="J12" s="201"/>
      <c r="K12" s="199"/>
    </row>
    <row r="13" spans="2:11" customFormat="1" ht="15" customHeight="1">
      <c r="B13" s="202"/>
      <c r="C13" s="203"/>
      <c r="D13" s="204" t="s">
        <v>4205</v>
      </c>
      <c r="E13" s="201"/>
      <c r="F13" s="201"/>
      <c r="G13" s="201"/>
      <c r="H13" s="201"/>
      <c r="I13" s="201"/>
      <c r="J13" s="201"/>
      <c r="K13" s="199"/>
    </row>
    <row r="14" spans="2:11" customFormat="1" ht="12.75" customHeight="1">
      <c r="B14" s="202"/>
      <c r="C14" s="203"/>
      <c r="D14" s="203"/>
      <c r="E14" s="203"/>
      <c r="F14" s="203"/>
      <c r="G14" s="203"/>
      <c r="H14" s="203"/>
      <c r="I14" s="203"/>
      <c r="J14" s="203"/>
      <c r="K14" s="199"/>
    </row>
    <row r="15" spans="2:11" customFormat="1" ht="15" customHeight="1">
      <c r="B15" s="202"/>
      <c r="C15" s="203"/>
      <c r="D15" s="324" t="s">
        <v>4206</v>
      </c>
      <c r="E15" s="324"/>
      <c r="F15" s="324"/>
      <c r="G15" s="324"/>
      <c r="H15" s="324"/>
      <c r="I15" s="324"/>
      <c r="J15" s="324"/>
      <c r="K15" s="199"/>
    </row>
    <row r="16" spans="2:11" customFormat="1" ht="15" customHeight="1">
      <c r="B16" s="202"/>
      <c r="C16" s="203"/>
      <c r="D16" s="324" t="s">
        <v>4207</v>
      </c>
      <c r="E16" s="324"/>
      <c r="F16" s="324"/>
      <c r="G16" s="324"/>
      <c r="H16" s="324"/>
      <c r="I16" s="324"/>
      <c r="J16" s="324"/>
      <c r="K16" s="199"/>
    </row>
    <row r="17" spans="2:11" customFormat="1" ht="15" customHeight="1">
      <c r="B17" s="202"/>
      <c r="C17" s="203"/>
      <c r="D17" s="324" t="s">
        <v>4208</v>
      </c>
      <c r="E17" s="324"/>
      <c r="F17" s="324"/>
      <c r="G17" s="324"/>
      <c r="H17" s="324"/>
      <c r="I17" s="324"/>
      <c r="J17" s="324"/>
      <c r="K17" s="199"/>
    </row>
    <row r="18" spans="2:11" customFormat="1" ht="15" customHeight="1">
      <c r="B18" s="202"/>
      <c r="C18" s="203"/>
      <c r="D18" s="203"/>
      <c r="E18" s="205" t="s">
        <v>83</v>
      </c>
      <c r="F18" s="324" t="s">
        <v>4209</v>
      </c>
      <c r="G18" s="324"/>
      <c r="H18" s="324"/>
      <c r="I18" s="324"/>
      <c r="J18" s="324"/>
      <c r="K18" s="199"/>
    </row>
    <row r="19" spans="2:11" customFormat="1" ht="15" customHeight="1">
      <c r="B19" s="202"/>
      <c r="C19" s="203"/>
      <c r="D19" s="203"/>
      <c r="E19" s="205" t="s">
        <v>4210</v>
      </c>
      <c r="F19" s="324" t="s">
        <v>4211</v>
      </c>
      <c r="G19" s="324"/>
      <c r="H19" s="324"/>
      <c r="I19" s="324"/>
      <c r="J19" s="324"/>
      <c r="K19" s="199"/>
    </row>
    <row r="20" spans="2:11" customFormat="1" ht="15" customHeight="1">
      <c r="B20" s="202"/>
      <c r="C20" s="203"/>
      <c r="D20" s="203"/>
      <c r="E20" s="205" t="s">
        <v>4212</v>
      </c>
      <c r="F20" s="324" t="s">
        <v>4213</v>
      </c>
      <c r="G20" s="324"/>
      <c r="H20" s="324"/>
      <c r="I20" s="324"/>
      <c r="J20" s="324"/>
      <c r="K20" s="199"/>
    </row>
    <row r="21" spans="2:11" customFormat="1" ht="15" customHeight="1">
      <c r="B21" s="202"/>
      <c r="C21" s="203"/>
      <c r="D21" s="203"/>
      <c r="E21" s="205" t="s">
        <v>4214</v>
      </c>
      <c r="F21" s="324" t="s">
        <v>4215</v>
      </c>
      <c r="G21" s="324"/>
      <c r="H21" s="324"/>
      <c r="I21" s="324"/>
      <c r="J21" s="324"/>
      <c r="K21" s="199"/>
    </row>
    <row r="22" spans="2:11" customFormat="1" ht="15" customHeight="1">
      <c r="B22" s="202"/>
      <c r="C22" s="203"/>
      <c r="D22" s="203"/>
      <c r="E22" s="205" t="s">
        <v>2864</v>
      </c>
      <c r="F22" s="324" t="s">
        <v>2865</v>
      </c>
      <c r="G22" s="324"/>
      <c r="H22" s="324"/>
      <c r="I22" s="324"/>
      <c r="J22" s="324"/>
      <c r="K22" s="199"/>
    </row>
    <row r="23" spans="2:11" customFormat="1" ht="15" customHeight="1">
      <c r="B23" s="202"/>
      <c r="C23" s="203"/>
      <c r="D23" s="203"/>
      <c r="E23" s="205" t="s">
        <v>4216</v>
      </c>
      <c r="F23" s="324" t="s">
        <v>4217</v>
      </c>
      <c r="G23" s="324"/>
      <c r="H23" s="324"/>
      <c r="I23" s="324"/>
      <c r="J23" s="324"/>
      <c r="K23" s="199"/>
    </row>
    <row r="24" spans="2:11" customFormat="1" ht="12.75" customHeight="1">
      <c r="B24" s="202"/>
      <c r="C24" s="203"/>
      <c r="D24" s="203"/>
      <c r="E24" s="203"/>
      <c r="F24" s="203"/>
      <c r="G24" s="203"/>
      <c r="H24" s="203"/>
      <c r="I24" s="203"/>
      <c r="J24" s="203"/>
      <c r="K24" s="199"/>
    </row>
    <row r="25" spans="2:11" customFormat="1" ht="15" customHeight="1">
      <c r="B25" s="202"/>
      <c r="C25" s="324" t="s">
        <v>4218</v>
      </c>
      <c r="D25" s="324"/>
      <c r="E25" s="324"/>
      <c r="F25" s="324"/>
      <c r="G25" s="324"/>
      <c r="H25" s="324"/>
      <c r="I25" s="324"/>
      <c r="J25" s="324"/>
      <c r="K25" s="199"/>
    </row>
    <row r="26" spans="2:11" customFormat="1" ht="15" customHeight="1">
      <c r="B26" s="202"/>
      <c r="C26" s="324" t="s">
        <v>4219</v>
      </c>
      <c r="D26" s="324"/>
      <c r="E26" s="324"/>
      <c r="F26" s="324"/>
      <c r="G26" s="324"/>
      <c r="H26" s="324"/>
      <c r="I26" s="324"/>
      <c r="J26" s="324"/>
      <c r="K26" s="199"/>
    </row>
    <row r="27" spans="2:11" customFormat="1" ht="15" customHeight="1">
      <c r="B27" s="202"/>
      <c r="C27" s="201"/>
      <c r="D27" s="324" t="s">
        <v>4220</v>
      </c>
      <c r="E27" s="324"/>
      <c r="F27" s="324"/>
      <c r="G27" s="324"/>
      <c r="H27" s="324"/>
      <c r="I27" s="324"/>
      <c r="J27" s="324"/>
      <c r="K27" s="199"/>
    </row>
    <row r="28" spans="2:11" customFormat="1" ht="15" customHeight="1">
      <c r="B28" s="202"/>
      <c r="C28" s="203"/>
      <c r="D28" s="324" t="s">
        <v>4221</v>
      </c>
      <c r="E28" s="324"/>
      <c r="F28" s="324"/>
      <c r="G28" s="324"/>
      <c r="H28" s="324"/>
      <c r="I28" s="324"/>
      <c r="J28" s="324"/>
      <c r="K28" s="199"/>
    </row>
    <row r="29" spans="2:11" customFormat="1" ht="12.75" customHeight="1">
      <c r="B29" s="202"/>
      <c r="C29" s="203"/>
      <c r="D29" s="203"/>
      <c r="E29" s="203"/>
      <c r="F29" s="203"/>
      <c r="G29" s="203"/>
      <c r="H29" s="203"/>
      <c r="I29" s="203"/>
      <c r="J29" s="203"/>
      <c r="K29" s="199"/>
    </row>
    <row r="30" spans="2:11" customFormat="1" ht="15" customHeight="1">
      <c r="B30" s="202"/>
      <c r="C30" s="203"/>
      <c r="D30" s="324" t="s">
        <v>4222</v>
      </c>
      <c r="E30" s="324"/>
      <c r="F30" s="324"/>
      <c r="G30" s="324"/>
      <c r="H30" s="324"/>
      <c r="I30" s="324"/>
      <c r="J30" s="324"/>
      <c r="K30" s="199"/>
    </row>
    <row r="31" spans="2:11" customFormat="1" ht="15" customHeight="1">
      <c r="B31" s="202"/>
      <c r="C31" s="203"/>
      <c r="D31" s="324" t="s">
        <v>4223</v>
      </c>
      <c r="E31" s="324"/>
      <c r="F31" s="324"/>
      <c r="G31" s="324"/>
      <c r="H31" s="324"/>
      <c r="I31" s="324"/>
      <c r="J31" s="324"/>
      <c r="K31" s="199"/>
    </row>
    <row r="32" spans="2:11" customFormat="1" ht="12.75" customHeight="1">
      <c r="B32" s="202"/>
      <c r="C32" s="203"/>
      <c r="D32" s="203"/>
      <c r="E32" s="203"/>
      <c r="F32" s="203"/>
      <c r="G32" s="203"/>
      <c r="H32" s="203"/>
      <c r="I32" s="203"/>
      <c r="J32" s="203"/>
      <c r="K32" s="199"/>
    </row>
    <row r="33" spans="2:11" customFormat="1" ht="15" customHeight="1">
      <c r="B33" s="202"/>
      <c r="C33" s="203"/>
      <c r="D33" s="324" t="s">
        <v>4224</v>
      </c>
      <c r="E33" s="324"/>
      <c r="F33" s="324"/>
      <c r="G33" s="324"/>
      <c r="H33" s="324"/>
      <c r="I33" s="324"/>
      <c r="J33" s="324"/>
      <c r="K33" s="199"/>
    </row>
    <row r="34" spans="2:11" customFormat="1" ht="15" customHeight="1">
      <c r="B34" s="202"/>
      <c r="C34" s="203"/>
      <c r="D34" s="324" t="s">
        <v>4225</v>
      </c>
      <c r="E34" s="324"/>
      <c r="F34" s="324"/>
      <c r="G34" s="324"/>
      <c r="H34" s="324"/>
      <c r="I34" s="324"/>
      <c r="J34" s="324"/>
      <c r="K34" s="199"/>
    </row>
    <row r="35" spans="2:11" customFormat="1" ht="15" customHeight="1">
      <c r="B35" s="202"/>
      <c r="C35" s="203"/>
      <c r="D35" s="324" t="s">
        <v>4226</v>
      </c>
      <c r="E35" s="324"/>
      <c r="F35" s="324"/>
      <c r="G35" s="324"/>
      <c r="H35" s="324"/>
      <c r="I35" s="324"/>
      <c r="J35" s="324"/>
      <c r="K35" s="199"/>
    </row>
    <row r="36" spans="2:11" customFormat="1" ht="15" customHeight="1">
      <c r="B36" s="202"/>
      <c r="C36" s="203"/>
      <c r="D36" s="201"/>
      <c r="E36" s="204" t="s">
        <v>149</v>
      </c>
      <c r="F36" s="201"/>
      <c r="G36" s="324" t="s">
        <v>4227</v>
      </c>
      <c r="H36" s="324"/>
      <c r="I36" s="324"/>
      <c r="J36" s="324"/>
      <c r="K36" s="199"/>
    </row>
    <row r="37" spans="2:11" customFormat="1" ht="30.75" customHeight="1">
      <c r="B37" s="202"/>
      <c r="C37" s="203"/>
      <c r="D37" s="201"/>
      <c r="E37" s="204" t="s">
        <v>4228</v>
      </c>
      <c r="F37" s="201"/>
      <c r="G37" s="324" t="s">
        <v>4229</v>
      </c>
      <c r="H37" s="324"/>
      <c r="I37" s="324"/>
      <c r="J37" s="324"/>
      <c r="K37" s="199"/>
    </row>
    <row r="38" spans="2:11" customFormat="1" ht="15" customHeight="1">
      <c r="B38" s="202"/>
      <c r="C38" s="203"/>
      <c r="D38" s="201"/>
      <c r="E38" s="204" t="s">
        <v>57</v>
      </c>
      <c r="F38" s="201"/>
      <c r="G38" s="324" t="s">
        <v>4230</v>
      </c>
      <c r="H38" s="324"/>
      <c r="I38" s="324"/>
      <c r="J38" s="324"/>
      <c r="K38" s="199"/>
    </row>
    <row r="39" spans="2:11" customFormat="1" ht="15" customHeight="1">
      <c r="B39" s="202"/>
      <c r="C39" s="203"/>
      <c r="D39" s="201"/>
      <c r="E39" s="204" t="s">
        <v>58</v>
      </c>
      <c r="F39" s="201"/>
      <c r="G39" s="324" t="s">
        <v>4231</v>
      </c>
      <c r="H39" s="324"/>
      <c r="I39" s="324"/>
      <c r="J39" s="324"/>
      <c r="K39" s="199"/>
    </row>
    <row r="40" spans="2:11" customFormat="1" ht="15" customHeight="1">
      <c r="B40" s="202"/>
      <c r="C40" s="203"/>
      <c r="D40" s="201"/>
      <c r="E40" s="204" t="s">
        <v>150</v>
      </c>
      <c r="F40" s="201"/>
      <c r="G40" s="324" t="s">
        <v>4232</v>
      </c>
      <c r="H40" s="324"/>
      <c r="I40" s="324"/>
      <c r="J40" s="324"/>
      <c r="K40" s="199"/>
    </row>
    <row r="41" spans="2:11" customFormat="1" ht="15" customHeight="1">
      <c r="B41" s="202"/>
      <c r="C41" s="203"/>
      <c r="D41" s="201"/>
      <c r="E41" s="204" t="s">
        <v>151</v>
      </c>
      <c r="F41" s="201"/>
      <c r="G41" s="324" t="s">
        <v>4233</v>
      </c>
      <c r="H41" s="324"/>
      <c r="I41" s="324"/>
      <c r="J41" s="324"/>
      <c r="K41" s="199"/>
    </row>
    <row r="42" spans="2:11" customFormat="1" ht="15" customHeight="1">
      <c r="B42" s="202"/>
      <c r="C42" s="203"/>
      <c r="D42" s="201"/>
      <c r="E42" s="204" t="s">
        <v>4234</v>
      </c>
      <c r="F42" s="201"/>
      <c r="G42" s="324" t="s">
        <v>4235</v>
      </c>
      <c r="H42" s="324"/>
      <c r="I42" s="324"/>
      <c r="J42" s="324"/>
      <c r="K42" s="199"/>
    </row>
    <row r="43" spans="2:11" customFormat="1" ht="15" customHeight="1">
      <c r="B43" s="202"/>
      <c r="C43" s="203"/>
      <c r="D43" s="201"/>
      <c r="E43" s="204"/>
      <c r="F43" s="201"/>
      <c r="G43" s="324" t="s">
        <v>4236</v>
      </c>
      <c r="H43" s="324"/>
      <c r="I43" s="324"/>
      <c r="J43" s="324"/>
      <c r="K43" s="199"/>
    </row>
    <row r="44" spans="2:11" customFormat="1" ht="15" customHeight="1">
      <c r="B44" s="202"/>
      <c r="C44" s="203"/>
      <c r="D44" s="201"/>
      <c r="E44" s="204" t="s">
        <v>4237</v>
      </c>
      <c r="F44" s="201"/>
      <c r="G44" s="324" t="s">
        <v>4238</v>
      </c>
      <c r="H44" s="324"/>
      <c r="I44" s="324"/>
      <c r="J44" s="324"/>
      <c r="K44" s="199"/>
    </row>
    <row r="45" spans="2:11" customFormat="1" ht="15" customHeight="1">
      <c r="B45" s="202"/>
      <c r="C45" s="203"/>
      <c r="D45" s="201"/>
      <c r="E45" s="204" t="s">
        <v>153</v>
      </c>
      <c r="F45" s="201"/>
      <c r="G45" s="324" t="s">
        <v>4239</v>
      </c>
      <c r="H45" s="324"/>
      <c r="I45" s="324"/>
      <c r="J45" s="324"/>
      <c r="K45" s="199"/>
    </row>
    <row r="46" spans="2:11" customFormat="1" ht="12.75" customHeight="1">
      <c r="B46" s="202"/>
      <c r="C46" s="203"/>
      <c r="D46" s="201"/>
      <c r="E46" s="201"/>
      <c r="F46" s="201"/>
      <c r="G46" s="201"/>
      <c r="H46" s="201"/>
      <c r="I46" s="201"/>
      <c r="J46" s="201"/>
      <c r="K46" s="199"/>
    </row>
    <row r="47" spans="2:11" customFormat="1" ht="15" customHeight="1">
      <c r="B47" s="202"/>
      <c r="C47" s="203"/>
      <c r="D47" s="324" t="s">
        <v>4240</v>
      </c>
      <c r="E47" s="324"/>
      <c r="F47" s="324"/>
      <c r="G47" s="324"/>
      <c r="H47" s="324"/>
      <c r="I47" s="324"/>
      <c r="J47" s="324"/>
      <c r="K47" s="199"/>
    </row>
    <row r="48" spans="2:11" customFormat="1" ht="15" customHeight="1">
      <c r="B48" s="202"/>
      <c r="C48" s="203"/>
      <c r="D48" s="203"/>
      <c r="E48" s="324" t="s">
        <v>4241</v>
      </c>
      <c r="F48" s="324"/>
      <c r="G48" s="324"/>
      <c r="H48" s="324"/>
      <c r="I48" s="324"/>
      <c r="J48" s="324"/>
      <c r="K48" s="199"/>
    </row>
    <row r="49" spans="2:11" customFormat="1" ht="15" customHeight="1">
      <c r="B49" s="202"/>
      <c r="C49" s="203"/>
      <c r="D49" s="203"/>
      <c r="E49" s="324" t="s">
        <v>4242</v>
      </c>
      <c r="F49" s="324"/>
      <c r="G49" s="324"/>
      <c r="H49" s="324"/>
      <c r="I49" s="324"/>
      <c r="J49" s="324"/>
      <c r="K49" s="199"/>
    </row>
    <row r="50" spans="2:11" customFormat="1" ht="15" customHeight="1">
      <c r="B50" s="202"/>
      <c r="C50" s="203"/>
      <c r="D50" s="203"/>
      <c r="E50" s="324" t="s">
        <v>4243</v>
      </c>
      <c r="F50" s="324"/>
      <c r="G50" s="324"/>
      <c r="H50" s="324"/>
      <c r="I50" s="324"/>
      <c r="J50" s="324"/>
      <c r="K50" s="199"/>
    </row>
    <row r="51" spans="2:11" customFormat="1" ht="15" customHeight="1">
      <c r="B51" s="202"/>
      <c r="C51" s="203"/>
      <c r="D51" s="324" t="s">
        <v>4244</v>
      </c>
      <c r="E51" s="324"/>
      <c r="F51" s="324"/>
      <c r="G51" s="324"/>
      <c r="H51" s="324"/>
      <c r="I51" s="324"/>
      <c r="J51" s="324"/>
      <c r="K51" s="199"/>
    </row>
    <row r="52" spans="2:11" customFormat="1" ht="25.5" customHeight="1">
      <c r="B52" s="198"/>
      <c r="C52" s="325" t="s">
        <v>4245</v>
      </c>
      <c r="D52" s="325"/>
      <c r="E52" s="325"/>
      <c r="F52" s="325"/>
      <c r="G52" s="325"/>
      <c r="H52" s="325"/>
      <c r="I52" s="325"/>
      <c r="J52" s="325"/>
      <c r="K52" s="199"/>
    </row>
    <row r="53" spans="2:11" customFormat="1" ht="5.25" customHeight="1">
      <c r="B53" s="198"/>
      <c r="C53" s="200"/>
      <c r="D53" s="200"/>
      <c r="E53" s="200"/>
      <c r="F53" s="200"/>
      <c r="G53" s="200"/>
      <c r="H53" s="200"/>
      <c r="I53" s="200"/>
      <c r="J53" s="200"/>
      <c r="K53" s="199"/>
    </row>
    <row r="54" spans="2:11" customFormat="1" ht="15" customHeight="1">
      <c r="B54" s="198"/>
      <c r="C54" s="324" t="s">
        <v>4246</v>
      </c>
      <c r="D54" s="324"/>
      <c r="E54" s="324"/>
      <c r="F54" s="324"/>
      <c r="G54" s="324"/>
      <c r="H54" s="324"/>
      <c r="I54" s="324"/>
      <c r="J54" s="324"/>
      <c r="K54" s="199"/>
    </row>
    <row r="55" spans="2:11" customFormat="1" ht="15" customHeight="1">
      <c r="B55" s="198"/>
      <c r="C55" s="324" t="s">
        <v>4247</v>
      </c>
      <c r="D55" s="324"/>
      <c r="E55" s="324"/>
      <c r="F55" s="324"/>
      <c r="G55" s="324"/>
      <c r="H55" s="324"/>
      <c r="I55" s="324"/>
      <c r="J55" s="324"/>
      <c r="K55" s="199"/>
    </row>
    <row r="56" spans="2:11" customFormat="1" ht="12.75" customHeight="1">
      <c r="B56" s="198"/>
      <c r="C56" s="201"/>
      <c r="D56" s="201"/>
      <c r="E56" s="201"/>
      <c r="F56" s="201"/>
      <c r="G56" s="201"/>
      <c r="H56" s="201"/>
      <c r="I56" s="201"/>
      <c r="J56" s="201"/>
      <c r="K56" s="199"/>
    </row>
    <row r="57" spans="2:11" customFormat="1" ht="15" customHeight="1">
      <c r="B57" s="198"/>
      <c r="C57" s="324" t="s">
        <v>4248</v>
      </c>
      <c r="D57" s="324"/>
      <c r="E57" s="324"/>
      <c r="F57" s="324"/>
      <c r="G57" s="324"/>
      <c r="H57" s="324"/>
      <c r="I57" s="324"/>
      <c r="J57" s="324"/>
      <c r="K57" s="199"/>
    </row>
    <row r="58" spans="2:11" customFormat="1" ht="15" customHeight="1">
      <c r="B58" s="198"/>
      <c r="C58" s="203"/>
      <c r="D58" s="324" t="s">
        <v>4249</v>
      </c>
      <c r="E58" s="324"/>
      <c r="F58" s="324"/>
      <c r="G58" s="324"/>
      <c r="H58" s="324"/>
      <c r="I58" s="324"/>
      <c r="J58" s="324"/>
      <c r="K58" s="199"/>
    </row>
    <row r="59" spans="2:11" customFormat="1" ht="15" customHeight="1">
      <c r="B59" s="198"/>
      <c r="C59" s="203"/>
      <c r="D59" s="324" t="s">
        <v>4250</v>
      </c>
      <c r="E59" s="324"/>
      <c r="F59" s="324"/>
      <c r="G59" s="324"/>
      <c r="H59" s="324"/>
      <c r="I59" s="324"/>
      <c r="J59" s="324"/>
      <c r="K59" s="199"/>
    </row>
    <row r="60" spans="2:11" customFormat="1" ht="15" customHeight="1">
      <c r="B60" s="198"/>
      <c r="C60" s="203"/>
      <c r="D60" s="324" t="s">
        <v>4251</v>
      </c>
      <c r="E60" s="324"/>
      <c r="F60" s="324"/>
      <c r="G60" s="324"/>
      <c r="H60" s="324"/>
      <c r="I60" s="324"/>
      <c r="J60" s="324"/>
      <c r="K60" s="199"/>
    </row>
    <row r="61" spans="2:11" customFormat="1" ht="15" customHeight="1">
      <c r="B61" s="198"/>
      <c r="C61" s="203"/>
      <c r="D61" s="324" t="s">
        <v>4252</v>
      </c>
      <c r="E61" s="324"/>
      <c r="F61" s="324"/>
      <c r="G61" s="324"/>
      <c r="H61" s="324"/>
      <c r="I61" s="324"/>
      <c r="J61" s="324"/>
      <c r="K61" s="199"/>
    </row>
    <row r="62" spans="2:11" customFormat="1" ht="15" customHeight="1">
      <c r="B62" s="198"/>
      <c r="C62" s="203"/>
      <c r="D62" s="323" t="s">
        <v>4253</v>
      </c>
      <c r="E62" s="323"/>
      <c r="F62" s="323"/>
      <c r="G62" s="323"/>
      <c r="H62" s="323"/>
      <c r="I62" s="323"/>
      <c r="J62" s="323"/>
      <c r="K62" s="199"/>
    </row>
    <row r="63" spans="2:11" customFormat="1" ht="15" customHeight="1">
      <c r="B63" s="198"/>
      <c r="C63" s="203"/>
      <c r="D63" s="324" t="s">
        <v>4254</v>
      </c>
      <c r="E63" s="324"/>
      <c r="F63" s="324"/>
      <c r="G63" s="324"/>
      <c r="H63" s="324"/>
      <c r="I63" s="324"/>
      <c r="J63" s="324"/>
      <c r="K63" s="199"/>
    </row>
    <row r="64" spans="2:11" customFormat="1" ht="12.75" customHeight="1">
      <c r="B64" s="198"/>
      <c r="C64" s="203"/>
      <c r="D64" s="203"/>
      <c r="E64" s="206"/>
      <c r="F64" s="203"/>
      <c r="G64" s="203"/>
      <c r="H64" s="203"/>
      <c r="I64" s="203"/>
      <c r="J64" s="203"/>
      <c r="K64" s="199"/>
    </row>
    <row r="65" spans="2:11" customFormat="1" ht="15" customHeight="1">
      <c r="B65" s="198"/>
      <c r="C65" s="203"/>
      <c r="D65" s="324" t="s">
        <v>4255</v>
      </c>
      <c r="E65" s="324"/>
      <c r="F65" s="324"/>
      <c r="G65" s="324"/>
      <c r="H65" s="324"/>
      <c r="I65" s="324"/>
      <c r="J65" s="324"/>
      <c r="K65" s="199"/>
    </row>
    <row r="66" spans="2:11" customFormat="1" ht="15" customHeight="1">
      <c r="B66" s="198"/>
      <c r="C66" s="203"/>
      <c r="D66" s="323" t="s">
        <v>4256</v>
      </c>
      <c r="E66" s="323"/>
      <c r="F66" s="323"/>
      <c r="G66" s="323"/>
      <c r="H66" s="323"/>
      <c r="I66" s="323"/>
      <c r="J66" s="323"/>
      <c r="K66" s="199"/>
    </row>
    <row r="67" spans="2:11" customFormat="1" ht="15" customHeight="1">
      <c r="B67" s="198"/>
      <c r="C67" s="203"/>
      <c r="D67" s="324" t="s">
        <v>4257</v>
      </c>
      <c r="E67" s="324"/>
      <c r="F67" s="324"/>
      <c r="G67" s="324"/>
      <c r="H67" s="324"/>
      <c r="I67" s="324"/>
      <c r="J67" s="324"/>
      <c r="K67" s="199"/>
    </row>
    <row r="68" spans="2:11" customFormat="1" ht="15" customHeight="1">
      <c r="B68" s="198"/>
      <c r="C68" s="203"/>
      <c r="D68" s="324" t="s">
        <v>4258</v>
      </c>
      <c r="E68" s="324"/>
      <c r="F68" s="324"/>
      <c r="G68" s="324"/>
      <c r="H68" s="324"/>
      <c r="I68" s="324"/>
      <c r="J68" s="324"/>
      <c r="K68" s="199"/>
    </row>
    <row r="69" spans="2:11" customFormat="1" ht="15" customHeight="1">
      <c r="B69" s="198"/>
      <c r="C69" s="203"/>
      <c r="D69" s="324" t="s">
        <v>4259</v>
      </c>
      <c r="E69" s="324"/>
      <c r="F69" s="324"/>
      <c r="G69" s="324"/>
      <c r="H69" s="324"/>
      <c r="I69" s="324"/>
      <c r="J69" s="324"/>
      <c r="K69" s="199"/>
    </row>
    <row r="70" spans="2:11" customFormat="1" ht="15" customHeight="1">
      <c r="B70" s="198"/>
      <c r="C70" s="203"/>
      <c r="D70" s="324" t="s">
        <v>4260</v>
      </c>
      <c r="E70" s="324"/>
      <c r="F70" s="324"/>
      <c r="G70" s="324"/>
      <c r="H70" s="324"/>
      <c r="I70" s="324"/>
      <c r="J70" s="324"/>
      <c r="K70" s="199"/>
    </row>
    <row r="71" spans="2:11" customFormat="1" ht="12.75" customHeight="1">
      <c r="B71" s="207"/>
      <c r="C71" s="208"/>
      <c r="D71" s="208"/>
      <c r="E71" s="208"/>
      <c r="F71" s="208"/>
      <c r="G71" s="208"/>
      <c r="H71" s="208"/>
      <c r="I71" s="208"/>
      <c r="J71" s="208"/>
      <c r="K71" s="209"/>
    </row>
    <row r="72" spans="2:11" customFormat="1" ht="18.75" customHeight="1">
      <c r="B72" s="210"/>
      <c r="C72" s="210"/>
      <c r="D72" s="210"/>
      <c r="E72" s="210"/>
      <c r="F72" s="210"/>
      <c r="G72" s="210"/>
      <c r="H72" s="210"/>
      <c r="I72" s="210"/>
      <c r="J72" s="210"/>
      <c r="K72" s="211"/>
    </row>
    <row r="73" spans="2:11" customFormat="1" ht="18.75" customHeight="1">
      <c r="B73" s="211"/>
      <c r="C73" s="211"/>
      <c r="D73" s="211"/>
      <c r="E73" s="211"/>
      <c r="F73" s="211"/>
      <c r="G73" s="211"/>
      <c r="H73" s="211"/>
      <c r="I73" s="211"/>
      <c r="J73" s="211"/>
      <c r="K73" s="211"/>
    </row>
    <row r="74" spans="2:11" customFormat="1" ht="7.5" customHeight="1">
      <c r="B74" s="212"/>
      <c r="C74" s="213"/>
      <c r="D74" s="213"/>
      <c r="E74" s="213"/>
      <c r="F74" s="213"/>
      <c r="G74" s="213"/>
      <c r="H74" s="213"/>
      <c r="I74" s="213"/>
      <c r="J74" s="213"/>
      <c r="K74" s="214"/>
    </row>
    <row r="75" spans="2:11" customFormat="1" ht="45" customHeight="1">
      <c r="B75" s="215"/>
      <c r="C75" s="322" t="s">
        <v>4261</v>
      </c>
      <c r="D75" s="322"/>
      <c r="E75" s="322"/>
      <c r="F75" s="322"/>
      <c r="G75" s="322"/>
      <c r="H75" s="322"/>
      <c r="I75" s="322"/>
      <c r="J75" s="322"/>
      <c r="K75" s="216"/>
    </row>
    <row r="76" spans="2:11" customFormat="1" ht="17.25" customHeight="1">
      <c r="B76" s="215"/>
      <c r="C76" s="217" t="s">
        <v>4262</v>
      </c>
      <c r="D76" s="217"/>
      <c r="E76" s="217"/>
      <c r="F76" s="217" t="s">
        <v>4263</v>
      </c>
      <c r="G76" s="218"/>
      <c r="H76" s="217" t="s">
        <v>58</v>
      </c>
      <c r="I76" s="217" t="s">
        <v>61</v>
      </c>
      <c r="J76" s="217" t="s">
        <v>4264</v>
      </c>
      <c r="K76" s="216"/>
    </row>
    <row r="77" spans="2:11" customFormat="1" ht="17.25" customHeight="1">
      <c r="B77" s="215"/>
      <c r="C77" s="219" t="s">
        <v>4265</v>
      </c>
      <c r="D77" s="219"/>
      <c r="E77" s="219"/>
      <c r="F77" s="220" t="s">
        <v>4266</v>
      </c>
      <c r="G77" s="221"/>
      <c r="H77" s="219"/>
      <c r="I77" s="219"/>
      <c r="J77" s="219" t="s">
        <v>4267</v>
      </c>
      <c r="K77" s="216"/>
    </row>
    <row r="78" spans="2:11" customFormat="1" ht="5.25" customHeight="1">
      <c r="B78" s="215"/>
      <c r="C78" s="222"/>
      <c r="D78" s="222"/>
      <c r="E78" s="222"/>
      <c r="F78" s="222"/>
      <c r="G78" s="223"/>
      <c r="H78" s="222"/>
      <c r="I78" s="222"/>
      <c r="J78" s="222"/>
      <c r="K78" s="216"/>
    </row>
    <row r="79" spans="2:11" customFormat="1" ht="15" customHeight="1">
      <c r="B79" s="215"/>
      <c r="C79" s="204" t="s">
        <v>57</v>
      </c>
      <c r="D79" s="224"/>
      <c r="E79" s="224"/>
      <c r="F79" s="225" t="s">
        <v>4268</v>
      </c>
      <c r="G79" s="226"/>
      <c r="H79" s="204" t="s">
        <v>4269</v>
      </c>
      <c r="I79" s="204" t="s">
        <v>4270</v>
      </c>
      <c r="J79" s="204">
        <v>20</v>
      </c>
      <c r="K79" s="216"/>
    </row>
    <row r="80" spans="2:11" customFormat="1" ht="15" customHeight="1">
      <c r="B80" s="215"/>
      <c r="C80" s="204" t="s">
        <v>4271</v>
      </c>
      <c r="D80" s="204"/>
      <c r="E80" s="204"/>
      <c r="F80" s="225" t="s">
        <v>4268</v>
      </c>
      <c r="G80" s="226"/>
      <c r="H80" s="204" t="s">
        <v>4272</v>
      </c>
      <c r="I80" s="204" t="s">
        <v>4270</v>
      </c>
      <c r="J80" s="204">
        <v>120</v>
      </c>
      <c r="K80" s="216"/>
    </row>
    <row r="81" spans="2:11" customFormat="1" ht="15" customHeight="1">
      <c r="B81" s="227"/>
      <c r="C81" s="204" t="s">
        <v>4273</v>
      </c>
      <c r="D81" s="204"/>
      <c r="E81" s="204"/>
      <c r="F81" s="225" t="s">
        <v>4274</v>
      </c>
      <c r="G81" s="226"/>
      <c r="H81" s="204" t="s">
        <v>4275</v>
      </c>
      <c r="I81" s="204" t="s">
        <v>4270</v>
      </c>
      <c r="J81" s="204">
        <v>50</v>
      </c>
      <c r="K81" s="216"/>
    </row>
    <row r="82" spans="2:11" customFormat="1" ht="15" customHeight="1">
      <c r="B82" s="227"/>
      <c r="C82" s="204" t="s">
        <v>4276</v>
      </c>
      <c r="D82" s="204"/>
      <c r="E82" s="204"/>
      <c r="F82" s="225" t="s">
        <v>4268</v>
      </c>
      <c r="G82" s="226"/>
      <c r="H82" s="204" t="s">
        <v>4277</v>
      </c>
      <c r="I82" s="204" t="s">
        <v>4278</v>
      </c>
      <c r="J82" s="204"/>
      <c r="K82" s="216"/>
    </row>
    <row r="83" spans="2:11" customFormat="1" ht="15" customHeight="1">
      <c r="B83" s="227"/>
      <c r="C83" s="204" t="s">
        <v>4279</v>
      </c>
      <c r="D83" s="204"/>
      <c r="E83" s="204"/>
      <c r="F83" s="225" t="s">
        <v>4274</v>
      </c>
      <c r="G83" s="204"/>
      <c r="H83" s="204" t="s">
        <v>4280</v>
      </c>
      <c r="I83" s="204" t="s">
        <v>4270</v>
      </c>
      <c r="J83" s="204">
        <v>15</v>
      </c>
      <c r="K83" s="216"/>
    </row>
    <row r="84" spans="2:11" customFormat="1" ht="15" customHeight="1">
      <c r="B84" s="227"/>
      <c r="C84" s="204" t="s">
        <v>4281</v>
      </c>
      <c r="D84" s="204"/>
      <c r="E84" s="204"/>
      <c r="F84" s="225" t="s">
        <v>4274</v>
      </c>
      <c r="G84" s="204"/>
      <c r="H84" s="204" t="s">
        <v>4282</v>
      </c>
      <c r="I84" s="204" t="s">
        <v>4270</v>
      </c>
      <c r="J84" s="204">
        <v>15</v>
      </c>
      <c r="K84" s="216"/>
    </row>
    <row r="85" spans="2:11" customFormat="1" ht="15" customHeight="1">
      <c r="B85" s="227"/>
      <c r="C85" s="204" t="s">
        <v>4283</v>
      </c>
      <c r="D85" s="204"/>
      <c r="E85" s="204"/>
      <c r="F85" s="225" t="s">
        <v>4274</v>
      </c>
      <c r="G85" s="204"/>
      <c r="H85" s="204" t="s">
        <v>4284</v>
      </c>
      <c r="I85" s="204" t="s">
        <v>4270</v>
      </c>
      <c r="J85" s="204">
        <v>20</v>
      </c>
      <c r="K85" s="216"/>
    </row>
    <row r="86" spans="2:11" customFormat="1" ht="15" customHeight="1">
      <c r="B86" s="227"/>
      <c r="C86" s="204" t="s">
        <v>4285</v>
      </c>
      <c r="D86" s="204"/>
      <c r="E86" s="204"/>
      <c r="F86" s="225" t="s">
        <v>4274</v>
      </c>
      <c r="G86" s="204"/>
      <c r="H86" s="204" t="s">
        <v>4286</v>
      </c>
      <c r="I86" s="204" t="s">
        <v>4270</v>
      </c>
      <c r="J86" s="204">
        <v>20</v>
      </c>
      <c r="K86" s="216"/>
    </row>
    <row r="87" spans="2:11" customFormat="1" ht="15" customHeight="1">
      <c r="B87" s="227"/>
      <c r="C87" s="204" t="s">
        <v>4287</v>
      </c>
      <c r="D87" s="204"/>
      <c r="E87" s="204"/>
      <c r="F87" s="225" t="s">
        <v>4274</v>
      </c>
      <c r="G87" s="226"/>
      <c r="H87" s="204" t="s">
        <v>4288</v>
      </c>
      <c r="I87" s="204" t="s">
        <v>4270</v>
      </c>
      <c r="J87" s="204">
        <v>50</v>
      </c>
      <c r="K87" s="216"/>
    </row>
    <row r="88" spans="2:11" customFormat="1" ht="15" customHeight="1">
      <c r="B88" s="227"/>
      <c r="C88" s="204" t="s">
        <v>4289</v>
      </c>
      <c r="D88" s="204"/>
      <c r="E88" s="204"/>
      <c r="F88" s="225" t="s">
        <v>4274</v>
      </c>
      <c r="G88" s="226"/>
      <c r="H88" s="204" t="s">
        <v>4290</v>
      </c>
      <c r="I88" s="204" t="s">
        <v>4270</v>
      </c>
      <c r="J88" s="204">
        <v>20</v>
      </c>
      <c r="K88" s="216"/>
    </row>
    <row r="89" spans="2:11" customFormat="1" ht="15" customHeight="1">
      <c r="B89" s="227"/>
      <c r="C89" s="204" t="s">
        <v>4291</v>
      </c>
      <c r="D89" s="204"/>
      <c r="E89" s="204"/>
      <c r="F89" s="225" t="s">
        <v>4274</v>
      </c>
      <c r="G89" s="226"/>
      <c r="H89" s="204" t="s">
        <v>4292</v>
      </c>
      <c r="I89" s="204" t="s">
        <v>4270</v>
      </c>
      <c r="J89" s="204">
        <v>20</v>
      </c>
      <c r="K89" s="216"/>
    </row>
    <row r="90" spans="2:11" customFormat="1" ht="15" customHeight="1">
      <c r="B90" s="227"/>
      <c r="C90" s="204" t="s">
        <v>4293</v>
      </c>
      <c r="D90" s="204"/>
      <c r="E90" s="204"/>
      <c r="F90" s="225" t="s">
        <v>4274</v>
      </c>
      <c r="G90" s="226"/>
      <c r="H90" s="204" t="s">
        <v>4294</v>
      </c>
      <c r="I90" s="204" t="s">
        <v>4270</v>
      </c>
      <c r="J90" s="204">
        <v>50</v>
      </c>
      <c r="K90" s="216"/>
    </row>
    <row r="91" spans="2:11" customFormat="1" ht="15" customHeight="1">
      <c r="B91" s="227"/>
      <c r="C91" s="204" t="s">
        <v>4295</v>
      </c>
      <c r="D91" s="204"/>
      <c r="E91" s="204"/>
      <c r="F91" s="225" t="s">
        <v>4274</v>
      </c>
      <c r="G91" s="226"/>
      <c r="H91" s="204" t="s">
        <v>4295</v>
      </c>
      <c r="I91" s="204" t="s">
        <v>4270</v>
      </c>
      <c r="J91" s="204">
        <v>50</v>
      </c>
      <c r="K91" s="216"/>
    </row>
    <row r="92" spans="2:11" customFormat="1" ht="15" customHeight="1">
      <c r="B92" s="227"/>
      <c r="C92" s="204" t="s">
        <v>4296</v>
      </c>
      <c r="D92" s="204"/>
      <c r="E92" s="204"/>
      <c r="F92" s="225" t="s">
        <v>4274</v>
      </c>
      <c r="G92" s="226"/>
      <c r="H92" s="204" t="s">
        <v>4297</v>
      </c>
      <c r="I92" s="204" t="s">
        <v>4270</v>
      </c>
      <c r="J92" s="204">
        <v>255</v>
      </c>
      <c r="K92" s="216"/>
    </row>
    <row r="93" spans="2:11" customFormat="1" ht="15" customHeight="1">
      <c r="B93" s="227"/>
      <c r="C93" s="204" t="s">
        <v>4298</v>
      </c>
      <c r="D93" s="204"/>
      <c r="E93" s="204"/>
      <c r="F93" s="225" t="s">
        <v>4268</v>
      </c>
      <c r="G93" s="226"/>
      <c r="H93" s="204" t="s">
        <v>4299</v>
      </c>
      <c r="I93" s="204" t="s">
        <v>4300</v>
      </c>
      <c r="J93" s="204"/>
      <c r="K93" s="216"/>
    </row>
    <row r="94" spans="2:11" customFormat="1" ht="15" customHeight="1">
      <c r="B94" s="227"/>
      <c r="C94" s="204" t="s">
        <v>4301</v>
      </c>
      <c r="D94" s="204"/>
      <c r="E94" s="204"/>
      <c r="F94" s="225" t="s">
        <v>4268</v>
      </c>
      <c r="G94" s="226"/>
      <c r="H94" s="204" t="s">
        <v>4302</v>
      </c>
      <c r="I94" s="204" t="s">
        <v>4303</v>
      </c>
      <c r="J94" s="204"/>
      <c r="K94" s="216"/>
    </row>
    <row r="95" spans="2:11" customFormat="1" ht="15" customHeight="1">
      <c r="B95" s="227"/>
      <c r="C95" s="204" t="s">
        <v>4304</v>
      </c>
      <c r="D95" s="204"/>
      <c r="E95" s="204"/>
      <c r="F95" s="225" t="s">
        <v>4268</v>
      </c>
      <c r="G95" s="226"/>
      <c r="H95" s="204" t="s">
        <v>4304</v>
      </c>
      <c r="I95" s="204" t="s">
        <v>4303</v>
      </c>
      <c r="J95" s="204"/>
      <c r="K95" s="216"/>
    </row>
    <row r="96" spans="2:11" customFormat="1" ht="15" customHeight="1">
      <c r="B96" s="227"/>
      <c r="C96" s="204" t="s">
        <v>42</v>
      </c>
      <c r="D96" s="204"/>
      <c r="E96" s="204"/>
      <c r="F96" s="225" t="s">
        <v>4268</v>
      </c>
      <c r="G96" s="226"/>
      <c r="H96" s="204" t="s">
        <v>4305</v>
      </c>
      <c r="I96" s="204" t="s">
        <v>4303</v>
      </c>
      <c r="J96" s="204"/>
      <c r="K96" s="216"/>
    </row>
    <row r="97" spans="2:11" customFormat="1" ht="15" customHeight="1">
      <c r="B97" s="227"/>
      <c r="C97" s="204" t="s">
        <v>52</v>
      </c>
      <c r="D97" s="204"/>
      <c r="E97" s="204"/>
      <c r="F97" s="225" t="s">
        <v>4268</v>
      </c>
      <c r="G97" s="226"/>
      <c r="H97" s="204" t="s">
        <v>4306</v>
      </c>
      <c r="I97" s="204" t="s">
        <v>4303</v>
      </c>
      <c r="J97" s="204"/>
      <c r="K97" s="216"/>
    </row>
    <row r="98" spans="2:11" customFormat="1" ht="15" customHeight="1">
      <c r="B98" s="228"/>
      <c r="C98" s="229"/>
      <c r="D98" s="229"/>
      <c r="E98" s="229"/>
      <c r="F98" s="229"/>
      <c r="G98" s="229"/>
      <c r="H98" s="229"/>
      <c r="I98" s="229"/>
      <c r="J98" s="229"/>
      <c r="K98" s="230"/>
    </row>
    <row r="99" spans="2:11" customFormat="1" ht="18.75" customHeight="1">
      <c r="B99" s="231"/>
      <c r="C99" s="232"/>
      <c r="D99" s="232"/>
      <c r="E99" s="232"/>
      <c r="F99" s="232"/>
      <c r="G99" s="232"/>
      <c r="H99" s="232"/>
      <c r="I99" s="232"/>
      <c r="J99" s="232"/>
      <c r="K99" s="231"/>
    </row>
    <row r="100" spans="2:11" customFormat="1" ht="18.75" customHeight="1">
      <c r="B100" s="211"/>
      <c r="C100" s="211"/>
      <c r="D100" s="211"/>
      <c r="E100" s="211"/>
      <c r="F100" s="211"/>
      <c r="G100" s="211"/>
      <c r="H100" s="211"/>
      <c r="I100" s="211"/>
      <c r="J100" s="211"/>
      <c r="K100" s="211"/>
    </row>
    <row r="101" spans="2:11" customFormat="1" ht="7.5" customHeight="1">
      <c r="B101" s="212"/>
      <c r="C101" s="213"/>
      <c r="D101" s="213"/>
      <c r="E101" s="213"/>
      <c r="F101" s="213"/>
      <c r="G101" s="213"/>
      <c r="H101" s="213"/>
      <c r="I101" s="213"/>
      <c r="J101" s="213"/>
      <c r="K101" s="214"/>
    </row>
    <row r="102" spans="2:11" customFormat="1" ht="45" customHeight="1">
      <c r="B102" s="215"/>
      <c r="C102" s="322" t="s">
        <v>4307</v>
      </c>
      <c r="D102" s="322"/>
      <c r="E102" s="322"/>
      <c r="F102" s="322"/>
      <c r="G102" s="322"/>
      <c r="H102" s="322"/>
      <c r="I102" s="322"/>
      <c r="J102" s="322"/>
      <c r="K102" s="216"/>
    </row>
    <row r="103" spans="2:11" customFormat="1" ht="17.25" customHeight="1">
      <c r="B103" s="215"/>
      <c r="C103" s="217" t="s">
        <v>4262</v>
      </c>
      <c r="D103" s="217"/>
      <c r="E103" s="217"/>
      <c r="F103" s="217" t="s">
        <v>4263</v>
      </c>
      <c r="G103" s="218"/>
      <c r="H103" s="217" t="s">
        <v>58</v>
      </c>
      <c r="I103" s="217" t="s">
        <v>61</v>
      </c>
      <c r="J103" s="217" t="s">
        <v>4264</v>
      </c>
      <c r="K103" s="216"/>
    </row>
    <row r="104" spans="2:11" customFormat="1" ht="17.25" customHeight="1">
      <c r="B104" s="215"/>
      <c r="C104" s="219" t="s">
        <v>4265</v>
      </c>
      <c r="D104" s="219"/>
      <c r="E104" s="219"/>
      <c r="F104" s="220" t="s">
        <v>4266</v>
      </c>
      <c r="G104" s="221"/>
      <c r="H104" s="219"/>
      <c r="I104" s="219"/>
      <c r="J104" s="219" t="s">
        <v>4267</v>
      </c>
      <c r="K104" s="216"/>
    </row>
    <row r="105" spans="2:11" customFormat="1" ht="5.25" customHeight="1">
      <c r="B105" s="215"/>
      <c r="C105" s="217"/>
      <c r="D105" s="217"/>
      <c r="E105" s="217"/>
      <c r="F105" s="217"/>
      <c r="G105" s="233"/>
      <c r="H105" s="217"/>
      <c r="I105" s="217"/>
      <c r="J105" s="217"/>
      <c r="K105" s="216"/>
    </row>
    <row r="106" spans="2:11" customFormat="1" ht="15" customHeight="1">
      <c r="B106" s="215"/>
      <c r="C106" s="204" t="s">
        <v>57</v>
      </c>
      <c r="D106" s="224"/>
      <c r="E106" s="224"/>
      <c r="F106" s="225" t="s">
        <v>4268</v>
      </c>
      <c r="G106" s="204"/>
      <c r="H106" s="204" t="s">
        <v>4308</v>
      </c>
      <c r="I106" s="204" t="s">
        <v>4270</v>
      </c>
      <c r="J106" s="204">
        <v>20</v>
      </c>
      <c r="K106" s="216"/>
    </row>
    <row r="107" spans="2:11" customFormat="1" ht="15" customHeight="1">
      <c r="B107" s="215"/>
      <c r="C107" s="204" t="s">
        <v>4271</v>
      </c>
      <c r="D107" s="204"/>
      <c r="E107" s="204"/>
      <c r="F107" s="225" t="s">
        <v>4268</v>
      </c>
      <c r="G107" s="204"/>
      <c r="H107" s="204" t="s">
        <v>4308</v>
      </c>
      <c r="I107" s="204" t="s">
        <v>4270</v>
      </c>
      <c r="J107" s="204">
        <v>120</v>
      </c>
      <c r="K107" s="216"/>
    </row>
    <row r="108" spans="2:11" customFormat="1" ht="15" customHeight="1">
      <c r="B108" s="227"/>
      <c r="C108" s="204" t="s">
        <v>4273</v>
      </c>
      <c r="D108" s="204"/>
      <c r="E108" s="204"/>
      <c r="F108" s="225" t="s">
        <v>4274</v>
      </c>
      <c r="G108" s="204"/>
      <c r="H108" s="204" t="s">
        <v>4308</v>
      </c>
      <c r="I108" s="204" t="s">
        <v>4270</v>
      </c>
      <c r="J108" s="204">
        <v>50</v>
      </c>
      <c r="K108" s="216"/>
    </row>
    <row r="109" spans="2:11" customFormat="1" ht="15" customHeight="1">
      <c r="B109" s="227"/>
      <c r="C109" s="204" t="s">
        <v>4276</v>
      </c>
      <c r="D109" s="204"/>
      <c r="E109" s="204"/>
      <c r="F109" s="225" t="s">
        <v>4268</v>
      </c>
      <c r="G109" s="204"/>
      <c r="H109" s="204" t="s">
        <v>4308</v>
      </c>
      <c r="I109" s="204" t="s">
        <v>4278</v>
      </c>
      <c r="J109" s="204"/>
      <c r="K109" s="216"/>
    </row>
    <row r="110" spans="2:11" customFormat="1" ht="15" customHeight="1">
      <c r="B110" s="227"/>
      <c r="C110" s="204" t="s">
        <v>4287</v>
      </c>
      <c r="D110" s="204"/>
      <c r="E110" s="204"/>
      <c r="F110" s="225" t="s">
        <v>4274</v>
      </c>
      <c r="G110" s="204"/>
      <c r="H110" s="204" t="s">
        <v>4308</v>
      </c>
      <c r="I110" s="204" t="s">
        <v>4270</v>
      </c>
      <c r="J110" s="204">
        <v>50</v>
      </c>
      <c r="K110" s="216"/>
    </row>
    <row r="111" spans="2:11" customFormat="1" ht="15" customHeight="1">
      <c r="B111" s="227"/>
      <c r="C111" s="204" t="s">
        <v>4295</v>
      </c>
      <c r="D111" s="204"/>
      <c r="E111" s="204"/>
      <c r="F111" s="225" t="s">
        <v>4274</v>
      </c>
      <c r="G111" s="204"/>
      <c r="H111" s="204" t="s">
        <v>4308</v>
      </c>
      <c r="I111" s="204" t="s">
        <v>4270</v>
      </c>
      <c r="J111" s="204">
        <v>50</v>
      </c>
      <c r="K111" s="216"/>
    </row>
    <row r="112" spans="2:11" customFormat="1" ht="15" customHeight="1">
      <c r="B112" s="227"/>
      <c r="C112" s="204" t="s">
        <v>4293</v>
      </c>
      <c r="D112" s="204"/>
      <c r="E112" s="204"/>
      <c r="F112" s="225" t="s">
        <v>4274</v>
      </c>
      <c r="G112" s="204"/>
      <c r="H112" s="204" t="s">
        <v>4308</v>
      </c>
      <c r="I112" s="204" t="s">
        <v>4270</v>
      </c>
      <c r="J112" s="204">
        <v>50</v>
      </c>
      <c r="K112" s="216"/>
    </row>
    <row r="113" spans="2:11" customFormat="1" ht="15" customHeight="1">
      <c r="B113" s="227"/>
      <c r="C113" s="204" t="s">
        <v>57</v>
      </c>
      <c r="D113" s="204"/>
      <c r="E113" s="204"/>
      <c r="F113" s="225" t="s">
        <v>4268</v>
      </c>
      <c r="G113" s="204"/>
      <c r="H113" s="204" t="s">
        <v>4309</v>
      </c>
      <c r="I113" s="204" t="s">
        <v>4270</v>
      </c>
      <c r="J113" s="204">
        <v>20</v>
      </c>
      <c r="K113" s="216"/>
    </row>
    <row r="114" spans="2:11" customFormat="1" ht="15" customHeight="1">
      <c r="B114" s="227"/>
      <c r="C114" s="204" t="s">
        <v>4310</v>
      </c>
      <c r="D114" s="204"/>
      <c r="E114" s="204"/>
      <c r="F114" s="225" t="s">
        <v>4268</v>
      </c>
      <c r="G114" s="204"/>
      <c r="H114" s="204" t="s">
        <v>4311</v>
      </c>
      <c r="I114" s="204" t="s">
        <v>4270</v>
      </c>
      <c r="J114" s="204">
        <v>120</v>
      </c>
      <c r="K114" s="216"/>
    </row>
    <row r="115" spans="2:11" customFormat="1" ht="15" customHeight="1">
      <c r="B115" s="227"/>
      <c r="C115" s="204" t="s">
        <v>42</v>
      </c>
      <c r="D115" s="204"/>
      <c r="E115" s="204"/>
      <c r="F115" s="225" t="s">
        <v>4268</v>
      </c>
      <c r="G115" s="204"/>
      <c r="H115" s="204" t="s">
        <v>4312</v>
      </c>
      <c r="I115" s="204" t="s">
        <v>4303</v>
      </c>
      <c r="J115" s="204"/>
      <c r="K115" s="216"/>
    </row>
    <row r="116" spans="2:11" customFormat="1" ht="15" customHeight="1">
      <c r="B116" s="227"/>
      <c r="C116" s="204" t="s">
        <v>52</v>
      </c>
      <c r="D116" s="204"/>
      <c r="E116" s="204"/>
      <c r="F116" s="225" t="s">
        <v>4268</v>
      </c>
      <c r="G116" s="204"/>
      <c r="H116" s="204" t="s">
        <v>4313</v>
      </c>
      <c r="I116" s="204" t="s">
        <v>4303</v>
      </c>
      <c r="J116" s="204"/>
      <c r="K116" s="216"/>
    </row>
    <row r="117" spans="2:11" customFormat="1" ht="15" customHeight="1">
      <c r="B117" s="227"/>
      <c r="C117" s="204" t="s">
        <v>61</v>
      </c>
      <c r="D117" s="204"/>
      <c r="E117" s="204"/>
      <c r="F117" s="225" t="s">
        <v>4268</v>
      </c>
      <c r="G117" s="204"/>
      <c r="H117" s="204" t="s">
        <v>4314</v>
      </c>
      <c r="I117" s="204" t="s">
        <v>4315</v>
      </c>
      <c r="J117" s="204"/>
      <c r="K117" s="216"/>
    </row>
    <row r="118" spans="2:11" customFormat="1" ht="15" customHeight="1">
      <c r="B118" s="228"/>
      <c r="C118" s="234"/>
      <c r="D118" s="234"/>
      <c r="E118" s="234"/>
      <c r="F118" s="234"/>
      <c r="G118" s="234"/>
      <c r="H118" s="234"/>
      <c r="I118" s="234"/>
      <c r="J118" s="234"/>
      <c r="K118" s="230"/>
    </row>
    <row r="119" spans="2:11" customFormat="1" ht="18.75" customHeight="1">
      <c r="B119" s="235"/>
      <c r="C119" s="236"/>
      <c r="D119" s="236"/>
      <c r="E119" s="236"/>
      <c r="F119" s="237"/>
      <c r="G119" s="236"/>
      <c r="H119" s="236"/>
      <c r="I119" s="236"/>
      <c r="J119" s="236"/>
      <c r="K119" s="235"/>
    </row>
    <row r="120" spans="2:11" customFormat="1" ht="18.75" customHeight="1">
      <c r="B120" s="211"/>
      <c r="C120" s="211"/>
      <c r="D120" s="211"/>
      <c r="E120" s="211"/>
      <c r="F120" s="211"/>
      <c r="G120" s="211"/>
      <c r="H120" s="211"/>
      <c r="I120" s="211"/>
      <c r="J120" s="211"/>
      <c r="K120" s="211"/>
    </row>
    <row r="121" spans="2:11" customFormat="1" ht="7.5" customHeight="1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pans="2:11" customFormat="1" ht="45" customHeight="1">
      <c r="B122" s="241"/>
      <c r="C122" s="320" t="s">
        <v>4316</v>
      </c>
      <c r="D122" s="320"/>
      <c r="E122" s="320"/>
      <c r="F122" s="320"/>
      <c r="G122" s="320"/>
      <c r="H122" s="320"/>
      <c r="I122" s="320"/>
      <c r="J122" s="320"/>
      <c r="K122" s="242"/>
    </row>
    <row r="123" spans="2:11" customFormat="1" ht="17.25" customHeight="1">
      <c r="B123" s="243"/>
      <c r="C123" s="217" t="s">
        <v>4262</v>
      </c>
      <c r="D123" s="217"/>
      <c r="E123" s="217"/>
      <c r="F123" s="217" t="s">
        <v>4263</v>
      </c>
      <c r="G123" s="218"/>
      <c r="H123" s="217" t="s">
        <v>58</v>
      </c>
      <c r="I123" s="217" t="s">
        <v>61</v>
      </c>
      <c r="J123" s="217" t="s">
        <v>4264</v>
      </c>
      <c r="K123" s="244"/>
    </row>
    <row r="124" spans="2:11" customFormat="1" ht="17.25" customHeight="1">
      <c r="B124" s="243"/>
      <c r="C124" s="219" t="s">
        <v>4265</v>
      </c>
      <c r="D124" s="219"/>
      <c r="E124" s="219"/>
      <c r="F124" s="220" t="s">
        <v>4266</v>
      </c>
      <c r="G124" s="221"/>
      <c r="H124" s="219"/>
      <c r="I124" s="219"/>
      <c r="J124" s="219" t="s">
        <v>4267</v>
      </c>
      <c r="K124" s="244"/>
    </row>
    <row r="125" spans="2:11" customFormat="1" ht="5.25" customHeight="1">
      <c r="B125" s="245"/>
      <c r="C125" s="222"/>
      <c r="D125" s="222"/>
      <c r="E125" s="222"/>
      <c r="F125" s="222"/>
      <c r="G125" s="246"/>
      <c r="H125" s="222"/>
      <c r="I125" s="222"/>
      <c r="J125" s="222"/>
      <c r="K125" s="247"/>
    </row>
    <row r="126" spans="2:11" customFormat="1" ht="15" customHeight="1">
      <c r="B126" s="245"/>
      <c r="C126" s="204" t="s">
        <v>4271</v>
      </c>
      <c r="D126" s="224"/>
      <c r="E126" s="224"/>
      <c r="F126" s="225" t="s">
        <v>4268</v>
      </c>
      <c r="G126" s="204"/>
      <c r="H126" s="204" t="s">
        <v>4308</v>
      </c>
      <c r="I126" s="204" t="s">
        <v>4270</v>
      </c>
      <c r="J126" s="204">
        <v>120</v>
      </c>
      <c r="K126" s="248"/>
    </row>
    <row r="127" spans="2:11" customFormat="1" ht="15" customHeight="1">
      <c r="B127" s="245"/>
      <c r="C127" s="204" t="s">
        <v>4317</v>
      </c>
      <c r="D127" s="204"/>
      <c r="E127" s="204"/>
      <c r="F127" s="225" t="s">
        <v>4268</v>
      </c>
      <c r="G127" s="204"/>
      <c r="H127" s="204" t="s">
        <v>4318</v>
      </c>
      <c r="I127" s="204" t="s">
        <v>4270</v>
      </c>
      <c r="J127" s="204" t="s">
        <v>4319</v>
      </c>
      <c r="K127" s="248"/>
    </row>
    <row r="128" spans="2:11" customFormat="1" ht="15" customHeight="1">
      <c r="B128" s="245"/>
      <c r="C128" s="204" t="s">
        <v>4216</v>
      </c>
      <c r="D128" s="204"/>
      <c r="E128" s="204"/>
      <c r="F128" s="225" t="s">
        <v>4268</v>
      </c>
      <c r="G128" s="204"/>
      <c r="H128" s="204" t="s">
        <v>4320</v>
      </c>
      <c r="I128" s="204" t="s">
        <v>4270</v>
      </c>
      <c r="J128" s="204" t="s">
        <v>4319</v>
      </c>
      <c r="K128" s="248"/>
    </row>
    <row r="129" spans="2:11" customFormat="1" ht="15" customHeight="1">
      <c r="B129" s="245"/>
      <c r="C129" s="204" t="s">
        <v>4279</v>
      </c>
      <c r="D129" s="204"/>
      <c r="E129" s="204"/>
      <c r="F129" s="225" t="s">
        <v>4274</v>
      </c>
      <c r="G129" s="204"/>
      <c r="H129" s="204" t="s">
        <v>4280</v>
      </c>
      <c r="I129" s="204" t="s">
        <v>4270</v>
      </c>
      <c r="J129" s="204">
        <v>15</v>
      </c>
      <c r="K129" s="248"/>
    </row>
    <row r="130" spans="2:11" customFormat="1" ht="15" customHeight="1">
      <c r="B130" s="245"/>
      <c r="C130" s="204" t="s">
        <v>4281</v>
      </c>
      <c r="D130" s="204"/>
      <c r="E130" s="204"/>
      <c r="F130" s="225" t="s">
        <v>4274</v>
      </c>
      <c r="G130" s="204"/>
      <c r="H130" s="204" t="s">
        <v>4282</v>
      </c>
      <c r="I130" s="204" t="s">
        <v>4270</v>
      </c>
      <c r="J130" s="204">
        <v>15</v>
      </c>
      <c r="K130" s="248"/>
    </row>
    <row r="131" spans="2:11" customFormat="1" ht="15" customHeight="1">
      <c r="B131" s="245"/>
      <c r="C131" s="204" t="s">
        <v>4283</v>
      </c>
      <c r="D131" s="204"/>
      <c r="E131" s="204"/>
      <c r="F131" s="225" t="s">
        <v>4274</v>
      </c>
      <c r="G131" s="204"/>
      <c r="H131" s="204" t="s">
        <v>4284</v>
      </c>
      <c r="I131" s="204" t="s">
        <v>4270</v>
      </c>
      <c r="J131" s="204">
        <v>20</v>
      </c>
      <c r="K131" s="248"/>
    </row>
    <row r="132" spans="2:11" customFormat="1" ht="15" customHeight="1">
      <c r="B132" s="245"/>
      <c r="C132" s="204" t="s">
        <v>4285</v>
      </c>
      <c r="D132" s="204"/>
      <c r="E132" s="204"/>
      <c r="F132" s="225" t="s">
        <v>4274</v>
      </c>
      <c r="G132" s="204"/>
      <c r="H132" s="204" t="s">
        <v>4286</v>
      </c>
      <c r="I132" s="204" t="s">
        <v>4270</v>
      </c>
      <c r="J132" s="204">
        <v>20</v>
      </c>
      <c r="K132" s="248"/>
    </row>
    <row r="133" spans="2:11" customFormat="1" ht="15" customHeight="1">
      <c r="B133" s="245"/>
      <c r="C133" s="204" t="s">
        <v>4273</v>
      </c>
      <c r="D133" s="204"/>
      <c r="E133" s="204"/>
      <c r="F133" s="225" t="s">
        <v>4274</v>
      </c>
      <c r="G133" s="204"/>
      <c r="H133" s="204" t="s">
        <v>4308</v>
      </c>
      <c r="I133" s="204" t="s">
        <v>4270</v>
      </c>
      <c r="J133" s="204">
        <v>50</v>
      </c>
      <c r="K133" s="248"/>
    </row>
    <row r="134" spans="2:11" customFormat="1" ht="15" customHeight="1">
      <c r="B134" s="245"/>
      <c r="C134" s="204" t="s">
        <v>4287</v>
      </c>
      <c r="D134" s="204"/>
      <c r="E134" s="204"/>
      <c r="F134" s="225" t="s">
        <v>4274</v>
      </c>
      <c r="G134" s="204"/>
      <c r="H134" s="204" t="s">
        <v>4308</v>
      </c>
      <c r="I134" s="204" t="s">
        <v>4270</v>
      </c>
      <c r="J134" s="204">
        <v>50</v>
      </c>
      <c r="K134" s="248"/>
    </row>
    <row r="135" spans="2:11" customFormat="1" ht="15" customHeight="1">
      <c r="B135" s="245"/>
      <c r="C135" s="204" t="s">
        <v>4293</v>
      </c>
      <c r="D135" s="204"/>
      <c r="E135" s="204"/>
      <c r="F135" s="225" t="s">
        <v>4274</v>
      </c>
      <c r="G135" s="204"/>
      <c r="H135" s="204" t="s">
        <v>4308</v>
      </c>
      <c r="I135" s="204" t="s">
        <v>4270</v>
      </c>
      <c r="J135" s="204">
        <v>50</v>
      </c>
      <c r="K135" s="248"/>
    </row>
    <row r="136" spans="2:11" customFormat="1" ht="15" customHeight="1">
      <c r="B136" s="245"/>
      <c r="C136" s="204" t="s">
        <v>4295</v>
      </c>
      <c r="D136" s="204"/>
      <c r="E136" s="204"/>
      <c r="F136" s="225" t="s">
        <v>4274</v>
      </c>
      <c r="G136" s="204"/>
      <c r="H136" s="204" t="s">
        <v>4308</v>
      </c>
      <c r="I136" s="204" t="s">
        <v>4270</v>
      </c>
      <c r="J136" s="204">
        <v>50</v>
      </c>
      <c r="K136" s="248"/>
    </row>
    <row r="137" spans="2:11" customFormat="1" ht="15" customHeight="1">
      <c r="B137" s="245"/>
      <c r="C137" s="204" t="s">
        <v>4296</v>
      </c>
      <c r="D137" s="204"/>
      <c r="E137" s="204"/>
      <c r="F137" s="225" t="s">
        <v>4274</v>
      </c>
      <c r="G137" s="204"/>
      <c r="H137" s="204" t="s">
        <v>4321</v>
      </c>
      <c r="I137" s="204" t="s">
        <v>4270</v>
      </c>
      <c r="J137" s="204">
        <v>255</v>
      </c>
      <c r="K137" s="248"/>
    </row>
    <row r="138" spans="2:11" customFormat="1" ht="15" customHeight="1">
      <c r="B138" s="245"/>
      <c r="C138" s="204" t="s">
        <v>4298</v>
      </c>
      <c r="D138" s="204"/>
      <c r="E138" s="204"/>
      <c r="F138" s="225" t="s">
        <v>4268</v>
      </c>
      <c r="G138" s="204"/>
      <c r="H138" s="204" t="s">
        <v>4322</v>
      </c>
      <c r="I138" s="204" t="s">
        <v>4300</v>
      </c>
      <c r="J138" s="204"/>
      <c r="K138" s="248"/>
    </row>
    <row r="139" spans="2:11" customFormat="1" ht="15" customHeight="1">
      <c r="B139" s="245"/>
      <c r="C139" s="204" t="s">
        <v>4301</v>
      </c>
      <c r="D139" s="204"/>
      <c r="E139" s="204"/>
      <c r="F139" s="225" t="s">
        <v>4268</v>
      </c>
      <c r="G139" s="204"/>
      <c r="H139" s="204" t="s">
        <v>4323</v>
      </c>
      <c r="I139" s="204" t="s">
        <v>4303</v>
      </c>
      <c r="J139" s="204"/>
      <c r="K139" s="248"/>
    </row>
    <row r="140" spans="2:11" customFormat="1" ht="15" customHeight="1">
      <c r="B140" s="245"/>
      <c r="C140" s="204" t="s">
        <v>4304</v>
      </c>
      <c r="D140" s="204"/>
      <c r="E140" s="204"/>
      <c r="F140" s="225" t="s">
        <v>4268</v>
      </c>
      <c r="G140" s="204"/>
      <c r="H140" s="204" t="s">
        <v>4304</v>
      </c>
      <c r="I140" s="204" t="s">
        <v>4303</v>
      </c>
      <c r="J140" s="204"/>
      <c r="K140" s="248"/>
    </row>
    <row r="141" spans="2:11" customFormat="1" ht="15" customHeight="1">
      <c r="B141" s="245"/>
      <c r="C141" s="204" t="s">
        <v>42</v>
      </c>
      <c r="D141" s="204"/>
      <c r="E141" s="204"/>
      <c r="F141" s="225" t="s">
        <v>4268</v>
      </c>
      <c r="G141" s="204"/>
      <c r="H141" s="204" t="s">
        <v>4324</v>
      </c>
      <c r="I141" s="204" t="s">
        <v>4303</v>
      </c>
      <c r="J141" s="204"/>
      <c r="K141" s="248"/>
    </row>
    <row r="142" spans="2:11" customFormat="1" ht="15" customHeight="1">
      <c r="B142" s="245"/>
      <c r="C142" s="204" t="s">
        <v>4325</v>
      </c>
      <c r="D142" s="204"/>
      <c r="E142" s="204"/>
      <c r="F142" s="225" t="s">
        <v>4268</v>
      </c>
      <c r="G142" s="204"/>
      <c r="H142" s="204" t="s">
        <v>4326</v>
      </c>
      <c r="I142" s="204" t="s">
        <v>4303</v>
      </c>
      <c r="J142" s="204"/>
      <c r="K142" s="248"/>
    </row>
    <row r="143" spans="2:11" customFormat="1" ht="15" customHeight="1">
      <c r="B143" s="249"/>
      <c r="C143" s="250"/>
      <c r="D143" s="250"/>
      <c r="E143" s="250"/>
      <c r="F143" s="250"/>
      <c r="G143" s="250"/>
      <c r="H143" s="250"/>
      <c r="I143" s="250"/>
      <c r="J143" s="250"/>
      <c r="K143" s="251"/>
    </row>
    <row r="144" spans="2:11" customFormat="1" ht="18.75" customHeight="1">
      <c r="B144" s="236"/>
      <c r="C144" s="236"/>
      <c r="D144" s="236"/>
      <c r="E144" s="236"/>
      <c r="F144" s="237"/>
      <c r="G144" s="236"/>
      <c r="H144" s="236"/>
      <c r="I144" s="236"/>
      <c r="J144" s="236"/>
      <c r="K144" s="236"/>
    </row>
    <row r="145" spans="2:11" customFormat="1" ht="18.75" customHeight="1">
      <c r="B145" s="211"/>
      <c r="C145" s="211"/>
      <c r="D145" s="211"/>
      <c r="E145" s="211"/>
      <c r="F145" s="211"/>
      <c r="G145" s="211"/>
      <c r="H145" s="211"/>
      <c r="I145" s="211"/>
      <c r="J145" s="211"/>
      <c r="K145" s="211"/>
    </row>
    <row r="146" spans="2:11" customFormat="1" ht="7.5" customHeight="1">
      <c r="B146" s="212"/>
      <c r="C146" s="213"/>
      <c r="D146" s="213"/>
      <c r="E146" s="213"/>
      <c r="F146" s="213"/>
      <c r="G146" s="213"/>
      <c r="H146" s="213"/>
      <c r="I146" s="213"/>
      <c r="J146" s="213"/>
      <c r="K146" s="214"/>
    </row>
    <row r="147" spans="2:11" customFormat="1" ht="45" customHeight="1">
      <c r="B147" s="215"/>
      <c r="C147" s="322" t="s">
        <v>4327</v>
      </c>
      <c r="D147" s="322"/>
      <c r="E147" s="322"/>
      <c r="F147" s="322"/>
      <c r="G147" s="322"/>
      <c r="H147" s="322"/>
      <c r="I147" s="322"/>
      <c r="J147" s="322"/>
      <c r="K147" s="216"/>
    </row>
    <row r="148" spans="2:11" customFormat="1" ht="17.25" customHeight="1">
      <c r="B148" s="215"/>
      <c r="C148" s="217" t="s">
        <v>4262</v>
      </c>
      <c r="D148" s="217"/>
      <c r="E148" s="217"/>
      <c r="F148" s="217" t="s">
        <v>4263</v>
      </c>
      <c r="G148" s="218"/>
      <c r="H148" s="217" t="s">
        <v>58</v>
      </c>
      <c r="I148" s="217" t="s">
        <v>61</v>
      </c>
      <c r="J148" s="217" t="s">
        <v>4264</v>
      </c>
      <c r="K148" s="216"/>
    </row>
    <row r="149" spans="2:11" customFormat="1" ht="17.25" customHeight="1">
      <c r="B149" s="215"/>
      <c r="C149" s="219" t="s">
        <v>4265</v>
      </c>
      <c r="D149" s="219"/>
      <c r="E149" s="219"/>
      <c r="F149" s="220" t="s">
        <v>4266</v>
      </c>
      <c r="G149" s="221"/>
      <c r="H149" s="219"/>
      <c r="I149" s="219"/>
      <c r="J149" s="219" t="s">
        <v>4267</v>
      </c>
      <c r="K149" s="216"/>
    </row>
    <row r="150" spans="2:11" customFormat="1" ht="5.25" customHeight="1">
      <c r="B150" s="227"/>
      <c r="C150" s="222"/>
      <c r="D150" s="222"/>
      <c r="E150" s="222"/>
      <c r="F150" s="222"/>
      <c r="G150" s="223"/>
      <c r="H150" s="222"/>
      <c r="I150" s="222"/>
      <c r="J150" s="222"/>
      <c r="K150" s="248"/>
    </row>
    <row r="151" spans="2:11" customFormat="1" ht="15" customHeight="1">
      <c r="B151" s="227"/>
      <c r="C151" s="252" t="s">
        <v>4271</v>
      </c>
      <c r="D151" s="204"/>
      <c r="E151" s="204"/>
      <c r="F151" s="253" t="s">
        <v>4268</v>
      </c>
      <c r="G151" s="204"/>
      <c r="H151" s="252" t="s">
        <v>4308</v>
      </c>
      <c r="I151" s="252" t="s">
        <v>4270</v>
      </c>
      <c r="J151" s="252">
        <v>120</v>
      </c>
      <c r="K151" s="248"/>
    </row>
    <row r="152" spans="2:11" customFormat="1" ht="15" customHeight="1">
      <c r="B152" s="227"/>
      <c r="C152" s="252" t="s">
        <v>4317</v>
      </c>
      <c r="D152" s="204"/>
      <c r="E152" s="204"/>
      <c r="F152" s="253" t="s">
        <v>4268</v>
      </c>
      <c r="G152" s="204"/>
      <c r="H152" s="252" t="s">
        <v>4328</v>
      </c>
      <c r="I152" s="252" t="s">
        <v>4270</v>
      </c>
      <c r="J152" s="252" t="s">
        <v>4319</v>
      </c>
      <c r="K152" s="248"/>
    </row>
    <row r="153" spans="2:11" customFormat="1" ht="15" customHeight="1">
      <c r="B153" s="227"/>
      <c r="C153" s="252" t="s">
        <v>4216</v>
      </c>
      <c r="D153" s="204"/>
      <c r="E153" s="204"/>
      <c r="F153" s="253" t="s">
        <v>4268</v>
      </c>
      <c r="G153" s="204"/>
      <c r="H153" s="252" t="s">
        <v>4329</v>
      </c>
      <c r="I153" s="252" t="s">
        <v>4270</v>
      </c>
      <c r="J153" s="252" t="s">
        <v>4319</v>
      </c>
      <c r="K153" s="248"/>
    </row>
    <row r="154" spans="2:11" customFormat="1" ht="15" customHeight="1">
      <c r="B154" s="227"/>
      <c r="C154" s="252" t="s">
        <v>4273</v>
      </c>
      <c r="D154" s="204"/>
      <c r="E154" s="204"/>
      <c r="F154" s="253" t="s">
        <v>4274</v>
      </c>
      <c r="G154" s="204"/>
      <c r="H154" s="252" t="s">
        <v>4308</v>
      </c>
      <c r="I154" s="252" t="s">
        <v>4270</v>
      </c>
      <c r="J154" s="252">
        <v>50</v>
      </c>
      <c r="K154" s="248"/>
    </row>
    <row r="155" spans="2:11" customFormat="1" ht="15" customHeight="1">
      <c r="B155" s="227"/>
      <c r="C155" s="252" t="s">
        <v>4276</v>
      </c>
      <c r="D155" s="204"/>
      <c r="E155" s="204"/>
      <c r="F155" s="253" t="s">
        <v>4268</v>
      </c>
      <c r="G155" s="204"/>
      <c r="H155" s="252" t="s">
        <v>4308</v>
      </c>
      <c r="I155" s="252" t="s">
        <v>4278</v>
      </c>
      <c r="J155" s="252"/>
      <c r="K155" s="248"/>
    </row>
    <row r="156" spans="2:11" customFormat="1" ht="15" customHeight="1">
      <c r="B156" s="227"/>
      <c r="C156" s="252" t="s">
        <v>4287</v>
      </c>
      <c r="D156" s="204"/>
      <c r="E156" s="204"/>
      <c r="F156" s="253" t="s">
        <v>4274</v>
      </c>
      <c r="G156" s="204"/>
      <c r="H156" s="252" t="s">
        <v>4308</v>
      </c>
      <c r="I156" s="252" t="s">
        <v>4270</v>
      </c>
      <c r="J156" s="252">
        <v>50</v>
      </c>
      <c r="K156" s="248"/>
    </row>
    <row r="157" spans="2:11" customFormat="1" ht="15" customHeight="1">
      <c r="B157" s="227"/>
      <c r="C157" s="252" t="s">
        <v>4295</v>
      </c>
      <c r="D157" s="204"/>
      <c r="E157" s="204"/>
      <c r="F157" s="253" t="s">
        <v>4274</v>
      </c>
      <c r="G157" s="204"/>
      <c r="H157" s="252" t="s">
        <v>4308</v>
      </c>
      <c r="I157" s="252" t="s">
        <v>4270</v>
      </c>
      <c r="J157" s="252">
        <v>50</v>
      </c>
      <c r="K157" s="248"/>
    </row>
    <row r="158" spans="2:11" customFormat="1" ht="15" customHeight="1">
      <c r="B158" s="227"/>
      <c r="C158" s="252" t="s">
        <v>4293</v>
      </c>
      <c r="D158" s="204"/>
      <c r="E158" s="204"/>
      <c r="F158" s="253" t="s">
        <v>4274</v>
      </c>
      <c r="G158" s="204"/>
      <c r="H158" s="252" t="s">
        <v>4308</v>
      </c>
      <c r="I158" s="252" t="s">
        <v>4270</v>
      </c>
      <c r="J158" s="252">
        <v>50</v>
      </c>
      <c r="K158" s="248"/>
    </row>
    <row r="159" spans="2:11" customFormat="1" ht="15" customHeight="1">
      <c r="B159" s="227"/>
      <c r="C159" s="252" t="s">
        <v>116</v>
      </c>
      <c r="D159" s="204"/>
      <c r="E159" s="204"/>
      <c r="F159" s="253" t="s">
        <v>4268</v>
      </c>
      <c r="G159" s="204"/>
      <c r="H159" s="252" t="s">
        <v>4330</v>
      </c>
      <c r="I159" s="252" t="s">
        <v>4270</v>
      </c>
      <c r="J159" s="252" t="s">
        <v>4331</v>
      </c>
      <c r="K159" s="248"/>
    </row>
    <row r="160" spans="2:11" customFormat="1" ht="15" customHeight="1">
      <c r="B160" s="227"/>
      <c r="C160" s="252" t="s">
        <v>4332</v>
      </c>
      <c r="D160" s="204"/>
      <c r="E160" s="204"/>
      <c r="F160" s="253" t="s">
        <v>4268</v>
      </c>
      <c r="G160" s="204"/>
      <c r="H160" s="252" t="s">
        <v>4333</v>
      </c>
      <c r="I160" s="252" t="s">
        <v>4303</v>
      </c>
      <c r="J160" s="252"/>
      <c r="K160" s="248"/>
    </row>
    <row r="161" spans="2:11" customFormat="1" ht="15" customHeight="1">
      <c r="B161" s="254"/>
      <c r="C161" s="234"/>
      <c r="D161" s="234"/>
      <c r="E161" s="234"/>
      <c r="F161" s="234"/>
      <c r="G161" s="234"/>
      <c r="H161" s="234"/>
      <c r="I161" s="234"/>
      <c r="J161" s="234"/>
      <c r="K161" s="255"/>
    </row>
    <row r="162" spans="2:11" customFormat="1" ht="18.75" customHeight="1">
      <c r="B162" s="236"/>
      <c r="C162" s="246"/>
      <c r="D162" s="246"/>
      <c r="E162" s="246"/>
      <c r="F162" s="256"/>
      <c r="G162" s="246"/>
      <c r="H162" s="246"/>
      <c r="I162" s="246"/>
      <c r="J162" s="246"/>
      <c r="K162" s="236"/>
    </row>
    <row r="163" spans="2:11" customFormat="1" ht="18.75" customHeight="1">
      <c r="B163" s="211"/>
      <c r="C163" s="211"/>
      <c r="D163" s="211"/>
      <c r="E163" s="211"/>
      <c r="F163" s="211"/>
      <c r="G163" s="211"/>
      <c r="H163" s="211"/>
      <c r="I163" s="211"/>
      <c r="J163" s="211"/>
      <c r="K163" s="211"/>
    </row>
    <row r="164" spans="2:11" customFormat="1" ht="7.5" customHeight="1">
      <c r="B164" s="193"/>
      <c r="C164" s="194"/>
      <c r="D164" s="194"/>
      <c r="E164" s="194"/>
      <c r="F164" s="194"/>
      <c r="G164" s="194"/>
      <c r="H164" s="194"/>
      <c r="I164" s="194"/>
      <c r="J164" s="194"/>
      <c r="K164" s="195"/>
    </row>
    <row r="165" spans="2:11" customFormat="1" ht="45" customHeight="1">
      <c r="B165" s="196"/>
      <c r="C165" s="320" t="s">
        <v>4334</v>
      </c>
      <c r="D165" s="320"/>
      <c r="E165" s="320"/>
      <c r="F165" s="320"/>
      <c r="G165" s="320"/>
      <c r="H165" s="320"/>
      <c r="I165" s="320"/>
      <c r="J165" s="320"/>
      <c r="K165" s="197"/>
    </row>
    <row r="166" spans="2:11" customFormat="1" ht="17.25" customHeight="1">
      <c r="B166" s="196"/>
      <c r="C166" s="217" t="s">
        <v>4262</v>
      </c>
      <c r="D166" s="217"/>
      <c r="E166" s="217"/>
      <c r="F166" s="217" t="s">
        <v>4263</v>
      </c>
      <c r="G166" s="257"/>
      <c r="H166" s="258" t="s">
        <v>58</v>
      </c>
      <c r="I166" s="258" t="s">
        <v>61</v>
      </c>
      <c r="J166" s="217" t="s">
        <v>4264</v>
      </c>
      <c r="K166" s="197"/>
    </row>
    <row r="167" spans="2:11" customFormat="1" ht="17.25" customHeight="1">
      <c r="B167" s="198"/>
      <c r="C167" s="219" t="s">
        <v>4265</v>
      </c>
      <c r="D167" s="219"/>
      <c r="E167" s="219"/>
      <c r="F167" s="220" t="s">
        <v>4266</v>
      </c>
      <c r="G167" s="259"/>
      <c r="H167" s="260"/>
      <c r="I167" s="260"/>
      <c r="J167" s="219" t="s">
        <v>4267</v>
      </c>
      <c r="K167" s="199"/>
    </row>
    <row r="168" spans="2:11" customFormat="1" ht="5.25" customHeight="1">
      <c r="B168" s="227"/>
      <c r="C168" s="222"/>
      <c r="D168" s="222"/>
      <c r="E168" s="222"/>
      <c r="F168" s="222"/>
      <c r="G168" s="223"/>
      <c r="H168" s="222"/>
      <c r="I168" s="222"/>
      <c r="J168" s="222"/>
      <c r="K168" s="248"/>
    </row>
    <row r="169" spans="2:11" customFormat="1" ht="15" customHeight="1">
      <c r="B169" s="227"/>
      <c r="C169" s="204" t="s">
        <v>4271</v>
      </c>
      <c r="D169" s="204"/>
      <c r="E169" s="204"/>
      <c r="F169" s="225" t="s">
        <v>4268</v>
      </c>
      <c r="G169" s="204"/>
      <c r="H169" s="204" t="s">
        <v>4308</v>
      </c>
      <c r="I169" s="204" t="s">
        <v>4270</v>
      </c>
      <c r="J169" s="204">
        <v>120</v>
      </c>
      <c r="K169" s="248"/>
    </row>
    <row r="170" spans="2:11" customFormat="1" ht="15" customHeight="1">
      <c r="B170" s="227"/>
      <c r="C170" s="204" t="s">
        <v>4317</v>
      </c>
      <c r="D170" s="204"/>
      <c r="E170" s="204"/>
      <c r="F170" s="225" t="s">
        <v>4268</v>
      </c>
      <c r="G170" s="204"/>
      <c r="H170" s="204" t="s">
        <v>4318</v>
      </c>
      <c r="I170" s="204" t="s">
        <v>4270</v>
      </c>
      <c r="J170" s="204" t="s">
        <v>4319</v>
      </c>
      <c r="K170" s="248"/>
    </row>
    <row r="171" spans="2:11" customFormat="1" ht="15" customHeight="1">
      <c r="B171" s="227"/>
      <c r="C171" s="204" t="s">
        <v>4216</v>
      </c>
      <c r="D171" s="204"/>
      <c r="E171" s="204"/>
      <c r="F171" s="225" t="s">
        <v>4268</v>
      </c>
      <c r="G171" s="204"/>
      <c r="H171" s="204" t="s">
        <v>4335</v>
      </c>
      <c r="I171" s="204" t="s">
        <v>4270</v>
      </c>
      <c r="J171" s="204" t="s">
        <v>4319</v>
      </c>
      <c r="K171" s="248"/>
    </row>
    <row r="172" spans="2:11" customFormat="1" ht="15" customHeight="1">
      <c r="B172" s="227"/>
      <c r="C172" s="204" t="s">
        <v>4273</v>
      </c>
      <c r="D172" s="204"/>
      <c r="E172" s="204"/>
      <c r="F172" s="225" t="s">
        <v>4274</v>
      </c>
      <c r="G172" s="204"/>
      <c r="H172" s="204" t="s">
        <v>4335</v>
      </c>
      <c r="I172" s="204" t="s">
        <v>4270</v>
      </c>
      <c r="J172" s="204">
        <v>50</v>
      </c>
      <c r="K172" s="248"/>
    </row>
    <row r="173" spans="2:11" customFormat="1" ht="15" customHeight="1">
      <c r="B173" s="227"/>
      <c r="C173" s="204" t="s">
        <v>4276</v>
      </c>
      <c r="D173" s="204"/>
      <c r="E173" s="204"/>
      <c r="F173" s="225" t="s">
        <v>4268</v>
      </c>
      <c r="G173" s="204"/>
      <c r="H173" s="204" t="s">
        <v>4335</v>
      </c>
      <c r="I173" s="204" t="s">
        <v>4278</v>
      </c>
      <c r="J173" s="204"/>
      <c r="K173" s="248"/>
    </row>
    <row r="174" spans="2:11" customFormat="1" ht="15" customHeight="1">
      <c r="B174" s="227"/>
      <c r="C174" s="204" t="s">
        <v>4287</v>
      </c>
      <c r="D174" s="204"/>
      <c r="E174" s="204"/>
      <c r="F174" s="225" t="s">
        <v>4274</v>
      </c>
      <c r="G174" s="204"/>
      <c r="H174" s="204" t="s">
        <v>4335</v>
      </c>
      <c r="I174" s="204" t="s">
        <v>4270</v>
      </c>
      <c r="J174" s="204">
        <v>50</v>
      </c>
      <c r="K174" s="248"/>
    </row>
    <row r="175" spans="2:11" customFormat="1" ht="15" customHeight="1">
      <c r="B175" s="227"/>
      <c r="C175" s="204" t="s">
        <v>4295</v>
      </c>
      <c r="D175" s="204"/>
      <c r="E175" s="204"/>
      <c r="F175" s="225" t="s">
        <v>4274</v>
      </c>
      <c r="G175" s="204"/>
      <c r="H175" s="204" t="s">
        <v>4335</v>
      </c>
      <c r="I175" s="204" t="s">
        <v>4270</v>
      </c>
      <c r="J175" s="204">
        <v>50</v>
      </c>
      <c r="K175" s="248"/>
    </row>
    <row r="176" spans="2:11" customFormat="1" ht="15" customHeight="1">
      <c r="B176" s="227"/>
      <c r="C176" s="204" t="s">
        <v>4293</v>
      </c>
      <c r="D176" s="204"/>
      <c r="E176" s="204"/>
      <c r="F176" s="225" t="s">
        <v>4274</v>
      </c>
      <c r="G176" s="204"/>
      <c r="H176" s="204" t="s">
        <v>4335</v>
      </c>
      <c r="I176" s="204" t="s">
        <v>4270</v>
      </c>
      <c r="J176" s="204">
        <v>50</v>
      </c>
      <c r="K176" s="248"/>
    </row>
    <row r="177" spans="2:11" customFormat="1" ht="15" customHeight="1">
      <c r="B177" s="227"/>
      <c r="C177" s="204" t="s">
        <v>149</v>
      </c>
      <c r="D177" s="204"/>
      <c r="E177" s="204"/>
      <c r="F177" s="225" t="s">
        <v>4268</v>
      </c>
      <c r="G177" s="204"/>
      <c r="H177" s="204" t="s">
        <v>4336</v>
      </c>
      <c r="I177" s="204" t="s">
        <v>4337</v>
      </c>
      <c r="J177" s="204"/>
      <c r="K177" s="248"/>
    </row>
    <row r="178" spans="2:11" customFormat="1" ht="15" customHeight="1">
      <c r="B178" s="227"/>
      <c r="C178" s="204" t="s">
        <v>61</v>
      </c>
      <c r="D178" s="204"/>
      <c r="E178" s="204"/>
      <c r="F178" s="225" t="s">
        <v>4268</v>
      </c>
      <c r="G178" s="204"/>
      <c r="H178" s="204" t="s">
        <v>4338</v>
      </c>
      <c r="I178" s="204" t="s">
        <v>4339</v>
      </c>
      <c r="J178" s="204">
        <v>1</v>
      </c>
      <c r="K178" s="248"/>
    </row>
    <row r="179" spans="2:11" customFormat="1" ht="15" customHeight="1">
      <c r="B179" s="227"/>
      <c r="C179" s="204" t="s">
        <v>57</v>
      </c>
      <c r="D179" s="204"/>
      <c r="E179" s="204"/>
      <c r="F179" s="225" t="s">
        <v>4268</v>
      </c>
      <c r="G179" s="204"/>
      <c r="H179" s="204" t="s">
        <v>4340</v>
      </c>
      <c r="I179" s="204" t="s">
        <v>4270</v>
      </c>
      <c r="J179" s="204">
        <v>20</v>
      </c>
      <c r="K179" s="248"/>
    </row>
    <row r="180" spans="2:11" customFormat="1" ht="15" customHeight="1">
      <c r="B180" s="227"/>
      <c r="C180" s="204" t="s">
        <v>58</v>
      </c>
      <c r="D180" s="204"/>
      <c r="E180" s="204"/>
      <c r="F180" s="225" t="s">
        <v>4268</v>
      </c>
      <c r="G180" s="204"/>
      <c r="H180" s="204" t="s">
        <v>4341</v>
      </c>
      <c r="I180" s="204" t="s">
        <v>4270</v>
      </c>
      <c r="J180" s="204">
        <v>255</v>
      </c>
      <c r="K180" s="248"/>
    </row>
    <row r="181" spans="2:11" customFormat="1" ht="15" customHeight="1">
      <c r="B181" s="227"/>
      <c r="C181" s="204" t="s">
        <v>150</v>
      </c>
      <c r="D181" s="204"/>
      <c r="E181" s="204"/>
      <c r="F181" s="225" t="s">
        <v>4268</v>
      </c>
      <c r="G181" s="204"/>
      <c r="H181" s="204" t="s">
        <v>4232</v>
      </c>
      <c r="I181" s="204" t="s">
        <v>4270</v>
      </c>
      <c r="J181" s="204">
        <v>10</v>
      </c>
      <c r="K181" s="248"/>
    </row>
    <row r="182" spans="2:11" customFormat="1" ht="15" customHeight="1">
      <c r="B182" s="227"/>
      <c r="C182" s="204" t="s">
        <v>151</v>
      </c>
      <c r="D182" s="204"/>
      <c r="E182" s="204"/>
      <c r="F182" s="225" t="s">
        <v>4268</v>
      </c>
      <c r="G182" s="204"/>
      <c r="H182" s="204" t="s">
        <v>4342</v>
      </c>
      <c r="I182" s="204" t="s">
        <v>4303</v>
      </c>
      <c r="J182" s="204"/>
      <c r="K182" s="248"/>
    </row>
    <row r="183" spans="2:11" customFormat="1" ht="15" customHeight="1">
      <c r="B183" s="227"/>
      <c r="C183" s="204" t="s">
        <v>4343</v>
      </c>
      <c r="D183" s="204"/>
      <c r="E183" s="204"/>
      <c r="F183" s="225" t="s">
        <v>4268</v>
      </c>
      <c r="G183" s="204"/>
      <c r="H183" s="204" t="s">
        <v>4344</v>
      </c>
      <c r="I183" s="204" t="s">
        <v>4303</v>
      </c>
      <c r="J183" s="204"/>
      <c r="K183" s="248"/>
    </row>
    <row r="184" spans="2:11" customFormat="1" ht="15" customHeight="1">
      <c r="B184" s="227"/>
      <c r="C184" s="204" t="s">
        <v>4332</v>
      </c>
      <c r="D184" s="204"/>
      <c r="E184" s="204"/>
      <c r="F184" s="225" t="s">
        <v>4268</v>
      </c>
      <c r="G184" s="204"/>
      <c r="H184" s="204" t="s">
        <v>4345</v>
      </c>
      <c r="I184" s="204" t="s">
        <v>4303</v>
      </c>
      <c r="J184" s="204"/>
      <c r="K184" s="248"/>
    </row>
    <row r="185" spans="2:11" customFormat="1" ht="15" customHeight="1">
      <c r="B185" s="227"/>
      <c r="C185" s="204" t="s">
        <v>153</v>
      </c>
      <c r="D185" s="204"/>
      <c r="E185" s="204"/>
      <c r="F185" s="225" t="s">
        <v>4274</v>
      </c>
      <c r="G185" s="204"/>
      <c r="H185" s="204" t="s">
        <v>4346</v>
      </c>
      <c r="I185" s="204" t="s">
        <v>4270</v>
      </c>
      <c r="J185" s="204">
        <v>50</v>
      </c>
      <c r="K185" s="248"/>
    </row>
    <row r="186" spans="2:11" customFormat="1" ht="15" customHeight="1">
      <c r="B186" s="227"/>
      <c r="C186" s="204" t="s">
        <v>4347</v>
      </c>
      <c r="D186" s="204"/>
      <c r="E186" s="204"/>
      <c r="F186" s="225" t="s">
        <v>4274</v>
      </c>
      <c r="G186" s="204"/>
      <c r="H186" s="204" t="s">
        <v>4348</v>
      </c>
      <c r="I186" s="204" t="s">
        <v>4349</v>
      </c>
      <c r="J186" s="204"/>
      <c r="K186" s="248"/>
    </row>
    <row r="187" spans="2:11" customFormat="1" ht="15" customHeight="1">
      <c r="B187" s="227"/>
      <c r="C187" s="204" t="s">
        <v>4350</v>
      </c>
      <c r="D187" s="204"/>
      <c r="E187" s="204"/>
      <c r="F187" s="225" t="s">
        <v>4274</v>
      </c>
      <c r="G187" s="204"/>
      <c r="H187" s="204" t="s">
        <v>4351</v>
      </c>
      <c r="I187" s="204" t="s">
        <v>4349</v>
      </c>
      <c r="J187" s="204"/>
      <c r="K187" s="248"/>
    </row>
    <row r="188" spans="2:11" customFormat="1" ht="15" customHeight="1">
      <c r="B188" s="227"/>
      <c r="C188" s="204" t="s">
        <v>4352</v>
      </c>
      <c r="D188" s="204"/>
      <c r="E188" s="204"/>
      <c r="F188" s="225" t="s">
        <v>4274</v>
      </c>
      <c r="G188" s="204"/>
      <c r="H188" s="204" t="s">
        <v>4353</v>
      </c>
      <c r="I188" s="204" t="s">
        <v>4349</v>
      </c>
      <c r="J188" s="204"/>
      <c r="K188" s="248"/>
    </row>
    <row r="189" spans="2:11" customFormat="1" ht="15" customHeight="1">
      <c r="B189" s="227"/>
      <c r="C189" s="261" t="s">
        <v>4354</v>
      </c>
      <c r="D189" s="204"/>
      <c r="E189" s="204"/>
      <c r="F189" s="225" t="s">
        <v>4274</v>
      </c>
      <c r="G189" s="204"/>
      <c r="H189" s="204" t="s">
        <v>4355</v>
      </c>
      <c r="I189" s="204" t="s">
        <v>4356</v>
      </c>
      <c r="J189" s="262" t="s">
        <v>4357</v>
      </c>
      <c r="K189" s="248"/>
    </row>
    <row r="190" spans="2:11" customFormat="1" ht="15" customHeight="1">
      <c r="B190" s="263"/>
      <c r="C190" s="264" t="s">
        <v>4358</v>
      </c>
      <c r="D190" s="265"/>
      <c r="E190" s="265"/>
      <c r="F190" s="266" t="s">
        <v>4274</v>
      </c>
      <c r="G190" s="265"/>
      <c r="H190" s="265" t="s">
        <v>4359</v>
      </c>
      <c r="I190" s="265" t="s">
        <v>4356</v>
      </c>
      <c r="J190" s="267" t="s">
        <v>4357</v>
      </c>
      <c r="K190" s="268"/>
    </row>
    <row r="191" spans="2:11" customFormat="1" ht="15" customHeight="1">
      <c r="B191" s="227"/>
      <c r="C191" s="261" t="s">
        <v>46</v>
      </c>
      <c r="D191" s="204"/>
      <c r="E191" s="204"/>
      <c r="F191" s="225" t="s">
        <v>4268</v>
      </c>
      <c r="G191" s="204"/>
      <c r="H191" s="201" t="s">
        <v>4360</v>
      </c>
      <c r="I191" s="204" t="s">
        <v>4361</v>
      </c>
      <c r="J191" s="204"/>
      <c r="K191" s="248"/>
    </row>
    <row r="192" spans="2:11" customFormat="1" ht="15" customHeight="1">
      <c r="B192" s="227"/>
      <c r="C192" s="261" t="s">
        <v>4362</v>
      </c>
      <c r="D192" s="204"/>
      <c r="E192" s="204"/>
      <c r="F192" s="225" t="s">
        <v>4268</v>
      </c>
      <c r="G192" s="204"/>
      <c r="H192" s="204" t="s">
        <v>4363</v>
      </c>
      <c r="I192" s="204" t="s">
        <v>4303</v>
      </c>
      <c r="J192" s="204"/>
      <c r="K192" s="248"/>
    </row>
    <row r="193" spans="2:11" customFormat="1" ht="15" customHeight="1">
      <c r="B193" s="227"/>
      <c r="C193" s="261" t="s">
        <v>4364</v>
      </c>
      <c r="D193" s="204"/>
      <c r="E193" s="204"/>
      <c r="F193" s="225" t="s">
        <v>4268</v>
      </c>
      <c r="G193" s="204"/>
      <c r="H193" s="204" t="s">
        <v>4365</v>
      </c>
      <c r="I193" s="204" t="s">
        <v>4303</v>
      </c>
      <c r="J193" s="204"/>
      <c r="K193" s="248"/>
    </row>
    <row r="194" spans="2:11" customFormat="1" ht="15" customHeight="1">
      <c r="B194" s="227"/>
      <c r="C194" s="261" t="s">
        <v>4366</v>
      </c>
      <c r="D194" s="204"/>
      <c r="E194" s="204"/>
      <c r="F194" s="225" t="s">
        <v>4274</v>
      </c>
      <c r="G194" s="204"/>
      <c r="H194" s="204" t="s">
        <v>4367</v>
      </c>
      <c r="I194" s="204" t="s">
        <v>4303</v>
      </c>
      <c r="J194" s="204"/>
      <c r="K194" s="248"/>
    </row>
    <row r="195" spans="2:11" customFormat="1" ht="15" customHeight="1">
      <c r="B195" s="254"/>
      <c r="C195" s="269"/>
      <c r="D195" s="234"/>
      <c r="E195" s="234"/>
      <c r="F195" s="234"/>
      <c r="G195" s="234"/>
      <c r="H195" s="234"/>
      <c r="I195" s="234"/>
      <c r="J195" s="234"/>
      <c r="K195" s="255"/>
    </row>
    <row r="196" spans="2:11" customFormat="1" ht="18.75" customHeight="1">
      <c r="B196" s="236"/>
      <c r="C196" s="246"/>
      <c r="D196" s="246"/>
      <c r="E196" s="246"/>
      <c r="F196" s="256"/>
      <c r="G196" s="246"/>
      <c r="H196" s="246"/>
      <c r="I196" s="246"/>
      <c r="J196" s="246"/>
      <c r="K196" s="236"/>
    </row>
    <row r="197" spans="2:11" customFormat="1" ht="18.75" customHeight="1">
      <c r="B197" s="236"/>
      <c r="C197" s="246"/>
      <c r="D197" s="246"/>
      <c r="E197" s="246"/>
      <c r="F197" s="256"/>
      <c r="G197" s="246"/>
      <c r="H197" s="246"/>
      <c r="I197" s="246"/>
      <c r="J197" s="246"/>
      <c r="K197" s="236"/>
    </row>
    <row r="198" spans="2:11" customFormat="1" ht="18.75" customHeight="1">
      <c r="B198" s="211"/>
      <c r="C198" s="211"/>
      <c r="D198" s="211"/>
      <c r="E198" s="211"/>
      <c r="F198" s="211"/>
      <c r="G198" s="211"/>
      <c r="H198" s="211"/>
      <c r="I198" s="211"/>
      <c r="J198" s="211"/>
      <c r="K198" s="211"/>
    </row>
    <row r="199" spans="2:11" customFormat="1" ht="12">
      <c r="B199" s="193"/>
      <c r="C199" s="194"/>
      <c r="D199" s="194"/>
      <c r="E199" s="194"/>
      <c r="F199" s="194"/>
      <c r="G199" s="194"/>
      <c r="H199" s="194"/>
      <c r="I199" s="194"/>
      <c r="J199" s="194"/>
      <c r="K199" s="195"/>
    </row>
    <row r="200" spans="2:11" customFormat="1" ht="22.2">
      <c r="B200" s="196"/>
      <c r="C200" s="320" t="s">
        <v>4368</v>
      </c>
      <c r="D200" s="320"/>
      <c r="E200" s="320"/>
      <c r="F200" s="320"/>
      <c r="G200" s="320"/>
      <c r="H200" s="320"/>
      <c r="I200" s="320"/>
      <c r="J200" s="320"/>
      <c r="K200" s="197"/>
    </row>
    <row r="201" spans="2:11" customFormat="1" ht="25.5" customHeight="1">
      <c r="B201" s="196"/>
      <c r="C201" s="270" t="s">
        <v>4369</v>
      </c>
      <c r="D201" s="270"/>
      <c r="E201" s="270"/>
      <c r="F201" s="270" t="s">
        <v>4370</v>
      </c>
      <c r="G201" s="271"/>
      <c r="H201" s="321" t="s">
        <v>4371</v>
      </c>
      <c r="I201" s="321"/>
      <c r="J201" s="321"/>
      <c r="K201" s="197"/>
    </row>
    <row r="202" spans="2:11" customFormat="1" ht="5.25" customHeight="1">
      <c r="B202" s="227"/>
      <c r="C202" s="222"/>
      <c r="D202" s="222"/>
      <c r="E202" s="222"/>
      <c r="F202" s="222"/>
      <c r="G202" s="246"/>
      <c r="H202" s="222"/>
      <c r="I202" s="222"/>
      <c r="J202" s="222"/>
      <c r="K202" s="248"/>
    </row>
    <row r="203" spans="2:11" customFormat="1" ht="15" customHeight="1">
      <c r="B203" s="227"/>
      <c r="C203" s="204" t="s">
        <v>4361</v>
      </c>
      <c r="D203" s="204"/>
      <c r="E203" s="204"/>
      <c r="F203" s="225" t="s">
        <v>47</v>
      </c>
      <c r="G203" s="204"/>
      <c r="H203" s="319" t="s">
        <v>4372</v>
      </c>
      <c r="I203" s="319"/>
      <c r="J203" s="319"/>
      <c r="K203" s="248"/>
    </row>
    <row r="204" spans="2:11" customFormat="1" ht="15" customHeight="1">
      <c r="B204" s="227"/>
      <c r="C204" s="204"/>
      <c r="D204" s="204"/>
      <c r="E204" s="204"/>
      <c r="F204" s="225" t="s">
        <v>48</v>
      </c>
      <c r="G204" s="204"/>
      <c r="H204" s="319" t="s">
        <v>4373</v>
      </c>
      <c r="I204" s="319"/>
      <c r="J204" s="319"/>
      <c r="K204" s="248"/>
    </row>
    <row r="205" spans="2:11" customFormat="1" ht="15" customHeight="1">
      <c r="B205" s="227"/>
      <c r="C205" s="204"/>
      <c r="D205" s="204"/>
      <c r="E205" s="204"/>
      <c r="F205" s="225" t="s">
        <v>51</v>
      </c>
      <c r="G205" s="204"/>
      <c r="H205" s="319" t="s">
        <v>4374</v>
      </c>
      <c r="I205" s="319"/>
      <c r="J205" s="319"/>
      <c r="K205" s="248"/>
    </row>
    <row r="206" spans="2:11" customFormat="1" ht="15" customHeight="1">
      <c r="B206" s="227"/>
      <c r="C206" s="204"/>
      <c r="D206" s="204"/>
      <c r="E206" s="204"/>
      <c r="F206" s="225" t="s">
        <v>49</v>
      </c>
      <c r="G206" s="204"/>
      <c r="H206" s="319" t="s">
        <v>4375</v>
      </c>
      <c r="I206" s="319"/>
      <c r="J206" s="319"/>
      <c r="K206" s="248"/>
    </row>
    <row r="207" spans="2:11" customFormat="1" ht="15" customHeight="1">
      <c r="B207" s="227"/>
      <c r="C207" s="204"/>
      <c r="D207" s="204"/>
      <c r="E207" s="204"/>
      <c r="F207" s="225" t="s">
        <v>50</v>
      </c>
      <c r="G207" s="204"/>
      <c r="H207" s="319" t="s">
        <v>4376</v>
      </c>
      <c r="I207" s="319"/>
      <c r="J207" s="319"/>
      <c r="K207" s="248"/>
    </row>
    <row r="208" spans="2:11" customFormat="1" ht="15" customHeight="1">
      <c r="B208" s="227"/>
      <c r="C208" s="204"/>
      <c r="D208" s="204"/>
      <c r="E208" s="204"/>
      <c r="F208" s="225"/>
      <c r="G208" s="204"/>
      <c r="H208" s="204"/>
      <c r="I208" s="204"/>
      <c r="J208" s="204"/>
      <c r="K208" s="248"/>
    </row>
    <row r="209" spans="2:11" customFormat="1" ht="15" customHeight="1">
      <c r="B209" s="227"/>
      <c r="C209" s="204" t="s">
        <v>4315</v>
      </c>
      <c r="D209" s="204"/>
      <c r="E209" s="204"/>
      <c r="F209" s="225" t="s">
        <v>83</v>
      </c>
      <c r="G209" s="204"/>
      <c r="H209" s="319" t="s">
        <v>4377</v>
      </c>
      <c r="I209" s="319"/>
      <c r="J209" s="319"/>
      <c r="K209" s="248"/>
    </row>
    <row r="210" spans="2:11" customFormat="1" ht="15" customHeight="1">
      <c r="B210" s="227"/>
      <c r="C210" s="204"/>
      <c r="D210" s="204"/>
      <c r="E210" s="204"/>
      <c r="F210" s="225" t="s">
        <v>4212</v>
      </c>
      <c r="G210" s="204"/>
      <c r="H210" s="319" t="s">
        <v>4213</v>
      </c>
      <c r="I210" s="319"/>
      <c r="J210" s="319"/>
      <c r="K210" s="248"/>
    </row>
    <row r="211" spans="2:11" customFormat="1" ht="15" customHeight="1">
      <c r="B211" s="227"/>
      <c r="C211" s="204"/>
      <c r="D211" s="204"/>
      <c r="E211" s="204"/>
      <c r="F211" s="225" t="s">
        <v>4210</v>
      </c>
      <c r="G211" s="204"/>
      <c r="H211" s="319" t="s">
        <v>4378</v>
      </c>
      <c r="I211" s="319"/>
      <c r="J211" s="319"/>
      <c r="K211" s="248"/>
    </row>
    <row r="212" spans="2:11" customFormat="1" ht="15" customHeight="1">
      <c r="B212" s="272"/>
      <c r="C212" s="204"/>
      <c r="D212" s="204"/>
      <c r="E212" s="204"/>
      <c r="F212" s="225" t="s">
        <v>4214</v>
      </c>
      <c r="G212" s="261"/>
      <c r="H212" s="318" t="s">
        <v>4215</v>
      </c>
      <c r="I212" s="318"/>
      <c r="J212" s="318"/>
      <c r="K212" s="273"/>
    </row>
    <row r="213" spans="2:11" customFormat="1" ht="15" customHeight="1">
      <c r="B213" s="272"/>
      <c r="C213" s="204"/>
      <c r="D213" s="204"/>
      <c r="E213" s="204"/>
      <c r="F213" s="225" t="s">
        <v>2864</v>
      </c>
      <c r="G213" s="261"/>
      <c r="H213" s="318" t="s">
        <v>2981</v>
      </c>
      <c r="I213" s="318"/>
      <c r="J213" s="318"/>
      <c r="K213" s="273"/>
    </row>
    <row r="214" spans="2:11" customFormat="1" ht="15" customHeight="1">
      <c r="B214" s="272"/>
      <c r="C214" s="204"/>
      <c r="D214" s="204"/>
      <c r="E214" s="204"/>
      <c r="F214" s="225"/>
      <c r="G214" s="261"/>
      <c r="H214" s="252"/>
      <c r="I214" s="252"/>
      <c r="J214" s="252"/>
      <c r="K214" s="273"/>
    </row>
    <row r="215" spans="2:11" customFormat="1" ht="15" customHeight="1">
      <c r="B215" s="272"/>
      <c r="C215" s="204" t="s">
        <v>4339</v>
      </c>
      <c r="D215" s="204"/>
      <c r="E215" s="204"/>
      <c r="F215" s="225">
        <v>1</v>
      </c>
      <c r="G215" s="261"/>
      <c r="H215" s="318" t="s">
        <v>4379</v>
      </c>
      <c r="I215" s="318"/>
      <c r="J215" s="318"/>
      <c r="K215" s="273"/>
    </row>
    <row r="216" spans="2:11" customFormat="1" ht="15" customHeight="1">
      <c r="B216" s="272"/>
      <c r="C216" s="204"/>
      <c r="D216" s="204"/>
      <c r="E216" s="204"/>
      <c r="F216" s="225">
        <v>2</v>
      </c>
      <c r="G216" s="261"/>
      <c r="H216" s="318" t="s">
        <v>4380</v>
      </c>
      <c r="I216" s="318"/>
      <c r="J216" s="318"/>
      <c r="K216" s="273"/>
    </row>
    <row r="217" spans="2:11" customFormat="1" ht="15" customHeight="1">
      <c r="B217" s="272"/>
      <c r="C217" s="204"/>
      <c r="D217" s="204"/>
      <c r="E217" s="204"/>
      <c r="F217" s="225">
        <v>3</v>
      </c>
      <c r="G217" s="261"/>
      <c r="H217" s="318" t="s">
        <v>4381</v>
      </c>
      <c r="I217" s="318"/>
      <c r="J217" s="318"/>
      <c r="K217" s="273"/>
    </row>
    <row r="218" spans="2:11" customFormat="1" ht="15" customHeight="1">
      <c r="B218" s="272"/>
      <c r="C218" s="204"/>
      <c r="D218" s="204"/>
      <c r="E218" s="204"/>
      <c r="F218" s="225">
        <v>4</v>
      </c>
      <c r="G218" s="261"/>
      <c r="H218" s="318" t="s">
        <v>4382</v>
      </c>
      <c r="I218" s="318"/>
      <c r="J218" s="318"/>
      <c r="K218" s="273"/>
    </row>
    <row r="219" spans="2:11" customFormat="1" ht="12.75" customHeight="1">
      <c r="B219" s="274"/>
      <c r="C219" s="275"/>
      <c r="D219" s="275"/>
      <c r="E219" s="275"/>
      <c r="F219" s="275"/>
      <c r="G219" s="275"/>
      <c r="H219" s="275"/>
      <c r="I219" s="275"/>
      <c r="J219" s="275"/>
      <c r="K219" s="276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928"/>
  <sheetViews>
    <sheetView showGridLines="0" tabSelected="1" topLeftCell="A277" workbookViewId="0">
      <selection activeCell="F283" sqref="F283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8" t="s">
        <v>85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2:46" ht="24.9" customHeight="1">
      <c r="B4" s="21"/>
      <c r="D4" s="22" t="s">
        <v>112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Pavilon dětských skupin parc. č. 1579/2, k. ú. Odry</v>
      </c>
      <c r="F7" s="316"/>
      <c r="G7" s="316"/>
      <c r="H7" s="316"/>
      <c r="L7" s="21"/>
    </row>
    <row r="8" spans="2:46" s="1" customFormat="1" ht="12" customHeight="1">
      <c r="B8" s="33"/>
      <c r="D8" s="28" t="s">
        <v>113</v>
      </c>
      <c r="L8" s="33"/>
    </row>
    <row r="9" spans="2:46" s="1" customFormat="1" ht="16.5" customHeight="1">
      <c r="B9" s="33"/>
      <c r="E9" s="305" t="s">
        <v>114</v>
      </c>
      <c r="F9" s="314"/>
      <c r="G9" s="314"/>
      <c r="H9" s="314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20. 3. 2024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>
      <c r="B15" s="33"/>
      <c r="E15" s="26" t="s">
        <v>28</v>
      </c>
      <c r="I15" s="28" t="s">
        <v>29</v>
      </c>
      <c r="J15" s="26" t="s">
        <v>30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7" t="str">
        <f>'Rekapitulace stavby'!E14</f>
        <v>Vyplň údaj</v>
      </c>
      <c r="F18" s="288"/>
      <c r="G18" s="288"/>
      <c r="H18" s="288"/>
      <c r="I18" s="28" t="s">
        <v>29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>
      <c r="B21" s="33"/>
      <c r="E21" s="26" t="s">
        <v>35</v>
      </c>
      <c r="I21" s="28" t="s">
        <v>29</v>
      </c>
      <c r="J21" s="26" t="s">
        <v>36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38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40</v>
      </c>
      <c r="L26" s="33"/>
    </row>
    <row r="27" spans="2:12" s="7" customFormat="1" ht="71.25" customHeight="1">
      <c r="B27" s="87"/>
      <c r="E27" s="292" t="s">
        <v>41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42</v>
      </c>
      <c r="J30" s="64">
        <f>ROUND(J108,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" customHeight="1">
      <c r="B33" s="33"/>
      <c r="D33" s="53" t="s">
        <v>46</v>
      </c>
      <c r="E33" s="28" t="s">
        <v>47</v>
      </c>
      <c r="F33" s="89">
        <f>ROUND((SUM(BE108:BE4927)),  2)</f>
        <v>0</v>
      </c>
      <c r="I33" s="90">
        <v>0.21</v>
      </c>
      <c r="J33" s="89">
        <f>ROUND(((SUM(BE108:BE4927))*I33),  2)</f>
        <v>0</v>
      </c>
      <c r="L33" s="33"/>
    </row>
    <row r="34" spans="2:12" s="1" customFormat="1" ht="14.4" customHeight="1">
      <c r="B34" s="33"/>
      <c r="E34" s="28" t="s">
        <v>48</v>
      </c>
      <c r="F34" s="89">
        <f>ROUND((SUM(BF108:BF4927)),  2)</f>
        <v>0</v>
      </c>
      <c r="I34" s="90">
        <v>0.12</v>
      </c>
      <c r="J34" s="89">
        <f>ROUND(((SUM(BF108:BF4927))*I34),  2)</f>
        <v>0</v>
      </c>
      <c r="L34" s="33"/>
    </row>
    <row r="35" spans="2:12" s="1" customFormat="1" ht="14.4" hidden="1" customHeight="1">
      <c r="B35" s="33"/>
      <c r="E35" s="28" t="s">
        <v>49</v>
      </c>
      <c r="F35" s="89">
        <f>ROUND((SUM(BG108:BG4927)),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50</v>
      </c>
      <c r="F36" s="89">
        <f>ROUND((SUM(BH108:BH4927)),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51</v>
      </c>
      <c r="F37" s="89">
        <f>ROUND((SUM(BI108:BI4927)),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52</v>
      </c>
      <c r="E39" s="55"/>
      <c r="F39" s="55"/>
      <c r="G39" s="93" t="s">
        <v>53</v>
      </c>
      <c r="H39" s="94" t="s">
        <v>54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115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Pavilon dětských skupin parc. č. 1579/2, k. ú. Odry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113</v>
      </c>
      <c r="L49" s="33"/>
    </row>
    <row r="50" spans="2:47" s="1" customFormat="1" ht="16.5" customHeight="1">
      <c r="B50" s="33"/>
      <c r="E50" s="305" t="str">
        <f>E9</f>
        <v>001 - Architektonicko-stavební řešení</v>
      </c>
      <c r="F50" s="314"/>
      <c r="G50" s="314"/>
      <c r="H50" s="314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katastrální území Odry</v>
      </c>
      <c r="I52" s="28" t="s">
        <v>23</v>
      </c>
      <c r="J52" s="50" t="str">
        <f>IF(J12="","",J12)</f>
        <v>20. 3. 2024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Město Odry</v>
      </c>
      <c r="I54" s="28" t="s">
        <v>33</v>
      </c>
      <c r="J54" s="31" t="str">
        <f>E21</f>
        <v>ARCHITRÁV, s.r.o.</v>
      </c>
      <c r="L54" s="33"/>
    </row>
    <row r="55" spans="2:47" s="1" customFormat="1" ht="15.15" customHeight="1">
      <c r="B55" s="33"/>
      <c r="C55" s="28" t="s">
        <v>31</v>
      </c>
      <c r="F55" s="26" t="str">
        <f>IF(E18="","",E18)</f>
        <v>Vyplň údaj</v>
      </c>
      <c r="I55" s="28" t="s">
        <v>38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116</v>
      </c>
      <c r="D57" s="91"/>
      <c r="E57" s="91"/>
      <c r="F57" s="91"/>
      <c r="G57" s="91"/>
      <c r="H57" s="91"/>
      <c r="I57" s="91"/>
      <c r="J57" s="98" t="s">
        <v>117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74</v>
      </c>
      <c r="J59" s="64">
        <f>J108</f>
        <v>0</v>
      </c>
      <c r="L59" s="33"/>
      <c r="AU59" s="18" t="s">
        <v>118</v>
      </c>
    </row>
    <row r="60" spans="2:47" s="8" customFormat="1" ht="24.9" customHeight="1">
      <c r="B60" s="100"/>
      <c r="D60" s="101" t="s">
        <v>119</v>
      </c>
      <c r="E60" s="102"/>
      <c r="F60" s="102"/>
      <c r="G60" s="102"/>
      <c r="H60" s="102"/>
      <c r="I60" s="102"/>
      <c r="J60" s="103">
        <f>J109</f>
        <v>0</v>
      </c>
      <c r="L60" s="100"/>
    </row>
    <row r="61" spans="2:47" s="9" customFormat="1" ht="19.95" customHeight="1">
      <c r="B61" s="104"/>
      <c r="D61" s="105" t="s">
        <v>120</v>
      </c>
      <c r="E61" s="106"/>
      <c r="F61" s="106"/>
      <c r="G61" s="106"/>
      <c r="H61" s="106"/>
      <c r="I61" s="106"/>
      <c r="J61" s="107">
        <f>J110</f>
        <v>0</v>
      </c>
      <c r="L61" s="104"/>
    </row>
    <row r="62" spans="2:47" s="9" customFormat="1" ht="19.95" customHeight="1">
      <c r="B62" s="104"/>
      <c r="D62" s="105" t="s">
        <v>121</v>
      </c>
      <c r="E62" s="106"/>
      <c r="F62" s="106"/>
      <c r="G62" s="106"/>
      <c r="H62" s="106"/>
      <c r="I62" s="106"/>
      <c r="J62" s="107">
        <f>J270</f>
        <v>0</v>
      </c>
      <c r="L62" s="104"/>
    </row>
    <row r="63" spans="2:47" s="9" customFormat="1" ht="19.95" customHeight="1">
      <c r="B63" s="104"/>
      <c r="D63" s="105" t="s">
        <v>122</v>
      </c>
      <c r="E63" s="106"/>
      <c r="F63" s="106"/>
      <c r="G63" s="106"/>
      <c r="H63" s="106"/>
      <c r="I63" s="106"/>
      <c r="J63" s="107">
        <f>J389</f>
        <v>0</v>
      </c>
      <c r="L63" s="104"/>
    </row>
    <row r="64" spans="2:47" s="9" customFormat="1" ht="19.95" customHeight="1">
      <c r="B64" s="104"/>
      <c r="D64" s="105" t="s">
        <v>123</v>
      </c>
      <c r="E64" s="106"/>
      <c r="F64" s="106"/>
      <c r="G64" s="106"/>
      <c r="H64" s="106"/>
      <c r="I64" s="106"/>
      <c r="J64" s="107">
        <f>J569</f>
        <v>0</v>
      </c>
      <c r="L64" s="104"/>
    </row>
    <row r="65" spans="2:12" s="9" customFormat="1" ht="19.95" customHeight="1">
      <c r="B65" s="104"/>
      <c r="D65" s="105" t="s">
        <v>124</v>
      </c>
      <c r="E65" s="106"/>
      <c r="F65" s="106"/>
      <c r="G65" s="106"/>
      <c r="H65" s="106"/>
      <c r="I65" s="106"/>
      <c r="J65" s="107">
        <f>J793</f>
        <v>0</v>
      </c>
      <c r="L65" s="104"/>
    </row>
    <row r="66" spans="2:12" s="9" customFormat="1" ht="19.95" customHeight="1">
      <c r="B66" s="104"/>
      <c r="D66" s="105" t="s">
        <v>125</v>
      </c>
      <c r="E66" s="106"/>
      <c r="F66" s="106"/>
      <c r="G66" s="106"/>
      <c r="H66" s="106"/>
      <c r="I66" s="106"/>
      <c r="J66" s="107">
        <f>J820</f>
        <v>0</v>
      </c>
      <c r="L66" s="104"/>
    </row>
    <row r="67" spans="2:12" s="9" customFormat="1" ht="19.95" customHeight="1">
      <c r="B67" s="104"/>
      <c r="D67" s="105" t="s">
        <v>126</v>
      </c>
      <c r="E67" s="106"/>
      <c r="F67" s="106"/>
      <c r="G67" s="106"/>
      <c r="H67" s="106"/>
      <c r="I67" s="106"/>
      <c r="J67" s="107">
        <f>J2078</f>
        <v>0</v>
      </c>
      <c r="L67" s="104"/>
    </row>
    <row r="68" spans="2:12" s="9" customFormat="1" ht="19.95" customHeight="1">
      <c r="B68" s="104"/>
      <c r="D68" s="105" t="s">
        <v>127</v>
      </c>
      <c r="E68" s="106"/>
      <c r="F68" s="106"/>
      <c r="G68" s="106"/>
      <c r="H68" s="106"/>
      <c r="I68" s="106"/>
      <c r="J68" s="107">
        <f>J2208</f>
        <v>0</v>
      </c>
      <c r="L68" s="104"/>
    </row>
    <row r="69" spans="2:12" s="9" customFormat="1" ht="19.95" customHeight="1">
      <c r="B69" s="104"/>
      <c r="D69" s="105" t="s">
        <v>128</v>
      </c>
      <c r="E69" s="106"/>
      <c r="F69" s="106"/>
      <c r="G69" s="106"/>
      <c r="H69" s="106"/>
      <c r="I69" s="106"/>
      <c r="J69" s="107">
        <f>J2461</f>
        <v>0</v>
      </c>
      <c r="L69" s="104"/>
    </row>
    <row r="70" spans="2:12" s="9" customFormat="1" ht="19.95" customHeight="1">
      <c r="B70" s="104"/>
      <c r="D70" s="105" t="s">
        <v>129</v>
      </c>
      <c r="E70" s="106"/>
      <c r="F70" s="106"/>
      <c r="G70" s="106"/>
      <c r="H70" s="106"/>
      <c r="I70" s="106"/>
      <c r="J70" s="107">
        <f>J2481</f>
        <v>0</v>
      </c>
      <c r="L70" s="104"/>
    </row>
    <row r="71" spans="2:12" s="8" customFormat="1" ht="24.9" customHeight="1">
      <c r="B71" s="100"/>
      <c r="D71" s="101" t="s">
        <v>130</v>
      </c>
      <c r="E71" s="102"/>
      <c r="F71" s="102"/>
      <c r="G71" s="102"/>
      <c r="H71" s="102"/>
      <c r="I71" s="102"/>
      <c r="J71" s="103">
        <f>J2485</f>
        <v>0</v>
      </c>
      <c r="L71" s="100"/>
    </row>
    <row r="72" spans="2:12" s="9" customFormat="1" ht="19.95" customHeight="1">
      <c r="B72" s="104"/>
      <c r="D72" s="105" t="s">
        <v>131</v>
      </c>
      <c r="E72" s="106"/>
      <c r="F72" s="106"/>
      <c r="G72" s="106"/>
      <c r="H72" s="106"/>
      <c r="I72" s="106"/>
      <c r="J72" s="107">
        <f>J2486</f>
        <v>0</v>
      </c>
      <c r="L72" s="104"/>
    </row>
    <row r="73" spans="2:12" s="9" customFormat="1" ht="19.95" customHeight="1">
      <c r="B73" s="104"/>
      <c r="D73" s="105" t="s">
        <v>132</v>
      </c>
      <c r="E73" s="106"/>
      <c r="F73" s="106"/>
      <c r="G73" s="106"/>
      <c r="H73" s="106"/>
      <c r="I73" s="106"/>
      <c r="J73" s="107">
        <f>J2522</f>
        <v>0</v>
      </c>
      <c r="L73" s="104"/>
    </row>
    <row r="74" spans="2:12" s="9" customFormat="1" ht="19.95" customHeight="1">
      <c r="B74" s="104"/>
      <c r="D74" s="105" t="s">
        <v>133</v>
      </c>
      <c r="E74" s="106"/>
      <c r="F74" s="106"/>
      <c r="G74" s="106"/>
      <c r="H74" s="106"/>
      <c r="I74" s="106"/>
      <c r="J74" s="107">
        <f>J2646</f>
        <v>0</v>
      </c>
      <c r="L74" s="104"/>
    </row>
    <row r="75" spans="2:12" s="9" customFormat="1" ht="19.95" customHeight="1">
      <c r="B75" s="104"/>
      <c r="D75" s="105" t="s">
        <v>134</v>
      </c>
      <c r="E75" s="106"/>
      <c r="F75" s="106"/>
      <c r="G75" s="106"/>
      <c r="H75" s="106"/>
      <c r="I75" s="106"/>
      <c r="J75" s="107">
        <f>J2850</f>
        <v>0</v>
      </c>
      <c r="L75" s="104"/>
    </row>
    <row r="76" spans="2:12" s="9" customFormat="1" ht="19.95" customHeight="1">
      <c r="B76" s="104"/>
      <c r="D76" s="105" t="s">
        <v>135</v>
      </c>
      <c r="E76" s="106"/>
      <c r="F76" s="106"/>
      <c r="G76" s="106"/>
      <c r="H76" s="106"/>
      <c r="I76" s="106"/>
      <c r="J76" s="107">
        <f>J2878</f>
        <v>0</v>
      </c>
      <c r="L76" s="104"/>
    </row>
    <row r="77" spans="2:12" s="9" customFormat="1" ht="19.95" customHeight="1">
      <c r="B77" s="104"/>
      <c r="D77" s="105" t="s">
        <v>136</v>
      </c>
      <c r="E77" s="106"/>
      <c r="F77" s="106"/>
      <c r="G77" s="106"/>
      <c r="H77" s="106"/>
      <c r="I77" s="106"/>
      <c r="J77" s="107">
        <f>J2894</f>
        <v>0</v>
      </c>
      <c r="L77" s="104"/>
    </row>
    <row r="78" spans="2:12" s="9" customFormat="1" ht="19.95" customHeight="1">
      <c r="B78" s="104"/>
      <c r="D78" s="105" t="s">
        <v>137</v>
      </c>
      <c r="E78" s="106"/>
      <c r="F78" s="106"/>
      <c r="G78" s="106"/>
      <c r="H78" s="106"/>
      <c r="I78" s="106"/>
      <c r="J78" s="107">
        <f>J3013</f>
        <v>0</v>
      </c>
      <c r="L78" s="104"/>
    </row>
    <row r="79" spans="2:12" s="9" customFormat="1" ht="19.95" customHeight="1">
      <c r="B79" s="104"/>
      <c r="D79" s="105" t="s">
        <v>138</v>
      </c>
      <c r="E79" s="106"/>
      <c r="F79" s="106"/>
      <c r="G79" s="106"/>
      <c r="H79" s="106"/>
      <c r="I79" s="106"/>
      <c r="J79" s="107">
        <f>J3070</f>
        <v>0</v>
      </c>
      <c r="L79" s="104"/>
    </row>
    <row r="80" spans="2:12" s="9" customFormat="1" ht="19.95" customHeight="1">
      <c r="B80" s="104"/>
      <c r="D80" s="105" t="s">
        <v>139</v>
      </c>
      <c r="E80" s="106"/>
      <c r="F80" s="106"/>
      <c r="G80" s="106"/>
      <c r="H80" s="106"/>
      <c r="I80" s="106"/>
      <c r="J80" s="107">
        <f>J3160</f>
        <v>0</v>
      </c>
      <c r="L80" s="104"/>
    </row>
    <row r="81" spans="2:12" s="9" customFormat="1" ht="19.95" customHeight="1">
      <c r="B81" s="104"/>
      <c r="D81" s="105" t="s">
        <v>140</v>
      </c>
      <c r="E81" s="106"/>
      <c r="F81" s="106"/>
      <c r="G81" s="106"/>
      <c r="H81" s="106"/>
      <c r="I81" s="106"/>
      <c r="J81" s="107">
        <f>J3355</f>
        <v>0</v>
      </c>
      <c r="L81" s="104"/>
    </row>
    <row r="82" spans="2:12" s="9" customFormat="1" ht="19.95" customHeight="1">
      <c r="B82" s="104"/>
      <c r="D82" s="105" t="s">
        <v>141</v>
      </c>
      <c r="E82" s="106"/>
      <c r="F82" s="106"/>
      <c r="G82" s="106"/>
      <c r="H82" s="106"/>
      <c r="I82" s="106"/>
      <c r="J82" s="107">
        <f>J3696</f>
        <v>0</v>
      </c>
      <c r="L82" s="104"/>
    </row>
    <row r="83" spans="2:12" s="9" customFormat="1" ht="19.95" customHeight="1">
      <c r="B83" s="104"/>
      <c r="D83" s="105" t="s">
        <v>142</v>
      </c>
      <c r="E83" s="106"/>
      <c r="F83" s="106"/>
      <c r="G83" s="106"/>
      <c r="H83" s="106"/>
      <c r="I83" s="106"/>
      <c r="J83" s="107">
        <f>J3723</f>
        <v>0</v>
      </c>
      <c r="L83" s="104"/>
    </row>
    <row r="84" spans="2:12" s="9" customFormat="1" ht="19.95" customHeight="1">
      <c r="B84" s="104"/>
      <c r="D84" s="105" t="s">
        <v>143</v>
      </c>
      <c r="E84" s="106"/>
      <c r="F84" s="106"/>
      <c r="G84" s="106"/>
      <c r="H84" s="106"/>
      <c r="I84" s="106"/>
      <c r="J84" s="107">
        <f>J3884</f>
        <v>0</v>
      </c>
      <c r="L84" s="104"/>
    </row>
    <row r="85" spans="2:12" s="9" customFormat="1" ht="19.95" customHeight="1">
      <c r="B85" s="104"/>
      <c r="D85" s="105" t="s">
        <v>144</v>
      </c>
      <c r="E85" s="106"/>
      <c r="F85" s="106"/>
      <c r="G85" s="106"/>
      <c r="H85" s="106"/>
      <c r="I85" s="106"/>
      <c r="J85" s="107">
        <f>J4132</f>
        <v>0</v>
      </c>
      <c r="L85" s="104"/>
    </row>
    <row r="86" spans="2:12" s="9" customFormat="1" ht="19.95" customHeight="1">
      <c r="B86" s="104"/>
      <c r="D86" s="105" t="s">
        <v>145</v>
      </c>
      <c r="E86" s="106"/>
      <c r="F86" s="106"/>
      <c r="G86" s="106"/>
      <c r="H86" s="106"/>
      <c r="I86" s="106"/>
      <c r="J86" s="107">
        <f>J4875</f>
        <v>0</v>
      </c>
      <c r="L86" s="104"/>
    </row>
    <row r="87" spans="2:12" s="9" customFormat="1" ht="19.95" customHeight="1">
      <c r="B87" s="104"/>
      <c r="D87" s="105" t="s">
        <v>146</v>
      </c>
      <c r="E87" s="106"/>
      <c r="F87" s="106"/>
      <c r="G87" s="106"/>
      <c r="H87" s="106"/>
      <c r="I87" s="106"/>
      <c r="J87" s="107">
        <f>J4909</f>
        <v>0</v>
      </c>
      <c r="L87" s="104"/>
    </row>
    <row r="88" spans="2:12" s="8" customFormat="1" ht="24.9" customHeight="1">
      <c r="B88" s="100"/>
      <c r="D88" s="101" t="s">
        <v>147</v>
      </c>
      <c r="E88" s="102"/>
      <c r="F88" s="102"/>
      <c r="G88" s="102"/>
      <c r="H88" s="102"/>
      <c r="I88" s="102"/>
      <c r="J88" s="103">
        <f>J4915</f>
        <v>0</v>
      </c>
      <c r="L88" s="100"/>
    </row>
    <row r="89" spans="2:12" s="1" customFormat="1" ht="21.75" customHeight="1">
      <c r="B89" s="33"/>
      <c r="L89" s="33"/>
    </row>
    <row r="90" spans="2:12" s="1" customFormat="1" ht="6.9" customHeight="1"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33"/>
    </row>
    <row r="94" spans="2:12" s="1" customFormat="1" ht="6.9" customHeight="1">
      <c r="B94" s="44"/>
      <c r="C94" s="45"/>
      <c r="D94" s="45"/>
      <c r="E94" s="45"/>
      <c r="F94" s="45"/>
      <c r="G94" s="45"/>
      <c r="H94" s="45"/>
      <c r="I94" s="45"/>
      <c r="J94" s="45"/>
      <c r="K94" s="45"/>
      <c r="L94" s="33"/>
    </row>
    <row r="95" spans="2:12" s="1" customFormat="1" ht="24.9" customHeight="1">
      <c r="B95" s="33"/>
      <c r="C95" s="22" t="s">
        <v>148</v>
      </c>
      <c r="L95" s="33"/>
    </row>
    <row r="96" spans="2:12" s="1" customFormat="1" ht="6.9" customHeight="1">
      <c r="B96" s="33"/>
      <c r="L96" s="33"/>
    </row>
    <row r="97" spans="2:65" s="1" customFormat="1" ht="12" customHeight="1">
      <c r="B97" s="33"/>
      <c r="C97" s="28" t="s">
        <v>16</v>
      </c>
      <c r="L97" s="33"/>
    </row>
    <row r="98" spans="2:65" s="1" customFormat="1" ht="16.5" customHeight="1">
      <c r="B98" s="33"/>
      <c r="E98" s="315" t="str">
        <f>E7</f>
        <v>Pavilon dětských skupin parc. č. 1579/2, k. ú. Odry</v>
      </c>
      <c r="F98" s="316"/>
      <c r="G98" s="316"/>
      <c r="H98" s="316"/>
      <c r="L98" s="33"/>
    </row>
    <row r="99" spans="2:65" s="1" customFormat="1" ht="12" customHeight="1">
      <c r="B99" s="33"/>
      <c r="C99" s="28" t="s">
        <v>113</v>
      </c>
      <c r="L99" s="33"/>
    </row>
    <row r="100" spans="2:65" s="1" customFormat="1" ht="16.5" customHeight="1">
      <c r="B100" s="33"/>
      <c r="E100" s="305" t="str">
        <f>E9</f>
        <v>001 - Architektonicko-stavební řešení</v>
      </c>
      <c r="F100" s="314"/>
      <c r="G100" s="314"/>
      <c r="H100" s="314"/>
      <c r="L100" s="33"/>
    </row>
    <row r="101" spans="2:65" s="1" customFormat="1" ht="6.9" customHeight="1">
      <c r="B101" s="33"/>
      <c r="L101" s="33"/>
    </row>
    <row r="102" spans="2:65" s="1" customFormat="1" ht="12" customHeight="1">
      <c r="B102" s="33"/>
      <c r="C102" s="28" t="s">
        <v>21</v>
      </c>
      <c r="F102" s="26" t="str">
        <f>F12</f>
        <v>katastrální území Odry</v>
      </c>
      <c r="I102" s="28" t="s">
        <v>23</v>
      </c>
      <c r="J102" s="50" t="str">
        <f>IF(J12="","",J12)</f>
        <v>20. 3. 2024</v>
      </c>
      <c r="L102" s="33"/>
    </row>
    <row r="103" spans="2:65" s="1" customFormat="1" ht="6.9" customHeight="1">
      <c r="B103" s="33"/>
      <c r="L103" s="33"/>
    </row>
    <row r="104" spans="2:65" s="1" customFormat="1" ht="15.15" customHeight="1">
      <c r="B104" s="33"/>
      <c r="C104" s="28" t="s">
        <v>25</v>
      </c>
      <c r="F104" s="26" t="str">
        <f>E15</f>
        <v>Město Odry</v>
      </c>
      <c r="I104" s="28" t="s">
        <v>33</v>
      </c>
      <c r="J104" s="31" t="str">
        <f>E21</f>
        <v>ARCHITRÁV, s.r.o.</v>
      </c>
      <c r="L104" s="33"/>
    </row>
    <row r="105" spans="2:65" s="1" customFormat="1" ht="15.15" customHeight="1">
      <c r="B105" s="33"/>
      <c r="C105" s="28" t="s">
        <v>31</v>
      </c>
      <c r="F105" s="26" t="str">
        <f>IF(E18="","",E18)</f>
        <v>Vyplň údaj</v>
      </c>
      <c r="I105" s="28" t="s">
        <v>38</v>
      </c>
      <c r="J105" s="31" t="str">
        <f>E24</f>
        <v xml:space="preserve"> </v>
      </c>
      <c r="L105" s="33"/>
    </row>
    <row r="106" spans="2:65" s="1" customFormat="1" ht="10.35" customHeight="1">
      <c r="B106" s="33"/>
      <c r="L106" s="33"/>
    </row>
    <row r="107" spans="2:65" s="10" customFormat="1" ht="29.25" customHeight="1">
      <c r="B107" s="108"/>
      <c r="C107" s="109" t="s">
        <v>149</v>
      </c>
      <c r="D107" s="110" t="s">
        <v>61</v>
      </c>
      <c r="E107" s="110" t="s">
        <v>57</v>
      </c>
      <c r="F107" s="110" t="s">
        <v>58</v>
      </c>
      <c r="G107" s="110" t="s">
        <v>150</v>
      </c>
      <c r="H107" s="110" t="s">
        <v>151</v>
      </c>
      <c r="I107" s="110" t="s">
        <v>152</v>
      </c>
      <c r="J107" s="110" t="s">
        <v>117</v>
      </c>
      <c r="K107" s="111" t="s">
        <v>153</v>
      </c>
      <c r="L107" s="108"/>
      <c r="M107" s="57" t="s">
        <v>19</v>
      </c>
      <c r="N107" s="58" t="s">
        <v>46</v>
      </c>
      <c r="O107" s="58" t="s">
        <v>154</v>
      </c>
      <c r="P107" s="58" t="s">
        <v>155</v>
      </c>
      <c r="Q107" s="58" t="s">
        <v>156</v>
      </c>
      <c r="R107" s="58" t="s">
        <v>157</v>
      </c>
      <c r="S107" s="58" t="s">
        <v>158</v>
      </c>
      <c r="T107" s="59" t="s">
        <v>159</v>
      </c>
    </row>
    <row r="108" spans="2:65" s="1" customFormat="1" ht="22.8" customHeight="1">
      <c r="B108" s="33"/>
      <c r="C108" s="62" t="s">
        <v>160</v>
      </c>
      <c r="J108" s="112">
        <f>BK108</f>
        <v>0</v>
      </c>
      <c r="L108" s="33"/>
      <c r="M108" s="60"/>
      <c r="N108" s="51"/>
      <c r="O108" s="51"/>
      <c r="P108" s="113">
        <f>P109+P2485+P4915</f>
        <v>0</v>
      </c>
      <c r="Q108" s="51"/>
      <c r="R108" s="113">
        <f>R109+R2485+R4915</f>
        <v>841.54676776780002</v>
      </c>
      <c r="S108" s="51"/>
      <c r="T108" s="114">
        <f>T109+T2485+T4915</f>
        <v>11.325622000000001</v>
      </c>
      <c r="AT108" s="18" t="s">
        <v>75</v>
      </c>
      <c r="AU108" s="18" t="s">
        <v>118</v>
      </c>
      <c r="BK108" s="115">
        <f>BK109+BK2485+BK4915</f>
        <v>0</v>
      </c>
    </row>
    <row r="109" spans="2:65" s="11" customFormat="1" ht="25.95" customHeight="1">
      <c r="B109" s="116"/>
      <c r="D109" s="117" t="s">
        <v>75</v>
      </c>
      <c r="E109" s="118" t="s">
        <v>161</v>
      </c>
      <c r="F109" s="118" t="s">
        <v>162</v>
      </c>
      <c r="I109" s="119"/>
      <c r="J109" s="120">
        <f>BK109</f>
        <v>0</v>
      </c>
      <c r="L109" s="116"/>
      <c r="M109" s="121"/>
      <c r="P109" s="122">
        <f>P110+P270+P389+P569+P793+P820+P2078+P2208+P2461+P2481</f>
        <v>0</v>
      </c>
      <c r="R109" s="122">
        <f>R110+R270+R389+R569+R793+R820+R2078+R2208+R2461+R2481</f>
        <v>792.18029612999999</v>
      </c>
      <c r="T109" s="123">
        <f>T110+T270+T389+T569+T793+T820+T2078+T2208+T2461+T2481</f>
        <v>11.295280000000002</v>
      </c>
      <c r="AR109" s="117" t="s">
        <v>84</v>
      </c>
      <c r="AT109" s="124" t="s">
        <v>75</v>
      </c>
      <c r="AU109" s="124" t="s">
        <v>76</v>
      </c>
      <c r="AY109" s="117" t="s">
        <v>163</v>
      </c>
      <c r="BK109" s="125">
        <f>BK110+BK270+BK389+BK569+BK793+BK820+BK2078+BK2208+BK2461+BK2481</f>
        <v>0</v>
      </c>
    </row>
    <row r="110" spans="2:65" s="11" customFormat="1" ht="22.8" customHeight="1">
      <c r="B110" s="116"/>
      <c r="D110" s="117" t="s">
        <v>75</v>
      </c>
      <c r="E110" s="126" t="s">
        <v>84</v>
      </c>
      <c r="F110" s="126" t="s">
        <v>164</v>
      </c>
      <c r="I110" s="119"/>
      <c r="J110" s="127">
        <f>BK110</f>
        <v>0</v>
      </c>
      <c r="L110" s="116"/>
      <c r="M110" s="121"/>
      <c r="P110" s="122">
        <f>SUM(P111:P269)</f>
        <v>0</v>
      </c>
      <c r="R110" s="122">
        <f>SUM(R111:R269)</f>
        <v>1.9251999999999998E-2</v>
      </c>
      <c r="T110" s="123">
        <f>SUM(T111:T269)</f>
        <v>9.8990000000000009</v>
      </c>
      <c r="AR110" s="117" t="s">
        <v>84</v>
      </c>
      <c r="AT110" s="124" t="s">
        <v>75</v>
      </c>
      <c r="AU110" s="124" t="s">
        <v>84</v>
      </c>
      <c r="AY110" s="117" t="s">
        <v>163</v>
      </c>
      <c r="BK110" s="125">
        <f>SUM(BK111:BK269)</f>
        <v>0</v>
      </c>
    </row>
    <row r="111" spans="2:65" s="1" customFormat="1" ht="24.15" customHeight="1">
      <c r="B111" s="33"/>
      <c r="C111" s="128" t="s">
        <v>84</v>
      </c>
      <c r="D111" s="128" t="s">
        <v>165</v>
      </c>
      <c r="E111" s="129" t="s">
        <v>166</v>
      </c>
      <c r="F111" s="130" t="s">
        <v>167</v>
      </c>
      <c r="G111" s="131" t="s">
        <v>168</v>
      </c>
      <c r="H111" s="132">
        <v>1</v>
      </c>
      <c r="I111" s="133"/>
      <c r="J111" s="134">
        <f>ROUND(I111*H111,2)</f>
        <v>0</v>
      </c>
      <c r="K111" s="130" t="s">
        <v>169</v>
      </c>
      <c r="L111" s="33"/>
      <c r="M111" s="135" t="s">
        <v>19</v>
      </c>
      <c r="N111" s="136" t="s">
        <v>47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170</v>
      </c>
      <c r="AT111" s="139" t="s">
        <v>165</v>
      </c>
      <c r="AU111" s="139" t="s">
        <v>86</v>
      </c>
      <c r="AY111" s="18" t="s">
        <v>163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8" t="s">
        <v>84</v>
      </c>
      <c r="BK111" s="140">
        <f>ROUND(I111*H111,2)</f>
        <v>0</v>
      </c>
      <c r="BL111" s="18" t="s">
        <v>170</v>
      </c>
      <c r="BM111" s="139" t="s">
        <v>171</v>
      </c>
    </row>
    <row r="112" spans="2:65" s="1" customFormat="1" ht="28.8">
      <c r="B112" s="33"/>
      <c r="D112" s="141" t="s">
        <v>172</v>
      </c>
      <c r="F112" s="142" t="s">
        <v>173</v>
      </c>
      <c r="I112" s="143"/>
      <c r="L112" s="33"/>
      <c r="M112" s="144"/>
      <c r="T112" s="54"/>
      <c r="AT112" s="18" t="s">
        <v>172</v>
      </c>
      <c r="AU112" s="18" t="s">
        <v>86</v>
      </c>
    </row>
    <row r="113" spans="2:65" s="1" customFormat="1">
      <c r="B113" s="33"/>
      <c r="D113" s="145" t="s">
        <v>174</v>
      </c>
      <c r="F113" s="146" t="s">
        <v>175</v>
      </c>
      <c r="I113" s="143"/>
      <c r="L113" s="33"/>
      <c r="M113" s="144"/>
      <c r="T113" s="54"/>
      <c r="AT113" s="18" t="s">
        <v>174</v>
      </c>
      <c r="AU113" s="18" t="s">
        <v>86</v>
      </c>
    </row>
    <row r="114" spans="2:65" s="12" customFormat="1">
      <c r="B114" s="147"/>
      <c r="D114" s="141" t="s">
        <v>176</v>
      </c>
      <c r="E114" s="148" t="s">
        <v>19</v>
      </c>
      <c r="F114" s="149" t="s">
        <v>177</v>
      </c>
      <c r="H114" s="148" t="s">
        <v>19</v>
      </c>
      <c r="I114" s="150"/>
      <c r="L114" s="147"/>
      <c r="M114" s="151"/>
      <c r="T114" s="152"/>
      <c r="AT114" s="148" t="s">
        <v>176</v>
      </c>
      <c r="AU114" s="148" t="s">
        <v>86</v>
      </c>
      <c r="AV114" s="12" t="s">
        <v>84</v>
      </c>
      <c r="AW114" s="12" t="s">
        <v>37</v>
      </c>
      <c r="AX114" s="12" t="s">
        <v>76</v>
      </c>
      <c r="AY114" s="148" t="s">
        <v>163</v>
      </c>
    </row>
    <row r="115" spans="2:65" s="13" customFormat="1">
      <c r="B115" s="153"/>
      <c r="D115" s="141" t="s">
        <v>176</v>
      </c>
      <c r="E115" s="154" t="s">
        <v>19</v>
      </c>
      <c r="F115" s="155" t="s">
        <v>84</v>
      </c>
      <c r="H115" s="156">
        <v>1</v>
      </c>
      <c r="I115" s="157"/>
      <c r="L115" s="153"/>
      <c r="M115" s="158"/>
      <c r="T115" s="159"/>
      <c r="AT115" s="154" t="s">
        <v>176</v>
      </c>
      <c r="AU115" s="154" t="s">
        <v>86</v>
      </c>
      <c r="AV115" s="13" t="s">
        <v>86</v>
      </c>
      <c r="AW115" s="13" t="s">
        <v>37</v>
      </c>
      <c r="AX115" s="13" t="s">
        <v>76</v>
      </c>
      <c r="AY115" s="154" t="s">
        <v>163</v>
      </c>
    </row>
    <row r="116" spans="2:65" s="14" customFormat="1">
      <c r="B116" s="160"/>
      <c r="D116" s="141" t="s">
        <v>176</v>
      </c>
      <c r="E116" s="161" t="s">
        <v>19</v>
      </c>
      <c r="F116" s="162" t="s">
        <v>178</v>
      </c>
      <c r="H116" s="163">
        <v>1</v>
      </c>
      <c r="I116" s="164"/>
      <c r="L116" s="160"/>
      <c r="M116" s="165"/>
      <c r="T116" s="166"/>
      <c r="AT116" s="161" t="s">
        <v>176</v>
      </c>
      <c r="AU116" s="161" t="s">
        <v>86</v>
      </c>
      <c r="AV116" s="14" t="s">
        <v>170</v>
      </c>
      <c r="AW116" s="14" t="s">
        <v>37</v>
      </c>
      <c r="AX116" s="14" t="s">
        <v>84</v>
      </c>
      <c r="AY116" s="161" t="s">
        <v>163</v>
      </c>
    </row>
    <row r="117" spans="2:65" s="1" customFormat="1" ht="21.75" customHeight="1">
      <c r="B117" s="33"/>
      <c r="C117" s="128" t="s">
        <v>86</v>
      </c>
      <c r="D117" s="128" t="s">
        <v>165</v>
      </c>
      <c r="E117" s="129" t="s">
        <v>179</v>
      </c>
      <c r="F117" s="130" t="s">
        <v>180</v>
      </c>
      <c r="G117" s="131" t="s">
        <v>168</v>
      </c>
      <c r="H117" s="132">
        <v>1</v>
      </c>
      <c r="I117" s="133"/>
      <c r="J117" s="134">
        <f>ROUND(I117*H117,2)</f>
        <v>0</v>
      </c>
      <c r="K117" s="130" t="s">
        <v>169</v>
      </c>
      <c r="L117" s="33"/>
      <c r="M117" s="135" t="s">
        <v>19</v>
      </c>
      <c r="N117" s="136" t="s">
        <v>47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AR117" s="139" t="s">
        <v>170</v>
      </c>
      <c r="AT117" s="139" t="s">
        <v>165</v>
      </c>
      <c r="AU117" s="139" t="s">
        <v>86</v>
      </c>
      <c r="AY117" s="18" t="s">
        <v>163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8" t="s">
        <v>84</v>
      </c>
      <c r="BK117" s="140">
        <f>ROUND(I117*H117,2)</f>
        <v>0</v>
      </c>
      <c r="BL117" s="18" t="s">
        <v>170</v>
      </c>
      <c r="BM117" s="139" t="s">
        <v>181</v>
      </c>
    </row>
    <row r="118" spans="2:65" s="1" customFormat="1" ht="19.2">
      <c r="B118" s="33"/>
      <c r="D118" s="141" t="s">
        <v>172</v>
      </c>
      <c r="F118" s="142" t="s">
        <v>182</v>
      </c>
      <c r="I118" s="143"/>
      <c r="L118" s="33"/>
      <c r="M118" s="144"/>
      <c r="T118" s="54"/>
      <c r="AT118" s="18" t="s">
        <v>172</v>
      </c>
      <c r="AU118" s="18" t="s">
        <v>86</v>
      </c>
    </row>
    <row r="119" spans="2:65" s="1" customFormat="1">
      <c r="B119" s="33"/>
      <c r="D119" s="145" t="s">
        <v>174</v>
      </c>
      <c r="F119" s="146" t="s">
        <v>183</v>
      </c>
      <c r="I119" s="143"/>
      <c r="L119" s="33"/>
      <c r="M119" s="144"/>
      <c r="T119" s="54"/>
      <c r="AT119" s="18" t="s">
        <v>174</v>
      </c>
      <c r="AU119" s="18" t="s">
        <v>86</v>
      </c>
    </row>
    <row r="120" spans="2:65" s="12" customFormat="1">
      <c r="B120" s="147"/>
      <c r="D120" s="141" t="s">
        <v>176</v>
      </c>
      <c r="E120" s="148" t="s">
        <v>19</v>
      </c>
      <c r="F120" s="149" t="s">
        <v>177</v>
      </c>
      <c r="H120" s="148" t="s">
        <v>19</v>
      </c>
      <c r="I120" s="150"/>
      <c r="L120" s="147"/>
      <c r="M120" s="151"/>
      <c r="T120" s="152"/>
      <c r="AT120" s="148" t="s">
        <v>176</v>
      </c>
      <c r="AU120" s="148" t="s">
        <v>86</v>
      </c>
      <c r="AV120" s="12" t="s">
        <v>84</v>
      </c>
      <c r="AW120" s="12" t="s">
        <v>37</v>
      </c>
      <c r="AX120" s="12" t="s">
        <v>76</v>
      </c>
      <c r="AY120" s="148" t="s">
        <v>163</v>
      </c>
    </row>
    <row r="121" spans="2:65" s="13" customFormat="1">
      <c r="B121" s="153"/>
      <c r="D121" s="141" t="s">
        <v>176</v>
      </c>
      <c r="E121" s="154" t="s">
        <v>19</v>
      </c>
      <c r="F121" s="155" t="s">
        <v>84</v>
      </c>
      <c r="H121" s="156">
        <v>1</v>
      </c>
      <c r="I121" s="157"/>
      <c r="L121" s="153"/>
      <c r="M121" s="158"/>
      <c r="T121" s="159"/>
      <c r="AT121" s="154" t="s">
        <v>176</v>
      </c>
      <c r="AU121" s="154" t="s">
        <v>86</v>
      </c>
      <c r="AV121" s="13" t="s">
        <v>86</v>
      </c>
      <c r="AW121" s="13" t="s">
        <v>37</v>
      </c>
      <c r="AX121" s="13" t="s">
        <v>76</v>
      </c>
      <c r="AY121" s="154" t="s">
        <v>163</v>
      </c>
    </row>
    <row r="122" spans="2:65" s="14" customFormat="1">
      <c r="B122" s="160"/>
      <c r="D122" s="141" t="s">
        <v>176</v>
      </c>
      <c r="E122" s="161" t="s">
        <v>19</v>
      </c>
      <c r="F122" s="162" t="s">
        <v>178</v>
      </c>
      <c r="H122" s="163">
        <v>1</v>
      </c>
      <c r="I122" s="164"/>
      <c r="L122" s="160"/>
      <c r="M122" s="165"/>
      <c r="T122" s="166"/>
      <c r="AT122" s="161" t="s">
        <v>176</v>
      </c>
      <c r="AU122" s="161" t="s">
        <v>86</v>
      </c>
      <c r="AV122" s="14" t="s">
        <v>170</v>
      </c>
      <c r="AW122" s="14" t="s">
        <v>37</v>
      </c>
      <c r="AX122" s="14" t="s">
        <v>84</v>
      </c>
      <c r="AY122" s="161" t="s">
        <v>163</v>
      </c>
    </row>
    <row r="123" spans="2:65" s="1" customFormat="1" ht="24.15" customHeight="1">
      <c r="B123" s="33"/>
      <c r="C123" s="128" t="s">
        <v>184</v>
      </c>
      <c r="D123" s="128" t="s">
        <v>165</v>
      </c>
      <c r="E123" s="129" t="s">
        <v>185</v>
      </c>
      <c r="F123" s="130" t="s">
        <v>186</v>
      </c>
      <c r="G123" s="131" t="s">
        <v>187</v>
      </c>
      <c r="H123" s="132">
        <v>8</v>
      </c>
      <c r="I123" s="133"/>
      <c r="J123" s="134">
        <f>ROUND(I123*H123,2)</f>
        <v>0</v>
      </c>
      <c r="K123" s="130" t="s">
        <v>169</v>
      </c>
      <c r="L123" s="33"/>
      <c r="M123" s="135" t="s">
        <v>19</v>
      </c>
      <c r="N123" s="136" t="s">
        <v>47</v>
      </c>
      <c r="P123" s="137">
        <f>O123*H123</f>
        <v>0</v>
      </c>
      <c r="Q123" s="137">
        <v>0</v>
      </c>
      <c r="R123" s="137">
        <f>Q123*H123</f>
        <v>0</v>
      </c>
      <c r="S123" s="137">
        <v>0.625</v>
      </c>
      <c r="T123" s="138">
        <f>S123*H123</f>
        <v>5</v>
      </c>
      <c r="AR123" s="139" t="s">
        <v>170</v>
      </c>
      <c r="AT123" s="139" t="s">
        <v>165</v>
      </c>
      <c r="AU123" s="139" t="s">
        <v>86</v>
      </c>
      <c r="AY123" s="18" t="s">
        <v>163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8" t="s">
        <v>84</v>
      </c>
      <c r="BK123" s="140">
        <f>ROUND(I123*H123,2)</f>
        <v>0</v>
      </c>
      <c r="BL123" s="18" t="s">
        <v>170</v>
      </c>
      <c r="BM123" s="139" t="s">
        <v>188</v>
      </c>
    </row>
    <row r="124" spans="2:65" s="1" customFormat="1" ht="38.4">
      <c r="B124" s="33"/>
      <c r="D124" s="141" t="s">
        <v>172</v>
      </c>
      <c r="F124" s="142" t="s">
        <v>189</v>
      </c>
      <c r="I124" s="143"/>
      <c r="L124" s="33"/>
      <c r="M124" s="144"/>
      <c r="T124" s="54"/>
      <c r="AT124" s="18" t="s">
        <v>172</v>
      </c>
      <c r="AU124" s="18" t="s">
        <v>86</v>
      </c>
    </row>
    <row r="125" spans="2:65" s="1" customFormat="1">
      <c r="B125" s="33"/>
      <c r="D125" s="145" t="s">
        <v>174</v>
      </c>
      <c r="F125" s="146" t="s">
        <v>190</v>
      </c>
      <c r="I125" s="143"/>
      <c r="L125" s="33"/>
      <c r="M125" s="144"/>
      <c r="T125" s="54"/>
      <c r="AT125" s="18" t="s">
        <v>174</v>
      </c>
      <c r="AU125" s="18" t="s">
        <v>86</v>
      </c>
    </row>
    <row r="126" spans="2:65" s="12" customFormat="1">
      <c r="B126" s="147"/>
      <c r="D126" s="141" t="s">
        <v>176</v>
      </c>
      <c r="E126" s="148" t="s">
        <v>19</v>
      </c>
      <c r="F126" s="149" t="s">
        <v>191</v>
      </c>
      <c r="H126" s="148" t="s">
        <v>19</v>
      </c>
      <c r="I126" s="150"/>
      <c r="L126" s="147"/>
      <c r="M126" s="151"/>
      <c r="T126" s="152"/>
      <c r="AT126" s="148" t="s">
        <v>176</v>
      </c>
      <c r="AU126" s="148" t="s">
        <v>86</v>
      </c>
      <c r="AV126" s="12" t="s">
        <v>84</v>
      </c>
      <c r="AW126" s="12" t="s">
        <v>37</v>
      </c>
      <c r="AX126" s="12" t="s">
        <v>76</v>
      </c>
      <c r="AY126" s="148" t="s">
        <v>163</v>
      </c>
    </row>
    <row r="127" spans="2:65" s="12" customFormat="1">
      <c r="B127" s="147"/>
      <c r="D127" s="141" t="s">
        <v>176</v>
      </c>
      <c r="E127" s="148" t="s">
        <v>19</v>
      </c>
      <c r="F127" s="149" t="s">
        <v>192</v>
      </c>
      <c r="H127" s="148" t="s">
        <v>19</v>
      </c>
      <c r="I127" s="150"/>
      <c r="L127" s="147"/>
      <c r="M127" s="151"/>
      <c r="T127" s="152"/>
      <c r="AT127" s="148" t="s">
        <v>176</v>
      </c>
      <c r="AU127" s="148" t="s">
        <v>86</v>
      </c>
      <c r="AV127" s="12" t="s">
        <v>84</v>
      </c>
      <c r="AW127" s="12" t="s">
        <v>37</v>
      </c>
      <c r="AX127" s="12" t="s">
        <v>76</v>
      </c>
      <c r="AY127" s="148" t="s">
        <v>163</v>
      </c>
    </row>
    <row r="128" spans="2:65" s="13" customFormat="1">
      <c r="B128" s="153"/>
      <c r="D128" s="141" t="s">
        <v>176</v>
      </c>
      <c r="E128" s="154" t="s">
        <v>19</v>
      </c>
      <c r="F128" s="155" t="s">
        <v>193</v>
      </c>
      <c r="H128" s="156">
        <v>8</v>
      </c>
      <c r="I128" s="157"/>
      <c r="L128" s="153"/>
      <c r="M128" s="158"/>
      <c r="T128" s="159"/>
      <c r="AT128" s="154" t="s">
        <v>176</v>
      </c>
      <c r="AU128" s="154" t="s">
        <v>86</v>
      </c>
      <c r="AV128" s="13" t="s">
        <v>86</v>
      </c>
      <c r="AW128" s="13" t="s">
        <v>37</v>
      </c>
      <c r="AX128" s="13" t="s">
        <v>76</v>
      </c>
      <c r="AY128" s="154" t="s">
        <v>163</v>
      </c>
    </row>
    <row r="129" spans="2:65" s="14" customFormat="1">
      <c r="B129" s="160"/>
      <c r="D129" s="141" t="s">
        <v>176</v>
      </c>
      <c r="E129" s="161" t="s">
        <v>19</v>
      </c>
      <c r="F129" s="162" t="s">
        <v>178</v>
      </c>
      <c r="H129" s="163">
        <v>8</v>
      </c>
      <c r="I129" s="164"/>
      <c r="L129" s="160"/>
      <c r="M129" s="165"/>
      <c r="T129" s="166"/>
      <c r="AT129" s="161" t="s">
        <v>176</v>
      </c>
      <c r="AU129" s="161" t="s">
        <v>86</v>
      </c>
      <c r="AV129" s="14" t="s">
        <v>170</v>
      </c>
      <c r="AW129" s="14" t="s">
        <v>37</v>
      </c>
      <c r="AX129" s="14" t="s">
        <v>84</v>
      </c>
      <c r="AY129" s="161" t="s">
        <v>163</v>
      </c>
    </row>
    <row r="130" spans="2:65" s="1" customFormat="1" ht="33" customHeight="1">
      <c r="B130" s="33"/>
      <c r="C130" s="128" t="s">
        <v>170</v>
      </c>
      <c r="D130" s="128" t="s">
        <v>165</v>
      </c>
      <c r="E130" s="129" t="s">
        <v>194</v>
      </c>
      <c r="F130" s="130" t="s">
        <v>195</v>
      </c>
      <c r="G130" s="131" t="s">
        <v>187</v>
      </c>
      <c r="H130" s="132">
        <v>8</v>
      </c>
      <c r="I130" s="133"/>
      <c r="J130" s="134">
        <f>ROUND(I130*H130,2)</f>
        <v>0</v>
      </c>
      <c r="K130" s="130" t="s">
        <v>169</v>
      </c>
      <c r="L130" s="33"/>
      <c r="M130" s="135" t="s">
        <v>19</v>
      </c>
      <c r="N130" s="136" t="s">
        <v>47</v>
      </c>
      <c r="P130" s="137">
        <f>O130*H130</f>
        <v>0</v>
      </c>
      <c r="Q130" s="137">
        <v>5.0000000000000002E-5</v>
      </c>
      <c r="R130" s="137">
        <f>Q130*H130</f>
        <v>4.0000000000000002E-4</v>
      </c>
      <c r="S130" s="137">
        <v>0.115</v>
      </c>
      <c r="T130" s="138">
        <f>S130*H130</f>
        <v>0.92</v>
      </c>
      <c r="AR130" s="139" t="s">
        <v>170</v>
      </c>
      <c r="AT130" s="139" t="s">
        <v>165</v>
      </c>
      <c r="AU130" s="139" t="s">
        <v>86</v>
      </c>
      <c r="AY130" s="18" t="s">
        <v>163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8" t="s">
        <v>84</v>
      </c>
      <c r="BK130" s="140">
        <f>ROUND(I130*H130,2)</f>
        <v>0</v>
      </c>
      <c r="BL130" s="18" t="s">
        <v>170</v>
      </c>
      <c r="BM130" s="139" t="s">
        <v>196</v>
      </c>
    </row>
    <row r="131" spans="2:65" s="1" customFormat="1" ht="28.8">
      <c r="B131" s="33"/>
      <c r="D131" s="141" t="s">
        <v>172</v>
      </c>
      <c r="F131" s="142" t="s">
        <v>197</v>
      </c>
      <c r="I131" s="143"/>
      <c r="L131" s="33"/>
      <c r="M131" s="144"/>
      <c r="T131" s="54"/>
      <c r="AT131" s="18" t="s">
        <v>172</v>
      </c>
      <c r="AU131" s="18" t="s">
        <v>86</v>
      </c>
    </row>
    <row r="132" spans="2:65" s="1" customFormat="1">
      <c r="B132" s="33"/>
      <c r="D132" s="145" t="s">
        <v>174</v>
      </c>
      <c r="F132" s="146" t="s">
        <v>198</v>
      </c>
      <c r="I132" s="143"/>
      <c r="L132" s="33"/>
      <c r="M132" s="144"/>
      <c r="T132" s="54"/>
      <c r="AT132" s="18" t="s">
        <v>174</v>
      </c>
      <c r="AU132" s="18" t="s">
        <v>86</v>
      </c>
    </row>
    <row r="133" spans="2:65" s="12" customFormat="1">
      <c r="B133" s="147"/>
      <c r="D133" s="141" t="s">
        <v>176</v>
      </c>
      <c r="E133" s="148" t="s">
        <v>19</v>
      </c>
      <c r="F133" s="149" t="s">
        <v>191</v>
      </c>
      <c r="H133" s="148" t="s">
        <v>19</v>
      </c>
      <c r="I133" s="150"/>
      <c r="L133" s="147"/>
      <c r="M133" s="151"/>
      <c r="T133" s="152"/>
      <c r="AT133" s="148" t="s">
        <v>176</v>
      </c>
      <c r="AU133" s="148" t="s">
        <v>86</v>
      </c>
      <c r="AV133" s="12" t="s">
        <v>84</v>
      </c>
      <c r="AW133" s="12" t="s">
        <v>37</v>
      </c>
      <c r="AX133" s="12" t="s">
        <v>76</v>
      </c>
      <c r="AY133" s="148" t="s">
        <v>163</v>
      </c>
    </row>
    <row r="134" spans="2:65" s="12" customFormat="1">
      <c r="B134" s="147"/>
      <c r="D134" s="141" t="s">
        <v>176</v>
      </c>
      <c r="E134" s="148" t="s">
        <v>19</v>
      </c>
      <c r="F134" s="149" t="s">
        <v>192</v>
      </c>
      <c r="H134" s="148" t="s">
        <v>19</v>
      </c>
      <c r="I134" s="150"/>
      <c r="L134" s="147"/>
      <c r="M134" s="151"/>
      <c r="T134" s="152"/>
      <c r="AT134" s="148" t="s">
        <v>176</v>
      </c>
      <c r="AU134" s="148" t="s">
        <v>86</v>
      </c>
      <c r="AV134" s="12" t="s">
        <v>84</v>
      </c>
      <c r="AW134" s="12" t="s">
        <v>37</v>
      </c>
      <c r="AX134" s="12" t="s">
        <v>76</v>
      </c>
      <c r="AY134" s="148" t="s">
        <v>163</v>
      </c>
    </row>
    <row r="135" spans="2:65" s="13" customFormat="1">
      <c r="B135" s="153"/>
      <c r="D135" s="141" t="s">
        <v>176</v>
      </c>
      <c r="E135" s="154" t="s">
        <v>19</v>
      </c>
      <c r="F135" s="155" t="s">
        <v>193</v>
      </c>
      <c r="H135" s="156">
        <v>8</v>
      </c>
      <c r="I135" s="157"/>
      <c r="L135" s="153"/>
      <c r="M135" s="158"/>
      <c r="T135" s="159"/>
      <c r="AT135" s="154" t="s">
        <v>176</v>
      </c>
      <c r="AU135" s="154" t="s">
        <v>86</v>
      </c>
      <c r="AV135" s="13" t="s">
        <v>86</v>
      </c>
      <c r="AW135" s="13" t="s">
        <v>37</v>
      </c>
      <c r="AX135" s="13" t="s">
        <v>76</v>
      </c>
      <c r="AY135" s="154" t="s">
        <v>163</v>
      </c>
    </row>
    <row r="136" spans="2:65" s="14" customFormat="1">
      <c r="B136" s="160"/>
      <c r="D136" s="141" t="s">
        <v>176</v>
      </c>
      <c r="E136" s="161" t="s">
        <v>19</v>
      </c>
      <c r="F136" s="162" t="s">
        <v>178</v>
      </c>
      <c r="H136" s="163">
        <v>8</v>
      </c>
      <c r="I136" s="164"/>
      <c r="L136" s="160"/>
      <c r="M136" s="165"/>
      <c r="T136" s="166"/>
      <c r="AT136" s="161" t="s">
        <v>176</v>
      </c>
      <c r="AU136" s="161" t="s">
        <v>86</v>
      </c>
      <c r="AV136" s="14" t="s">
        <v>170</v>
      </c>
      <c r="AW136" s="14" t="s">
        <v>37</v>
      </c>
      <c r="AX136" s="14" t="s">
        <v>84</v>
      </c>
      <c r="AY136" s="161" t="s">
        <v>163</v>
      </c>
    </row>
    <row r="137" spans="2:65" s="1" customFormat="1" ht="16.5" customHeight="1">
      <c r="B137" s="33"/>
      <c r="C137" s="128" t="s">
        <v>199</v>
      </c>
      <c r="D137" s="128" t="s">
        <v>165</v>
      </c>
      <c r="E137" s="129" t="s">
        <v>200</v>
      </c>
      <c r="F137" s="130" t="s">
        <v>201</v>
      </c>
      <c r="G137" s="131" t="s">
        <v>202</v>
      </c>
      <c r="H137" s="132">
        <v>17.3</v>
      </c>
      <c r="I137" s="133"/>
      <c r="J137" s="134">
        <f>ROUND(I137*H137,2)</f>
        <v>0</v>
      </c>
      <c r="K137" s="130" t="s">
        <v>169</v>
      </c>
      <c r="L137" s="33"/>
      <c r="M137" s="135" t="s">
        <v>19</v>
      </c>
      <c r="N137" s="136" t="s">
        <v>47</v>
      </c>
      <c r="P137" s="137">
        <f>O137*H137</f>
        <v>0</v>
      </c>
      <c r="Q137" s="137">
        <v>0</v>
      </c>
      <c r="R137" s="137">
        <f>Q137*H137</f>
        <v>0</v>
      </c>
      <c r="S137" s="137">
        <v>0.23</v>
      </c>
      <c r="T137" s="138">
        <f>S137*H137</f>
        <v>3.9790000000000005</v>
      </c>
      <c r="AR137" s="139" t="s">
        <v>170</v>
      </c>
      <c r="AT137" s="139" t="s">
        <v>165</v>
      </c>
      <c r="AU137" s="139" t="s">
        <v>86</v>
      </c>
      <c r="AY137" s="18" t="s">
        <v>163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8" t="s">
        <v>84</v>
      </c>
      <c r="BK137" s="140">
        <f>ROUND(I137*H137,2)</f>
        <v>0</v>
      </c>
      <c r="BL137" s="18" t="s">
        <v>170</v>
      </c>
      <c r="BM137" s="139" t="s">
        <v>203</v>
      </c>
    </row>
    <row r="138" spans="2:65" s="1" customFormat="1" ht="28.8">
      <c r="B138" s="33"/>
      <c r="D138" s="141" t="s">
        <v>172</v>
      </c>
      <c r="F138" s="142" t="s">
        <v>204</v>
      </c>
      <c r="I138" s="143"/>
      <c r="L138" s="33"/>
      <c r="M138" s="144"/>
      <c r="T138" s="54"/>
      <c r="AT138" s="18" t="s">
        <v>172</v>
      </c>
      <c r="AU138" s="18" t="s">
        <v>86</v>
      </c>
    </row>
    <row r="139" spans="2:65" s="1" customFormat="1">
      <c r="B139" s="33"/>
      <c r="D139" s="145" t="s">
        <v>174</v>
      </c>
      <c r="F139" s="146" t="s">
        <v>205</v>
      </c>
      <c r="I139" s="143"/>
      <c r="L139" s="33"/>
      <c r="M139" s="144"/>
      <c r="T139" s="54"/>
      <c r="AT139" s="18" t="s">
        <v>174</v>
      </c>
      <c r="AU139" s="18" t="s">
        <v>86</v>
      </c>
    </row>
    <row r="140" spans="2:65" s="12" customFormat="1">
      <c r="B140" s="147"/>
      <c r="D140" s="141" t="s">
        <v>176</v>
      </c>
      <c r="E140" s="148" t="s">
        <v>19</v>
      </c>
      <c r="F140" s="149" t="s">
        <v>191</v>
      </c>
      <c r="H140" s="148" t="s">
        <v>19</v>
      </c>
      <c r="I140" s="150"/>
      <c r="L140" s="147"/>
      <c r="M140" s="151"/>
      <c r="T140" s="152"/>
      <c r="AT140" s="148" t="s">
        <v>176</v>
      </c>
      <c r="AU140" s="148" t="s">
        <v>86</v>
      </c>
      <c r="AV140" s="12" t="s">
        <v>84</v>
      </c>
      <c r="AW140" s="12" t="s">
        <v>37</v>
      </c>
      <c r="AX140" s="12" t="s">
        <v>76</v>
      </c>
      <c r="AY140" s="148" t="s">
        <v>163</v>
      </c>
    </row>
    <row r="141" spans="2:65" s="12" customFormat="1">
      <c r="B141" s="147"/>
      <c r="D141" s="141" t="s">
        <v>176</v>
      </c>
      <c r="E141" s="148" t="s">
        <v>19</v>
      </c>
      <c r="F141" s="149" t="s">
        <v>192</v>
      </c>
      <c r="H141" s="148" t="s">
        <v>19</v>
      </c>
      <c r="I141" s="150"/>
      <c r="L141" s="147"/>
      <c r="M141" s="151"/>
      <c r="T141" s="152"/>
      <c r="AT141" s="148" t="s">
        <v>176</v>
      </c>
      <c r="AU141" s="148" t="s">
        <v>86</v>
      </c>
      <c r="AV141" s="12" t="s">
        <v>84</v>
      </c>
      <c r="AW141" s="12" t="s">
        <v>37</v>
      </c>
      <c r="AX141" s="12" t="s">
        <v>76</v>
      </c>
      <c r="AY141" s="148" t="s">
        <v>163</v>
      </c>
    </row>
    <row r="142" spans="2:65" s="13" customFormat="1">
      <c r="B142" s="153"/>
      <c r="D142" s="141" t="s">
        <v>176</v>
      </c>
      <c r="E142" s="154" t="s">
        <v>19</v>
      </c>
      <c r="F142" s="155" t="s">
        <v>206</v>
      </c>
      <c r="H142" s="156">
        <v>17.3</v>
      </c>
      <c r="I142" s="157"/>
      <c r="L142" s="153"/>
      <c r="M142" s="158"/>
      <c r="T142" s="159"/>
      <c r="AT142" s="154" t="s">
        <v>176</v>
      </c>
      <c r="AU142" s="154" t="s">
        <v>86</v>
      </c>
      <c r="AV142" s="13" t="s">
        <v>86</v>
      </c>
      <c r="AW142" s="13" t="s">
        <v>37</v>
      </c>
      <c r="AX142" s="13" t="s">
        <v>76</v>
      </c>
      <c r="AY142" s="154" t="s">
        <v>163</v>
      </c>
    </row>
    <row r="143" spans="2:65" s="14" customFormat="1">
      <c r="B143" s="160"/>
      <c r="D143" s="141" t="s">
        <v>176</v>
      </c>
      <c r="E143" s="161" t="s">
        <v>19</v>
      </c>
      <c r="F143" s="162" t="s">
        <v>178</v>
      </c>
      <c r="H143" s="163">
        <v>17.3</v>
      </c>
      <c r="I143" s="164"/>
      <c r="L143" s="160"/>
      <c r="M143" s="165"/>
      <c r="T143" s="166"/>
      <c r="AT143" s="161" t="s">
        <v>176</v>
      </c>
      <c r="AU143" s="161" t="s">
        <v>86</v>
      </c>
      <c r="AV143" s="14" t="s">
        <v>170</v>
      </c>
      <c r="AW143" s="14" t="s">
        <v>37</v>
      </c>
      <c r="AX143" s="14" t="s">
        <v>84</v>
      </c>
      <c r="AY143" s="161" t="s">
        <v>163</v>
      </c>
    </row>
    <row r="144" spans="2:65" s="1" customFormat="1" ht="24.15" customHeight="1">
      <c r="B144" s="33"/>
      <c r="C144" s="128" t="s">
        <v>207</v>
      </c>
      <c r="D144" s="128" t="s">
        <v>165</v>
      </c>
      <c r="E144" s="129" t="s">
        <v>208</v>
      </c>
      <c r="F144" s="130" t="s">
        <v>209</v>
      </c>
      <c r="G144" s="131" t="s">
        <v>187</v>
      </c>
      <c r="H144" s="132">
        <v>352.62700000000001</v>
      </c>
      <c r="I144" s="133"/>
      <c r="J144" s="134">
        <f>ROUND(I144*H144,2)</f>
        <v>0</v>
      </c>
      <c r="K144" s="130" t="s">
        <v>169</v>
      </c>
      <c r="L144" s="33"/>
      <c r="M144" s="135" t="s">
        <v>19</v>
      </c>
      <c r="N144" s="136" t="s">
        <v>47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170</v>
      </c>
      <c r="AT144" s="139" t="s">
        <v>165</v>
      </c>
      <c r="AU144" s="139" t="s">
        <v>86</v>
      </c>
      <c r="AY144" s="18" t="s">
        <v>163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8" t="s">
        <v>84</v>
      </c>
      <c r="BK144" s="140">
        <f>ROUND(I144*H144,2)</f>
        <v>0</v>
      </c>
      <c r="BL144" s="18" t="s">
        <v>170</v>
      </c>
      <c r="BM144" s="139" t="s">
        <v>210</v>
      </c>
    </row>
    <row r="145" spans="2:65" s="1" customFormat="1" ht="19.2">
      <c r="B145" s="33"/>
      <c r="D145" s="141" t="s">
        <v>172</v>
      </c>
      <c r="F145" s="142" t="s">
        <v>211</v>
      </c>
      <c r="I145" s="143"/>
      <c r="L145" s="33"/>
      <c r="M145" s="144"/>
      <c r="T145" s="54"/>
      <c r="AT145" s="18" t="s">
        <v>172</v>
      </c>
      <c r="AU145" s="18" t="s">
        <v>86</v>
      </c>
    </row>
    <row r="146" spans="2:65" s="1" customFormat="1">
      <c r="B146" s="33"/>
      <c r="D146" s="145" t="s">
        <v>174</v>
      </c>
      <c r="F146" s="146" t="s">
        <v>212</v>
      </c>
      <c r="I146" s="143"/>
      <c r="L146" s="33"/>
      <c r="M146" s="144"/>
      <c r="T146" s="54"/>
      <c r="AT146" s="18" t="s">
        <v>174</v>
      </c>
      <c r="AU146" s="18" t="s">
        <v>86</v>
      </c>
    </row>
    <row r="147" spans="2:65" s="13" customFormat="1">
      <c r="B147" s="153"/>
      <c r="D147" s="141" t="s">
        <v>176</v>
      </c>
      <c r="E147" s="154" t="s">
        <v>19</v>
      </c>
      <c r="F147" s="155" t="s">
        <v>213</v>
      </c>
      <c r="H147" s="156">
        <v>303.26</v>
      </c>
      <c r="I147" s="157"/>
      <c r="L147" s="153"/>
      <c r="M147" s="158"/>
      <c r="T147" s="159"/>
      <c r="AT147" s="154" t="s">
        <v>176</v>
      </c>
      <c r="AU147" s="154" t="s">
        <v>86</v>
      </c>
      <c r="AV147" s="13" t="s">
        <v>86</v>
      </c>
      <c r="AW147" s="13" t="s">
        <v>37</v>
      </c>
      <c r="AX147" s="13" t="s">
        <v>76</v>
      </c>
      <c r="AY147" s="154" t="s">
        <v>163</v>
      </c>
    </row>
    <row r="148" spans="2:65" s="13" customFormat="1">
      <c r="B148" s="153"/>
      <c r="D148" s="141" t="s">
        <v>176</v>
      </c>
      <c r="E148" s="154" t="s">
        <v>19</v>
      </c>
      <c r="F148" s="155" t="s">
        <v>214</v>
      </c>
      <c r="H148" s="156">
        <v>22.742999999999999</v>
      </c>
      <c r="I148" s="157"/>
      <c r="L148" s="153"/>
      <c r="M148" s="158"/>
      <c r="T148" s="159"/>
      <c r="AT148" s="154" t="s">
        <v>176</v>
      </c>
      <c r="AU148" s="154" t="s">
        <v>86</v>
      </c>
      <c r="AV148" s="13" t="s">
        <v>86</v>
      </c>
      <c r="AW148" s="13" t="s">
        <v>37</v>
      </c>
      <c r="AX148" s="13" t="s">
        <v>76</v>
      </c>
      <c r="AY148" s="154" t="s">
        <v>163</v>
      </c>
    </row>
    <row r="149" spans="2:65" s="13" customFormat="1">
      <c r="B149" s="153"/>
      <c r="D149" s="141" t="s">
        <v>176</v>
      </c>
      <c r="E149" s="154" t="s">
        <v>19</v>
      </c>
      <c r="F149" s="155" t="s">
        <v>215</v>
      </c>
      <c r="H149" s="156">
        <v>26.623999999999999</v>
      </c>
      <c r="I149" s="157"/>
      <c r="L149" s="153"/>
      <c r="M149" s="158"/>
      <c r="T149" s="159"/>
      <c r="AT149" s="154" t="s">
        <v>176</v>
      </c>
      <c r="AU149" s="154" t="s">
        <v>86</v>
      </c>
      <c r="AV149" s="13" t="s">
        <v>86</v>
      </c>
      <c r="AW149" s="13" t="s">
        <v>37</v>
      </c>
      <c r="AX149" s="13" t="s">
        <v>76</v>
      </c>
      <c r="AY149" s="154" t="s">
        <v>163</v>
      </c>
    </row>
    <row r="150" spans="2:65" s="14" customFormat="1">
      <c r="B150" s="160"/>
      <c r="D150" s="141" t="s">
        <v>176</v>
      </c>
      <c r="E150" s="161" t="s">
        <v>19</v>
      </c>
      <c r="F150" s="162" t="s">
        <v>178</v>
      </c>
      <c r="H150" s="163">
        <v>352.62700000000001</v>
      </c>
      <c r="I150" s="164"/>
      <c r="L150" s="160"/>
      <c r="M150" s="165"/>
      <c r="T150" s="166"/>
      <c r="AT150" s="161" t="s">
        <v>176</v>
      </c>
      <c r="AU150" s="161" t="s">
        <v>86</v>
      </c>
      <c r="AV150" s="14" t="s">
        <v>170</v>
      </c>
      <c r="AW150" s="14" t="s">
        <v>37</v>
      </c>
      <c r="AX150" s="14" t="s">
        <v>84</v>
      </c>
      <c r="AY150" s="161" t="s">
        <v>163</v>
      </c>
    </row>
    <row r="151" spans="2:65" s="1" customFormat="1" ht="24.15" customHeight="1">
      <c r="B151" s="33"/>
      <c r="C151" s="128" t="s">
        <v>216</v>
      </c>
      <c r="D151" s="128" t="s">
        <v>165</v>
      </c>
      <c r="E151" s="129" t="s">
        <v>217</v>
      </c>
      <c r="F151" s="130" t="s">
        <v>218</v>
      </c>
      <c r="G151" s="131" t="s">
        <v>219</v>
      </c>
      <c r="H151" s="132">
        <v>0.25600000000000001</v>
      </c>
      <c r="I151" s="133"/>
      <c r="J151" s="134">
        <f>ROUND(I151*H151,2)</f>
        <v>0</v>
      </c>
      <c r="K151" s="130" t="s">
        <v>169</v>
      </c>
      <c r="L151" s="33"/>
      <c r="M151" s="135" t="s">
        <v>19</v>
      </c>
      <c r="N151" s="136" t="s">
        <v>47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170</v>
      </c>
      <c r="AT151" s="139" t="s">
        <v>165</v>
      </c>
      <c r="AU151" s="139" t="s">
        <v>86</v>
      </c>
      <c r="AY151" s="18" t="s">
        <v>163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8" t="s">
        <v>84</v>
      </c>
      <c r="BK151" s="140">
        <f>ROUND(I151*H151,2)</f>
        <v>0</v>
      </c>
      <c r="BL151" s="18" t="s">
        <v>170</v>
      </c>
      <c r="BM151" s="139" t="s">
        <v>220</v>
      </c>
    </row>
    <row r="152" spans="2:65" s="1" customFormat="1" ht="28.8">
      <c r="B152" s="33"/>
      <c r="D152" s="141" t="s">
        <v>172</v>
      </c>
      <c r="F152" s="142" t="s">
        <v>221</v>
      </c>
      <c r="I152" s="143"/>
      <c r="L152" s="33"/>
      <c r="M152" s="144"/>
      <c r="T152" s="54"/>
      <c r="AT152" s="18" t="s">
        <v>172</v>
      </c>
      <c r="AU152" s="18" t="s">
        <v>86</v>
      </c>
    </row>
    <row r="153" spans="2:65" s="1" customFormat="1">
      <c r="B153" s="33"/>
      <c r="D153" s="145" t="s">
        <v>174</v>
      </c>
      <c r="F153" s="146" t="s">
        <v>222</v>
      </c>
      <c r="I153" s="143"/>
      <c r="L153" s="33"/>
      <c r="M153" s="144"/>
      <c r="T153" s="54"/>
      <c r="AT153" s="18" t="s">
        <v>174</v>
      </c>
      <c r="AU153" s="18" t="s">
        <v>86</v>
      </c>
    </row>
    <row r="154" spans="2:65" s="12" customFormat="1">
      <c r="B154" s="147"/>
      <c r="D154" s="141" t="s">
        <v>176</v>
      </c>
      <c r="E154" s="148" t="s">
        <v>19</v>
      </c>
      <c r="F154" s="149" t="s">
        <v>223</v>
      </c>
      <c r="H154" s="148" t="s">
        <v>19</v>
      </c>
      <c r="I154" s="150"/>
      <c r="L154" s="147"/>
      <c r="M154" s="151"/>
      <c r="T154" s="152"/>
      <c r="AT154" s="148" t="s">
        <v>176</v>
      </c>
      <c r="AU154" s="148" t="s">
        <v>86</v>
      </c>
      <c r="AV154" s="12" t="s">
        <v>84</v>
      </c>
      <c r="AW154" s="12" t="s">
        <v>37</v>
      </c>
      <c r="AX154" s="12" t="s">
        <v>76</v>
      </c>
      <c r="AY154" s="148" t="s">
        <v>163</v>
      </c>
    </row>
    <row r="155" spans="2:65" s="13" customFormat="1">
      <c r="B155" s="153"/>
      <c r="D155" s="141" t="s">
        <v>176</v>
      </c>
      <c r="E155" s="154" t="s">
        <v>19</v>
      </c>
      <c r="F155" s="155" t="s">
        <v>224</v>
      </c>
      <c r="H155" s="156">
        <v>0.25600000000000001</v>
      </c>
      <c r="I155" s="157"/>
      <c r="L155" s="153"/>
      <c r="M155" s="158"/>
      <c r="T155" s="159"/>
      <c r="AT155" s="154" t="s">
        <v>176</v>
      </c>
      <c r="AU155" s="154" t="s">
        <v>86</v>
      </c>
      <c r="AV155" s="13" t="s">
        <v>86</v>
      </c>
      <c r="AW155" s="13" t="s">
        <v>37</v>
      </c>
      <c r="AX155" s="13" t="s">
        <v>76</v>
      </c>
      <c r="AY155" s="154" t="s">
        <v>163</v>
      </c>
    </row>
    <row r="156" spans="2:65" s="14" customFormat="1">
      <c r="B156" s="160"/>
      <c r="D156" s="141" t="s">
        <v>176</v>
      </c>
      <c r="E156" s="161" t="s">
        <v>19</v>
      </c>
      <c r="F156" s="162" t="s">
        <v>178</v>
      </c>
      <c r="H156" s="163">
        <v>0.25600000000000001</v>
      </c>
      <c r="I156" s="164"/>
      <c r="L156" s="160"/>
      <c r="M156" s="165"/>
      <c r="T156" s="166"/>
      <c r="AT156" s="161" t="s">
        <v>176</v>
      </c>
      <c r="AU156" s="161" t="s">
        <v>86</v>
      </c>
      <c r="AV156" s="14" t="s">
        <v>170</v>
      </c>
      <c r="AW156" s="14" t="s">
        <v>37</v>
      </c>
      <c r="AX156" s="14" t="s">
        <v>84</v>
      </c>
      <c r="AY156" s="161" t="s">
        <v>163</v>
      </c>
    </row>
    <row r="157" spans="2:65" s="1" customFormat="1" ht="37.799999999999997" customHeight="1">
      <c r="B157" s="33"/>
      <c r="C157" s="128" t="s">
        <v>225</v>
      </c>
      <c r="D157" s="128" t="s">
        <v>165</v>
      </c>
      <c r="E157" s="129" t="s">
        <v>226</v>
      </c>
      <c r="F157" s="130" t="s">
        <v>227</v>
      </c>
      <c r="G157" s="131" t="s">
        <v>219</v>
      </c>
      <c r="H157" s="132">
        <v>118.19</v>
      </c>
      <c r="I157" s="133"/>
      <c r="J157" s="134">
        <f>ROUND(I157*H157,2)</f>
        <v>0</v>
      </c>
      <c r="K157" s="130" t="s">
        <v>169</v>
      </c>
      <c r="L157" s="33"/>
      <c r="M157" s="135" t="s">
        <v>19</v>
      </c>
      <c r="N157" s="136" t="s">
        <v>47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170</v>
      </c>
      <c r="AT157" s="139" t="s">
        <v>165</v>
      </c>
      <c r="AU157" s="139" t="s">
        <v>86</v>
      </c>
      <c r="AY157" s="18" t="s">
        <v>163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8" t="s">
        <v>84</v>
      </c>
      <c r="BK157" s="140">
        <f>ROUND(I157*H157,2)</f>
        <v>0</v>
      </c>
      <c r="BL157" s="18" t="s">
        <v>170</v>
      </c>
      <c r="BM157" s="139" t="s">
        <v>228</v>
      </c>
    </row>
    <row r="158" spans="2:65" s="1" customFormat="1" ht="28.8">
      <c r="B158" s="33"/>
      <c r="D158" s="141" t="s">
        <v>172</v>
      </c>
      <c r="F158" s="142" t="s">
        <v>229</v>
      </c>
      <c r="I158" s="143"/>
      <c r="L158" s="33"/>
      <c r="M158" s="144"/>
      <c r="T158" s="54"/>
      <c r="AT158" s="18" t="s">
        <v>172</v>
      </c>
      <c r="AU158" s="18" t="s">
        <v>86</v>
      </c>
    </row>
    <row r="159" spans="2:65" s="1" customFormat="1">
      <c r="B159" s="33"/>
      <c r="D159" s="145" t="s">
        <v>174</v>
      </c>
      <c r="F159" s="146" t="s">
        <v>230</v>
      </c>
      <c r="I159" s="143"/>
      <c r="L159" s="33"/>
      <c r="M159" s="144"/>
      <c r="T159" s="54"/>
      <c r="AT159" s="18" t="s">
        <v>174</v>
      </c>
      <c r="AU159" s="18" t="s">
        <v>86</v>
      </c>
    </row>
    <row r="160" spans="2:65" s="12" customFormat="1">
      <c r="B160" s="147"/>
      <c r="D160" s="141" t="s">
        <v>176</v>
      </c>
      <c r="E160" s="148" t="s">
        <v>19</v>
      </c>
      <c r="F160" s="149" t="s">
        <v>231</v>
      </c>
      <c r="H160" s="148" t="s">
        <v>19</v>
      </c>
      <c r="I160" s="150"/>
      <c r="L160" s="147"/>
      <c r="M160" s="151"/>
      <c r="T160" s="152"/>
      <c r="AT160" s="148" t="s">
        <v>176</v>
      </c>
      <c r="AU160" s="148" t="s">
        <v>86</v>
      </c>
      <c r="AV160" s="12" t="s">
        <v>84</v>
      </c>
      <c r="AW160" s="12" t="s">
        <v>37</v>
      </c>
      <c r="AX160" s="12" t="s">
        <v>76</v>
      </c>
      <c r="AY160" s="148" t="s">
        <v>163</v>
      </c>
    </row>
    <row r="161" spans="2:65" s="13" customFormat="1" ht="20.399999999999999">
      <c r="B161" s="153"/>
      <c r="D161" s="141" t="s">
        <v>176</v>
      </c>
      <c r="E161" s="154" t="s">
        <v>19</v>
      </c>
      <c r="F161" s="155" t="s">
        <v>232</v>
      </c>
      <c r="H161" s="156">
        <v>69.414000000000001</v>
      </c>
      <c r="I161" s="157"/>
      <c r="L161" s="153"/>
      <c r="M161" s="158"/>
      <c r="T161" s="159"/>
      <c r="AT161" s="154" t="s">
        <v>176</v>
      </c>
      <c r="AU161" s="154" t="s">
        <v>86</v>
      </c>
      <c r="AV161" s="13" t="s">
        <v>86</v>
      </c>
      <c r="AW161" s="13" t="s">
        <v>37</v>
      </c>
      <c r="AX161" s="13" t="s">
        <v>76</v>
      </c>
      <c r="AY161" s="154" t="s">
        <v>163</v>
      </c>
    </row>
    <row r="162" spans="2:65" s="13" customFormat="1">
      <c r="B162" s="153"/>
      <c r="D162" s="141" t="s">
        <v>176</v>
      </c>
      <c r="E162" s="154" t="s">
        <v>19</v>
      </c>
      <c r="F162" s="155" t="s">
        <v>233</v>
      </c>
      <c r="H162" s="156">
        <v>7.41</v>
      </c>
      <c r="I162" s="157"/>
      <c r="L162" s="153"/>
      <c r="M162" s="158"/>
      <c r="T162" s="159"/>
      <c r="AT162" s="154" t="s">
        <v>176</v>
      </c>
      <c r="AU162" s="154" t="s">
        <v>86</v>
      </c>
      <c r="AV162" s="13" t="s">
        <v>86</v>
      </c>
      <c r="AW162" s="13" t="s">
        <v>37</v>
      </c>
      <c r="AX162" s="13" t="s">
        <v>76</v>
      </c>
      <c r="AY162" s="154" t="s">
        <v>163</v>
      </c>
    </row>
    <row r="163" spans="2:65" s="13" customFormat="1">
      <c r="B163" s="153"/>
      <c r="D163" s="141" t="s">
        <v>176</v>
      </c>
      <c r="E163" s="154" t="s">
        <v>19</v>
      </c>
      <c r="F163" s="155" t="s">
        <v>234</v>
      </c>
      <c r="H163" s="156">
        <v>2.3290000000000002</v>
      </c>
      <c r="I163" s="157"/>
      <c r="L163" s="153"/>
      <c r="M163" s="158"/>
      <c r="T163" s="159"/>
      <c r="AT163" s="154" t="s">
        <v>176</v>
      </c>
      <c r="AU163" s="154" t="s">
        <v>86</v>
      </c>
      <c r="AV163" s="13" t="s">
        <v>86</v>
      </c>
      <c r="AW163" s="13" t="s">
        <v>37</v>
      </c>
      <c r="AX163" s="13" t="s">
        <v>76</v>
      </c>
      <c r="AY163" s="154" t="s">
        <v>163</v>
      </c>
    </row>
    <row r="164" spans="2:65" s="13" customFormat="1" ht="20.399999999999999">
      <c r="B164" s="153"/>
      <c r="D164" s="141" t="s">
        <v>176</v>
      </c>
      <c r="E164" s="154" t="s">
        <v>19</v>
      </c>
      <c r="F164" s="155" t="s">
        <v>235</v>
      </c>
      <c r="H164" s="156">
        <v>39.036999999999999</v>
      </c>
      <c r="I164" s="157"/>
      <c r="L164" s="153"/>
      <c r="M164" s="158"/>
      <c r="T164" s="159"/>
      <c r="AT164" s="154" t="s">
        <v>176</v>
      </c>
      <c r="AU164" s="154" t="s">
        <v>86</v>
      </c>
      <c r="AV164" s="13" t="s">
        <v>86</v>
      </c>
      <c r="AW164" s="13" t="s">
        <v>37</v>
      </c>
      <c r="AX164" s="13" t="s">
        <v>76</v>
      </c>
      <c r="AY164" s="154" t="s">
        <v>163</v>
      </c>
    </row>
    <row r="165" spans="2:65" s="14" customFormat="1">
      <c r="B165" s="160"/>
      <c r="D165" s="141" t="s">
        <v>176</v>
      </c>
      <c r="E165" s="161" t="s">
        <v>19</v>
      </c>
      <c r="F165" s="162" t="s">
        <v>178</v>
      </c>
      <c r="H165" s="163">
        <v>118.19</v>
      </c>
      <c r="I165" s="164"/>
      <c r="L165" s="160"/>
      <c r="M165" s="165"/>
      <c r="T165" s="166"/>
      <c r="AT165" s="161" t="s">
        <v>176</v>
      </c>
      <c r="AU165" s="161" t="s">
        <v>86</v>
      </c>
      <c r="AV165" s="14" t="s">
        <v>170</v>
      </c>
      <c r="AW165" s="14" t="s">
        <v>37</v>
      </c>
      <c r="AX165" s="14" t="s">
        <v>84</v>
      </c>
      <c r="AY165" s="161" t="s">
        <v>163</v>
      </c>
    </row>
    <row r="166" spans="2:65" s="1" customFormat="1" ht="37.799999999999997" customHeight="1">
      <c r="B166" s="33"/>
      <c r="C166" s="128" t="s">
        <v>236</v>
      </c>
      <c r="D166" s="128" t="s">
        <v>165</v>
      </c>
      <c r="E166" s="129" t="s">
        <v>237</v>
      </c>
      <c r="F166" s="130" t="s">
        <v>238</v>
      </c>
      <c r="G166" s="131" t="s">
        <v>219</v>
      </c>
      <c r="H166" s="132">
        <v>206.60300000000001</v>
      </c>
      <c r="I166" s="133"/>
      <c r="J166" s="134">
        <f>ROUND(I166*H166,2)</f>
        <v>0</v>
      </c>
      <c r="K166" s="130" t="s">
        <v>169</v>
      </c>
      <c r="L166" s="33"/>
      <c r="M166" s="135" t="s">
        <v>19</v>
      </c>
      <c r="N166" s="136" t="s">
        <v>47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170</v>
      </c>
      <c r="AT166" s="139" t="s">
        <v>165</v>
      </c>
      <c r="AU166" s="139" t="s">
        <v>86</v>
      </c>
      <c r="AY166" s="18" t="s">
        <v>163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8" t="s">
        <v>84</v>
      </c>
      <c r="BK166" s="140">
        <f>ROUND(I166*H166,2)</f>
        <v>0</v>
      </c>
      <c r="BL166" s="18" t="s">
        <v>170</v>
      </c>
      <c r="BM166" s="139" t="s">
        <v>239</v>
      </c>
    </row>
    <row r="167" spans="2:65" s="1" customFormat="1" ht="38.4">
      <c r="B167" s="33"/>
      <c r="D167" s="141" t="s">
        <v>172</v>
      </c>
      <c r="F167" s="142" t="s">
        <v>240</v>
      </c>
      <c r="I167" s="143"/>
      <c r="L167" s="33"/>
      <c r="M167" s="144"/>
      <c r="T167" s="54"/>
      <c r="AT167" s="18" t="s">
        <v>172</v>
      </c>
      <c r="AU167" s="18" t="s">
        <v>86</v>
      </c>
    </row>
    <row r="168" spans="2:65" s="1" customFormat="1">
      <c r="B168" s="33"/>
      <c r="D168" s="145" t="s">
        <v>174</v>
      </c>
      <c r="F168" s="146" t="s">
        <v>241</v>
      </c>
      <c r="I168" s="143"/>
      <c r="L168" s="33"/>
      <c r="M168" s="144"/>
      <c r="T168" s="54"/>
      <c r="AT168" s="18" t="s">
        <v>174</v>
      </c>
      <c r="AU168" s="18" t="s">
        <v>86</v>
      </c>
    </row>
    <row r="169" spans="2:65" s="12" customFormat="1">
      <c r="B169" s="147"/>
      <c r="D169" s="141" t="s">
        <v>176</v>
      </c>
      <c r="E169" s="148" t="s">
        <v>19</v>
      </c>
      <c r="F169" s="149" t="s">
        <v>242</v>
      </c>
      <c r="H169" s="148" t="s">
        <v>19</v>
      </c>
      <c r="I169" s="150"/>
      <c r="L169" s="147"/>
      <c r="M169" s="151"/>
      <c r="T169" s="152"/>
      <c r="AT169" s="148" t="s">
        <v>176</v>
      </c>
      <c r="AU169" s="148" t="s">
        <v>86</v>
      </c>
      <c r="AV169" s="12" t="s">
        <v>84</v>
      </c>
      <c r="AW169" s="12" t="s">
        <v>37</v>
      </c>
      <c r="AX169" s="12" t="s">
        <v>76</v>
      </c>
      <c r="AY169" s="148" t="s">
        <v>163</v>
      </c>
    </row>
    <row r="170" spans="2:65" s="13" customFormat="1">
      <c r="B170" s="153"/>
      <c r="D170" s="141" t="s">
        <v>176</v>
      </c>
      <c r="E170" s="154" t="s">
        <v>19</v>
      </c>
      <c r="F170" s="155" t="s">
        <v>243</v>
      </c>
      <c r="H170" s="156">
        <v>88.156999999999996</v>
      </c>
      <c r="I170" s="157"/>
      <c r="L170" s="153"/>
      <c r="M170" s="158"/>
      <c r="T170" s="159"/>
      <c r="AT170" s="154" t="s">
        <v>176</v>
      </c>
      <c r="AU170" s="154" t="s">
        <v>86</v>
      </c>
      <c r="AV170" s="13" t="s">
        <v>86</v>
      </c>
      <c r="AW170" s="13" t="s">
        <v>37</v>
      </c>
      <c r="AX170" s="13" t="s">
        <v>76</v>
      </c>
      <c r="AY170" s="154" t="s">
        <v>163</v>
      </c>
    </row>
    <row r="171" spans="2:65" s="12" customFormat="1">
      <c r="B171" s="147"/>
      <c r="D171" s="141" t="s">
        <v>176</v>
      </c>
      <c r="E171" s="148" t="s">
        <v>19</v>
      </c>
      <c r="F171" s="149" t="s">
        <v>244</v>
      </c>
      <c r="H171" s="148" t="s">
        <v>19</v>
      </c>
      <c r="I171" s="150"/>
      <c r="L171" s="147"/>
      <c r="M171" s="151"/>
      <c r="T171" s="152"/>
      <c r="AT171" s="148" t="s">
        <v>176</v>
      </c>
      <c r="AU171" s="148" t="s">
        <v>86</v>
      </c>
      <c r="AV171" s="12" t="s">
        <v>84</v>
      </c>
      <c r="AW171" s="12" t="s">
        <v>37</v>
      </c>
      <c r="AX171" s="12" t="s">
        <v>76</v>
      </c>
      <c r="AY171" s="148" t="s">
        <v>163</v>
      </c>
    </row>
    <row r="172" spans="2:65" s="13" customFormat="1">
      <c r="B172" s="153"/>
      <c r="D172" s="141" t="s">
        <v>176</v>
      </c>
      <c r="E172" s="154" t="s">
        <v>19</v>
      </c>
      <c r="F172" s="155" t="s">
        <v>245</v>
      </c>
      <c r="H172" s="156">
        <v>0.25600000000000001</v>
      </c>
      <c r="I172" s="157"/>
      <c r="L172" s="153"/>
      <c r="M172" s="158"/>
      <c r="T172" s="159"/>
      <c r="AT172" s="154" t="s">
        <v>176</v>
      </c>
      <c r="AU172" s="154" t="s">
        <v>86</v>
      </c>
      <c r="AV172" s="13" t="s">
        <v>86</v>
      </c>
      <c r="AW172" s="13" t="s">
        <v>37</v>
      </c>
      <c r="AX172" s="13" t="s">
        <v>76</v>
      </c>
      <c r="AY172" s="154" t="s">
        <v>163</v>
      </c>
    </row>
    <row r="173" spans="2:65" s="12" customFormat="1">
      <c r="B173" s="147"/>
      <c r="D173" s="141" t="s">
        <v>176</v>
      </c>
      <c r="E173" s="148" t="s">
        <v>19</v>
      </c>
      <c r="F173" s="149" t="s">
        <v>246</v>
      </c>
      <c r="H173" s="148" t="s">
        <v>19</v>
      </c>
      <c r="I173" s="150"/>
      <c r="L173" s="147"/>
      <c r="M173" s="151"/>
      <c r="T173" s="152"/>
      <c r="AT173" s="148" t="s">
        <v>176</v>
      </c>
      <c r="AU173" s="148" t="s">
        <v>86</v>
      </c>
      <c r="AV173" s="12" t="s">
        <v>84</v>
      </c>
      <c r="AW173" s="12" t="s">
        <v>37</v>
      </c>
      <c r="AX173" s="12" t="s">
        <v>76</v>
      </c>
      <c r="AY173" s="148" t="s">
        <v>163</v>
      </c>
    </row>
    <row r="174" spans="2:65" s="13" customFormat="1">
      <c r="B174" s="153"/>
      <c r="D174" s="141" t="s">
        <v>176</v>
      </c>
      <c r="E174" s="154" t="s">
        <v>19</v>
      </c>
      <c r="F174" s="155" t="s">
        <v>247</v>
      </c>
      <c r="H174" s="156">
        <v>118.19</v>
      </c>
      <c r="I174" s="157"/>
      <c r="L174" s="153"/>
      <c r="M174" s="158"/>
      <c r="T174" s="159"/>
      <c r="AT174" s="154" t="s">
        <v>176</v>
      </c>
      <c r="AU174" s="154" t="s">
        <v>86</v>
      </c>
      <c r="AV174" s="13" t="s">
        <v>86</v>
      </c>
      <c r="AW174" s="13" t="s">
        <v>37</v>
      </c>
      <c r="AX174" s="13" t="s">
        <v>76</v>
      </c>
      <c r="AY174" s="154" t="s">
        <v>163</v>
      </c>
    </row>
    <row r="175" spans="2:65" s="14" customFormat="1">
      <c r="B175" s="160"/>
      <c r="D175" s="141" t="s">
        <v>176</v>
      </c>
      <c r="E175" s="161" t="s">
        <v>19</v>
      </c>
      <c r="F175" s="162" t="s">
        <v>178</v>
      </c>
      <c r="H175" s="163">
        <v>206.60300000000001</v>
      </c>
      <c r="I175" s="164"/>
      <c r="L175" s="160"/>
      <c r="M175" s="165"/>
      <c r="T175" s="166"/>
      <c r="AT175" s="161" t="s">
        <v>176</v>
      </c>
      <c r="AU175" s="161" t="s">
        <v>86</v>
      </c>
      <c r="AV175" s="14" t="s">
        <v>170</v>
      </c>
      <c r="AW175" s="14" t="s">
        <v>37</v>
      </c>
      <c r="AX175" s="14" t="s">
        <v>84</v>
      </c>
      <c r="AY175" s="161" t="s">
        <v>163</v>
      </c>
    </row>
    <row r="176" spans="2:65" s="1" customFormat="1" ht="37.799999999999997" customHeight="1">
      <c r="B176" s="33"/>
      <c r="C176" s="128" t="s">
        <v>248</v>
      </c>
      <c r="D176" s="128" t="s">
        <v>165</v>
      </c>
      <c r="E176" s="129" t="s">
        <v>249</v>
      </c>
      <c r="F176" s="130" t="s">
        <v>250</v>
      </c>
      <c r="G176" s="131" t="s">
        <v>219</v>
      </c>
      <c r="H176" s="132">
        <v>144.62200000000001</v>
      </c>
      <c r="I176" s="133"/>
      <c r="J176" s="134">
        <f>ROUND(I176*H176,2)</f>
        <v>0</v>
      </c>
      <c r="K176" s="130" t="s">
        <v>169</v>
      </c>
      <c r="L176" s="33"/>
      <c r="M176" s="135" t="s">
        <v>19</v>
      </c>
      <c r="N176" s="136" t="s">
        <v>47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AR176" s="139" t="s">
        <v>170</v>
      </c>
      <c r="AT176" s="139" t="s">
        <v>165</v>
      </c>
      <c r="AU176" s="139" t="s">
        <v>86</v>
      </c>
      <c r="AY176" s="18" t="s">
        <v>163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8" t="s">
        <v>84</v>
      </c>
      <c r="BK176" s="140">
        <f>ROUND(I176*H176,2)</f>
        <v>0</v>
      </c>
      <c r="BL176" s="18" t="s">
        <v>170</v>
      </c>
      <c r="BM176" s="139" t="s">
        <v>251</v>
      </c>
    </row>
    <row r="177" spans="2:65" s="1" customFormat="1" ht="38.4">
      <c r="B177" s="33"/>
      <c r="D177" s="141" t="s">
        <v>172</v>
      </c>
      <c r="F177" s="142" t="s">
        <v>252</v>
      </c>
      <c r="I177" s="143"/>
      <c r="L177" s="33"/>
      <c r="M177" s="144"/>
      <c r="T177" s="54"/>
      <c r="AT177" s="18" t="s">
        <v>172</v>
      </c>
      <c r="AU177" s="18" t="s">
        <v>86</v>
      </c>
    </row>
    <row r="178" spans="2:65" s="1" customFormat="1">
      <c r="B178" s="33"/>
      <c r="D178" s="145" t="s">
        <v>174</v>
      </c>
      <c r="F178" s="146" t="s">
        <v>253</v>
      </c>
      <c r="I178" s="143"/>
      <c r="L178" s="33"/>
      <c r="M178" s="144"/>
      <c r="T178" s="54"/>
      <c r="AT178" s="18" t="s">
        <v>174</v>
      </c>
      <c r="AU178" s="18" t="s">
        <v>86</v>
      </c>
    </row>
    <row r="179" spans="2:65" s="12" customFormat="1">
      <c r="B179" s="147"/>
      <c r="D179" s="141" t="s">
        <v>176</v>
      </c>
      <c r="E179" s="148" t="s">
        <v>19</v>
      </c>
      <c r="F179" s="149" t="s">
        <v>254</v>
      </c>
      <c r="H179" s="148" t="s">
        <v>19</v>
      </c>
      <c r="I179" s="150"/>
      <c r="L179" s="147"/>
      <c r="M179" s="151"/>
      <c r="T179" s="152"/>
      <c r="AT179" s="148" t="s">
        <v>176</v>
      </c>
      <c r="AU179" s="148" t="s">
        <v>86</v>
      </c>
      <c r="AV179" s="12" t="s">
        <v>84</v>
      </c>
      <c r="AW179" s="12" t="s">
        <v>37</v>
      </c>
      <c r="AX179" s="12" t="s">
        <v>76</v>
      </c>
      <c r="AY179" s="148" t="s">
        <v>163</v>
      </c>
    </row>
    <row r="180" spans="2:65" s="13" customFormat="1">
      <c r="B180" s="153"/>
      <c r="D180" s="141" t="s">
        <v>176</v>
      </c>
      <c r="E180" s="154" t="s">
        <v>19</v>
      </c>
      <c r="F180" s="155" t="s">
        <v>255</v>
      </c>
      <c r="H180" s="156">
        <v>144.62200000000001</v>
      </c>
      <c r="I180" s="157"/>
      <c r="L180" s="153"/>
      <c r="M180" s="158"/>
      <c r="T180" s="159"/>
      <c r="AT180" s="154" t="s">
        <v>176</v>
      </c>
      <c r="AU180" s="154" t="s">
        <v>86</v>
      </c>
      <c r="AV180" s="13" t="s">
        <v>86</v>
      </c>
      <c r="AW180" s="13" t="s">
        <v>37</v>
      </c>
      <c r="AX180" s="13" t="s">
        <v>76</v>
      </c>
      <c r="AY180" s="154" t="s">
        <v>163</v>
      </c>
    </row>
    <row r="181" spans="2:65" s="14" customFormat="1">
      <c r="B181" s="160"/>
      <c r="D181" s="141" t="s">
        <v>176</v>
      </c>
      <c r="E181" s="161" t="s">
        <v>19</v>
      </c>
      <c r="F181" s="162" t="s">
        <v>178</v>
      </c>
      <c r="H181" s="163">
        <v>144.62200000000001</v>
      </c>
      <c r="I181" s="164"/>
      <c r="L181" s="160"/>
      <c r="M181" s="165"/>
      <c r="T181" s="166"/>
      <c r="AT181" s="161" t="s">
        <v>176</v>
      </c>
      <c r="AU181" s="161" t="s">
        <v>86</v>
      </c>
      <c r="AV181" s="14" t="s">
        <v>170</v>
      </c>
      <c r="AW181" s="14" t="s">
        <v>37</v>
      </c>
      <c r="AX181" s="14" t="s">
        <v>84</v>
      </c>
      <c r="AY181" s="161" t="s">
        <v>163</v>
      </c>
    </row>
    <row r="182" spans="2:65" s="1" customFormat="1" ht="37.799999999999997" customHeight="1">
      <c r="B182" s="33"/>
      <c r="C182" s="128" t="s">
        <v>256</v>
      </c>
      <c r="D182" s="128" t="s">
        <v>165</v>
      </c>
      <c r="E182" s="129" t="s">
        <v>257</v>
      </c>
      <c r="F182" s="130" t="s">
        <v>258</v>
      </c>
      <c r="G182" s="131" t="s">
        <v>219</v>
      </c>
      <c r="H182" s="132">
        <v>2169.33</v>
      </c>
      <c r="I182" s="133"/>
      <c r="J182" s="134">
        <f>ROUND(I182*H182,2)</f>
        <v>0</v>
      </c>
      <c r="K182" s="130" t="s">
        <v>169</v>
      </c>
      <c r="L182" s="33"/>
      <c r="M182" s="135" t="s">
        <v>19</v>
      </c>
      <c r="N182" s="136" t="s">
        <v>47</v>
      </c>
      <c r="P182" s="137">
        <f>O182*H182</f>
        <v>0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170</v>
      </c>
      <c r="AT182" s="139" t="s">
        <v>165</v>
      </c>
      <c r="AU182" s="139" t="s">
        <v>86</v>
      </c>
      <c r="AY182" s="18" t="s">
        <v>163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8" t="s">
        <v>84</v>
      </c>
      <c r="BK182" s="140">
        <f>ROUND(I182*H182,2)</f>
        <v>0</v>
      </c>
      <c r="BL182" s="18" t="s">
        <v>170</v>
      </c>
      <c r="BM182" s="139" t="s">
        <v>259</v>
      </c>
    </row>
    <row r="183" spans="2:65" s="1" customFormat="1" ht="48">
      <c r="B183" s="33"/>
      <c r="D183" s="141" t="s">
        <v>172</v>
      </c>
      <c r="F183" s="142" t="s">
        <v>260</v>
      </c>
      <c r="I183" s="143"/>
      <c r="L183" s="33"/>
      <c r="M183" s="144"/>
      <c r="T183" s="54"/>
      <c r="AT183" s="18" t="s">
        <v>172</v>
      </c>
      <c r="AU183" s="18" t="s">
        <v>86</v>
      </c>
    </row>
    <row r="184" spans="2:65" s="1" customFormat="1">
      <c r="B184" s="33"/>
      <c r="D184" s="145" t="s">
        <v>174</v>
      </c>
      <c r="F184" s="146" t="s">
        <v>261</v>
      </c>
      <c r="I184" s="143"/>
      <c r="L184" s="33"/>
      <c r="M184" s="144"/>
      <c r="T184" s="54"/>
      <c r="AT184" s="18" t="s">
        <v>174</v>
      </c>
      <c r="AU184" s="18" t="s">
        <v>86</v>
      </c>
    </row>
    <row r="185" spans="2:65" s="13" customFormat="1">
      <c r="B185" s="153"/>
      <c r="D185" s="141" t="s">
        <v>176</v>
      </c>
      <c r="F185" s="155" t="s">
        <v>262</v>
      </c>
      <c r="H185" s="156">
        <v>2169.33</v>
      </c>
      <c r="I185" s="157"/>
      <c r="L185" s="153"/>
      <c r="M185" s="158"/>
      <c r="T185" s="159"/>
      <c r="AT185" s="154" t="s">
        <v>176</v>
      </c>
      <c r="AU185" s="154" t="s">
        <v>86</v>
      </c>
      <c r="AV185" s="13" t="s">
        <v>86</v>
      </c>
      <c r="AW185" s="13" t="s">
        <v>4</v>
      </c>
      <c r="AX185" s="13" t="s">
        <v>84</v>
      </c>
      <c r="AY185" s="154" t="s">
        <v>163</v>
      </c>
    </row>
    <row r="186" spans="2:65" s="1" customFormat="1" ht="24.15" customHeight="1">
      <c r="B186" s="33"/>
      <c r="C186" s="128" t="s">
        <v>8</v>
      </c>
      <c r="D186" s="128" t="s">
        <v>165</v>
      </c>
      <c r="E186" s="129" t="s">
        <v>263</v>
      </c>
      <c r="F186" s="130" t="s">
        <v>264</v>
      </c>
      <c r="G186" s="131" t="s">
        <v>219</v>
      </c>
      <c r="H186" s="132">
        <v>206.60300000000001</v>
      </c>
      <c r="I186" s="133"/>
      <c r="J186" s="134">
        <f>ROUND(I186*H186,2)</f>
        <v>0</v>
      </c>
      <c r="K186" s="130" t="s">
        <v>169</v>
      </c>
      <c r="L186" s="33"/>
      <c r="M186" s="135" t="s">
        <v>19</v>
      </c>
      <c r="N186" s="136" t="s">
        <v>47</v>
      </c>
      <c r="P186" s="137">
        <f>O186*H186</f>
        <v>0</v>
      </c>
      <c r="Q186" s="137">
        <v>0</v>
      </c>
      <c r="R186" s="137">
        <f>Q186*H186</f>
        <v>0</v>
      </c>
      <c r="S186" s="137">
        <v>0</v>
      </c>
      <c r="T186" s="138">
        <f>S186*H186</f>
        <v>0</v>
      </c>
      <c r="AR186" s="139" t="s">
        <v>170</v>
      </c>
      <c r="AT186" s="139" t="s">
        <v>165</v>
      </c>
      <c r="AU186" s="139" t="s">
        <v>86</v>
      </c>
      <c r="AY186" s="18" t="s">
        <v>163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8" t="s">
        <v>84</v>
      </c>
      <c r="BK186" s="140">
        <f>ROUND(I186*H186,2)</f>
        <v>0</v>
      </c>
      <c r="BL186" s="18" t="s">
        <v>170</v>
      </c>
      <c r="BM186" s="139" t="s">
        <v>265</v>
      </c>
    </row>
    <row r="187" spans="2:65" s="1" customFormat="1" ht="28.8">
      <c r="B187" s="33"/>
      <c r="D187" s="141" t="s">
        <v>172</v>
      </c>
      <c r="F187" s="142" t="s">
        <v>266</v>
      </c>
      <c r="I187" s="143"/>
      <c r="L187" s="33"/>
      <c r="M187" s="144"/>
      <c r="T187" s="54"/>
      <c r="AT187" s="18" t="s">
        <v>172</v>
      </c>
      <c r="AU187" s="18" t="s">
        <v>86</v>
      </c>
    </row>
    <row r="188" spans="2:65" s="1" customFormat="1">
      <c r="B188" s="33"/>
      <c r="D188" s="145" t="s">
        <v>174</v>
      </c>
      <c r="F188" s="146" t="s">
        <v>267</v>
      </c>
      <c r="I188" s="143"/>
      <c r="L188" s="33"/>
      <c r="M188" s="144"/>
      <c r="T188" s="54"/>
      <c r="AT188" s="18" t="s">
        <v>174</v>
      </c>
      <c r="AU188" s="18" t="s">
        <v>86</v>
      </c>
    </row>
    <row r="189" spans="2:65" s="1" customFormat="1" ht="16.5" customHeight="1">
      <c r="B189" s="33"/>
      <c r="C189" s="128" t="s">
        <v>268</v>
      </c>
      <c r="D189" s="128" t="s">
        <v>165</v>
      </c>
      <c r="E189" s="129" t="s">
        <v>269</v>
      </c>
      <c r="F189" s="130" t="s">
        <v>270</v>
      </c>
      <c r="G189" s="131" t="s">
        <v>219</v>
      </c>
      <c r="H189" s="132">
        <v>206.60300000000001</v>
      </c>
      <c r="I189" s="133"/>
      <c r="J189" s="134">
        <f>ROUND(I189*H189,2)</f>
        <v>0</v>
      </c>
      <c r="K189" s="130" t="s">
        <v>169</v>
      </c>
      <c r="L189" s="33"/>
      <c r="M189" s="135" t="s">
        <v>19</v>
      </c>
      <c r="N189" s="136" t="s">
        <v>47</v>
      </c>
      <c r="P189" s="137">
        <f>O189*H189</f>
        <v>0</v>
      </c>
      <c r="Q189" s="137">
        <v>0</v>
      </c>
      <c r="R189" s="137">
        <f>Q189*H189</f>
        <v>0</v>
      </c>
      <c r="S189" s="137">
        <v>0</v>
      </c>
      <c r="T189" s="138">
        <f>S189*H189</f>
        <v>0</v>
      </c>
      <c r="AR189" s="139" t="s">
        <v>170</v>
      </c>
      <c r="AT189" s="139" t="s">
        <v>165</v>
      </c>
      <c r="AU189" s="139" t="s">
        <v>86</v>
      </c>
      <c r="AY189" s="18" t="s">
        <v>163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8" t="s">
        <v>84</v>
      </c>
      <c r="BK189" s="140">
        <f>ROUND(I189*H189,2)</f>
        <v>0</v>
      </c>
      <c r="BL189" s="18" t="s">
        <v>170</v>
      </c>
      <c r="BM189" s="139" t="s">
        <v>271</v>
      </c>
    </row>
    <row r="190" spans="2:65" s="1" customFormat="1" ht="19.2">
      <c r="B190" s="33"/>
      <c r="D190" s="141" t="s">
        <v>172</v>
      </c>
      <c r="F190" s="142" t="s">
        <v>272</v>
      </c>
      <c r="I190" s="143"/>
      <c r="L190" s="33"/>
      <c r="M190" s="144"/>
      <c r="T190" s="54"/>
      <c r="AT190" s="18" t="s">
        <v>172</v>
      </c>
      <c r="AU190" s="18" t="s">
        <v>86</v>
      </c>
    </row>
    <row r="191" spans="2:65" s="1" customFormat="1">
      <c r="B191" s="33"/>
      <c r="D191" s="145" t="s">
        <v>174</v>
      </c>
      <c r="F191" s="146" t="s">
        <v>273</v>
      </c>
      <c r="I191" s="143"/>
      <c r="L191" s="33"/>
      <c r="M191" s="144"/>
      <c r="T191" s="54"/>
      <c r="AT191" s="18" t="s">
        <v>174</v>
      </c>
      <c r="AU191" s="18" t="s">
        <v>86</v>
      </c>
    </row>
    <row r="192" spans="2:65" s="1" customFormat="1" ht="33" customHeight="1">
      <c r="B192" s="33"/>
      <c r="C192" s="128" t="s">
        <v>274</v>
      </c>
      <c r="D192" s="128" t="s">
        <v>165</v>
      </c>
      <c r="E192" s="129" t="s">
        <v>275</v>
      </c>
      <c r="F192" s="130" t="s">
        <v>276</v>
      </c>
      <c r="G192" s="131" t="s">
        <v>277</v>
      </c>
      <c r="H192" s="132">
        <v>144.62200000000001</v>
      </c>
      <c r="I192" s="133"/>
      <c r="J192" s="134">
        <f>ROUND(I192*H192,2)</f>
        <v>0</v>
      </c>
      <c r="K192" s="130" t="s">
        <v>169</v>
      </c>
      <c r="L192" s="33"/>
      <c r="M192" s="135" t="s">
        <v>19</v>
      </c>
      <c r="N192" s="136" t="s">
        <v>47</v>
      </c>
      <c r="P192" s="137">
        <f>O192*H192</f>
        <v>0</v>
      </c>
      <c r="Q192" s="137">
        <v>0</v>
      </c>
      <c r="R192" s="137">
        <f>Q192*H192</f>
        <v>0</v>
      </c>
      <c r="S192" s="137">
        <v>0</v>
      </c>
      <c r="T192" s="138">
        <f>S192*H192</f>
        <v>0</v>
      </c>
      <c r="AR192" s="139" t="s">
        <v>170</v>
      </c>
      <c r="AT192" s="139" t="s">
        <v>165</v>
      </c>
      <c r="AU192" s="139" t="s">
        <v>86</v>
      </c>
      <c r="AY192" s="18" t="s">
        <v>163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8" t="s">
        <v>84</v>
      </c>
      <c r="BK192" s="140">
        <f>ROUND(I192*H192,2)</f>
        <v>0</v>
      </c>
      <c r="BL192" s="18" t="s">
        <v>170</v>
      </c>
      <c r="BM192" s="139" t="s">
        <v>278</v>
      </c>
    </row>
    <row r="193" spans="2:65" s="1" customFormat="1" ht="28.8">
      <c r="B193" s="33"/>
      <c r="D193" s="141" t="s">
        <v>172</v>
      </c>
      <c r="F193" s="142" t="s">
        <v>279</v>
      </c>
      <c r="I193" s="143"/>
      <c r="L193" s="33"/>
      <c r="M193" s="144"/>
      <c r="T193" s="54"/>
      <c r="AT193" s="18" t="s">
        <v>172</v>
      </c>
      <c r="AU193" s="18" t="s">
        <v>86</v>
      </c>
    </row>
    <row r="194" spans="2:65" s="1" customFormat="1">
      <c r="B194" s="33"/>
      <c r="D194" s="145" t="s">
        <v>174</v>
      </c>
      <c r="F194" s="146" t="s">
        <v>280</v>
      </c>
      <c r="I194" s="143"/>
      <c r="L194" s="33"/>
      <c r="M194" s="144"/>
      <c r="T194" s="54"/>
      <c r="AT194" s="18" t="s">
        <v>174</v>
      </c>
      <c r="AU194" s="18" t="s">
        <v>86</v>
      </c>
    </row>
    <row r="195" spans="2:65" s="1" customFormat="1" ht="24.15" customHeight="1">
      <c r="B195" s="33"/>
      <c r="C195" s="128" t="s">
        <v>281</v>
      </c>
      <c r="D195" s="128" t="s">
        <v>165</v>
      </c>
      <c r="E195" s="129" t="s">
        <v>282</v>
      </c>
      <c r="F195" s="130" t="s">
        <v>283</v>
      </c>
      <c r="G195" s="131" t="s">
        <v>187</v>
      </c>
      <c r="H195" s="132">
        <v>311.88900000000001</v>
      </c>
      <c r="I195" s="133"/>
      <c r="J195" s="134">
        <f>ROUND(I195*H195,2)</f>
        <v>0</v>
      </c>
      <c r="K195" s="130" t="s">
        <v>169</v>
      </c>
      <c r="L195" s="33"/>
      <c r="M195" s="135" t="s">
        <v>19</v>
      </c>
      <c r="N195" s="136" t="s">
        <v>47</v>
      </c>
      <c r="P195" s="137">
        <f>O195*H195</f>
        <v>0</v>
      </c>
      <c r="Q195" s="137">
        <v>0</v>
      </c>
      <c r="R195" s="137">
        <f>Q195*H195</f>
        <v>0</v>
      </c>
      <c r="S195" s="137">
        <v>0</v>
      </c>
      <c r="T195" s="138">
        <f>S195*H195</f>
        <v>0</v>
      </c>
      <c r="AR195" s="139" t="s">
        <v>170</v>
      </c>
      <c r="AT195" s="139" t="s">
        <v>165</v>
      </c>
      <c r="AU195" s="139" t="s">
        <v>86</v>
      </c>
      <c r="AY195" s="18" t="s">
        <v>163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8" t="s">
        <v>84</v>
      </c>
      <c r="BK195" s="140">
        <f>ROUND(I195*H195,2)</f>
        <v>0</v>
      </c>
      <c r="BL195" s="18" t="s">
        <v>170</v>
      </c>
      <c r="BM195" s="139" t="s">
        <v>284</v>
      </c>
    </row>
    <row r="196" spans="2:65" s="1" customFormat="1" ht="19.2">
      <c r="B196" s="33"/>
      <c r="D196" s="141" t="s">
        <v>172</v>
      </c>
      <c r="F196" s="142" t="s">
        <v>285</v>
      </c>
      <c r="I196" s="143"/>
      <c r="L196" s="33"/>
      <c r="M196" s="144"/>
      <c r="T196" s="54"/>
      <c r="AT196" s="18" t="s">
        <v>172</v>
      </c>
      <c r="AU196" s="18" t="s">
        <v>86</v>
      </c>
    </row>
    <row r="197" spans="2:65" s="1" customFormat="1">
      <c r="B197" s="33"/>
      <c r="D197" s="145" t="s">
        <v>174</v>
      </c>
      <c r="F197" s="146" t="s">
        <v>286</v>
      </c>
      <c r="I197" s="143"/>
      <c r="L197" s="33"/>
      <c r="M197" s="144"/>
      <c r="T197" s="54"/>
      <c r="AT197" s="18" t="s">
        <v>174</v>
      </c>
      <c r="AU197" s="18" t="s">
        <v>86</v>
      </c>
    </row>
    <row r="198" spans="2:65" s="12" customFormat="1">
      <c r="B198" s="147"/>
      <c r="D198" s="141" t="s">
        <v>176</v>
      </c>
      <c r="E198" s="148" t="s">
        <v>19</v>
      </c>
      <c r="F198" s="149" t="s">
        <v>287</v>
      </c>
      <c r="H198" s="148" t="s">
        <v>19</v>
      </c>
      <c r="I198" s="150"/>
      <c r="L198" s="147"/>
      <c r="M198" s="151"/>
      <c r="T198" s="152"/>
      <c r="AT198" s="148" t="s">
        <v>176</v>
      </c>
      <c r="AU198" s="148" t="s">
        <v>86</v>
      </c>
      <c r="AV198" s="12" t="s">
        <v>84</v>
      </c>
      <c r="AW198" s="12" t="s">
        <v>37</v>
      </c>
      <c r="AX198" s="12" t="s">
        <v>76</v>
      </c>
      <c r="AY198" s="148" t="s">
        <v>163</v>
      </c>
    </row>
    <row r="199" spans="2:65" s="13" customFormat="1" ht="20.399999999999999">
      <c r="B199" s="153"/>
      <c r="D199" s="141" t="s">
        <v>176</v>
      </c>
      <c r="E199" s="154" t="s">
        <v>19</v>
      </c>
      <c r="F199" s="155" t="s">
        <v>288</v>
      </c>
      <c r="H199" s="156">
        <v>45.27</v>
      </c>
      <c r="I199" s="157"/>
      <c r="L199" s="153"/>
      <c r="M199" s="158"/>
      <c r="T199" s="159"/>
      <c r="AT199" s="154" t="s">
        <v>176</v>
      </c>
      <c r="AU199" s="154" t="s">
        <v>86</v>
      </c>
      <c r="AV199" s="13" t="s">
        <v>86</v>
      </c>
      <c r="AW199" s="13" t="s">
        <v>37</v>
      </c>
      <c r="AX199" s="13" t="s">
        <v>76</v>
      </c>
      <c r="AY199" s="154" t="s">
        <v>163</v>
      </c>
    </row>
    <row r="200" spans="2:65" s="13" customFormat="1">
      <c r="B200" s="153"/>
      <c r="D200" s="141" t="s">
        <v>176</v>
      </c>
      <c r="E200" s="154" t="s">
        <v>19</v>
      </c>
      <c r="F200" s="155" t="s">
        <v>289</v>
      </c>
      <c r="H200" s="156">
        <v>3.8</v>
      </c>
      <c r="I200" s="157"/>
      <c r="L200" s="153"/>
      <c r="M200" s="158"/>
      <c r="T200" s="159"/>
      <c r="AT200" s="154" t="s">
        <v>176</v>
      </c>
      <c r="AU200" s="154" t="s">
        <v>86</v>
      </c>
      <c r="AV200" s="13" t="s">
        <v>86</v>
      </c>
      <c r="AW200" s="13" t="s">
        <v>37</v>
      </c>
      <c r="AX200" s="13" t="s">
        <v>76</v>
      </c>
      <c r="AY200" s="154" t="s">
        <v>163</v>
      </c>
    </row>
    <row r="201" spans="2:65" s="13" customFormat="1">
      <c r="B201" s="153"/>
      <c r="D201" s="141" t="s">
        <v>176</v>
      </c>
      <c r="E201" s="154" t="s">
        <v>19</v>
      </c>
      <c r="F201" s="155" t="s">
        <v>290</v>
      </c>
      <c r="H201" s="156">
        <v>0.67500000000000004</v>
      </c>
      <c r="I201" s="157"/>
      <c r="L201" s="153"/>
      <c r="M201" s="158"/>
      <c r="T201" s="159"/>
      <c r="AT201" s="154" t="s">
        <v>176</v>
      </c>
      <c r="AU201" s="154" t="s">
        <v>86</v>
      </c>
      <c r="AV201" s="13" t="s">
        <v>86</v>
      </c>
      <c r="AW201" s="13" t="s">
        <v>37</v>
      </c>
      <c r="AX201" s="13" t="s">
        <v>76</v>
      </c>
      <c r="AY201" s="154" t="s">
        <v>163</v>
      </c>
    </row>
    <row r="202" spans="2:65" s="13" customFormat="1">
      <c r="B202" s="153"/>
      <c r="D202" s="141" t="s">
        <v>176</v>
      </c>
      <c r="E202" s="154" t="s">
        <v>19</v>
      </c>
      <c r="F202" s="155" t="s">
        <v>291</v>
      </c>
      <c r="H202" s="156">
        <v>11.315</v>
      </c>
      <c r="I202" s="157"/>
      <c r="L202" s="153"/>
      <c r="M202" s="158"/>
      <c r="T202" s="159"/>
      <c r="AT202" s="154" t="s">
        <v>176</v>
      </c>
      <c r="AU202" s="154" t="s">
        <v>86</v>
      </c>
      <c r="AV202" s="13" t="s">
        <v>86</v>
      </c>
      <c r="AW202" s="13" t="s">
        <v>37</v>
      </c>
      <c r="AX202" s="13" t="s">
        <v>76</v>
      </c>
      <c r="AY202" s="154" t="s">
        <v>163</v>
      </c>
    </row>
    <row r="203" spans="2:65" s="12" customFormat="1">
      <c r="B203" s="147"/>
      <c r="D203" s="141" t="s">
        <v>176</v>
      </c>
      <c r="E203" s="148" t="s">
        <v>19</v>
      </c>
      <c r="F203" s="149" t="s">
        <v>292</v>
      </c>
      <c r="H203" s="148" t="s">
        <v>19</v>
      </c>
      <c r="I203" s="150"/>
      <c r="L203" s="147"/>
      <c r="M203" s="151"/>
      <c r="T203" s="152"/>
      <c r="AT203" s="148" t="s">
        <v>176</v>
      </c>
      <c r="AU203" s="148" t="s">
        <v>86</v>
      </c>
      <c r="AV203" s="12" t="s">
        <v>84</v>
      </c>
      <c r="AW203" s="12" t="s">
        <v>37</v>
      </c>
      <c r="AX203" s="12" t="s">
        <v>76</v>
      </c>
      <c r="AY203" s="148" t="s">
        <v>163</v>
      </c>
    </row>
    <row r="204" spans="2:65" s="13" customFormat="1">
      <c r="B204" s="153"/>
      <c r="D204" s="141" t="s">
        <v>176</v>
      </c>
      <c r="E204" s="154" t="s">
        <v>19</v>
      </c>
      <c r="F204" s="155" t="s">
        <v>293</v>
      </c>
      <c r="H204" s="156">
        <v>110.4</v>
      </c>
      <c r="I204" s="157"/>
      <c r="L204" s="153"/>
      <c r="M204" s="158"/>
      <c r="T204" s="159"/>
      <c r="AT204" s="154" t="s">
        <v>176</v>
      </c>
      <c r="AU204" s="154" t="s">
        <v>86</v>
      </c>
      <c r="AV204" s="13" t="s">
        <v>86</v>
      </c>
      <c r="AW204" s="13" t="s">
        <v>37</v>
      </c>
      <c r="AX204" s="13" t="s">
        <v>76</v>
      </c>
      <c r="AY204" s="154" t="s">
        <v>163</v>
      </c>
    </row>
    <row r="205" spans="2:65" s="13" customFormat="1">
      <c r="B205" s="153"/>
      <c r="D205" s="141" t="s">
        <v>176</v>
      </c>
      <c r="E205" s="154" t="s">
        <v>19</v>
      </c>
      <c r="F205" s="155" t="s">
        <v>294</v>
      </c>
      <c r="H205" s="156">
        <v>93</v>
      </c>
      <c r="I205" s="157"/>
      <c r="L205" s="153"/>
      <c r="M205" s="158"/>
      <c r="T205" s="159"/>
      <c r="AT205" s="154" t="s">
        <v>176</v>
      </c>
      <c r="AU205" s="154" t="s">
        <v>86</v>
      </c>
      <c r="AV205" s="13" t="s">
        <v>86</v>
      </c>
      <c r="AW205" s="13" t="s">
        <v>37</v>
      </c>
      <c r="AX205" s="13" t="s">
        <v>76</v>
      </c>
      <c r="AY205" s="154" t="s">
        <v>163</v>
      </c>
    </row>
    <row r="206" spans="2:65" s="13" customFormat="1">
      <c r="B206" s="153"/>
      <c r="D206" s="141" t="s">
        <v>176</v>
      </c>
      <c r="E206" s="154" t="s">
        <v>19</v>
      </c>
      <c r="F206" s="155" t="s">
        <v>295</v>
      </c>
      <c r="H206" s="156">
        <v>17.574999999999999</v>
      </c>
      <c r="I206" s="157"/>
      <c r="L206" s="153"/>
      <c r="M206" s="158"/>
      <c r="T206" s="159"/>
      <c r="AT206" s="154" t="s">
        <v>176</v>
      </c>
      <c r="AU206" s="154" t="s">
        <v>86</v>
      </c>
      <c r="AV206" s="13" t="s">
        <v>86</v>
      </c>
      <c r="AW206" s="13" t="s">
        <v>37</v>
      </c>
      <c r="AX206" s="13" t="s">
        <v>76</v>
      </c>
      <c r="AY206" s="154" t="s">
        <v>163</v>
      </c>
    </row>
    <row r="207" spans="2:65" s="13" customFormat="1">
      <c r="B207" s="153"/>
      <c r="D207" s="141" t="s">
        <v>176</v>
      </c>
      <c r="E207" s="154" t="s">
        <v>19</v>
      </c>
      <c r="F207" s="155" t="s">
        <v>296</v>
      </c>
      <c r="H207" s="156">
        <v>2.7</v>
      </c>
      <c r="I207" s="157"/>
      <c r="L207" s="153"/>
      <c r="M207" s="158"/>
      <c r="T207" s="159"/>
      <c r="AT207" s="154" t="s">
        <v>176</v>
      </c>
      <c r="AU207" s="154" t="s">
        <v>86</v>
      </c>
      <c r="AV207" s="13" t="s">
        <v>86</v>
      </c>
      <c r="AW207" s="13" t="s">
        <v>37</v>
      </c>
      <c r="AX207" s="13" t="s">
        <v>76</v>
      </c>
      <c r="AY207" s="154" t="s">
        <v>163</v>
      </c>
    </row>
    <row r="208" spans="2:65" s="13" customFormat="1">
      <c r="B208" s="153"/>
      <c r="D208" s="141" t="s">
        <v>176</v>
      </c>
      <c r="E208" s="154" t="s">
        <v>19</v>
      </c>
      <c r="F208" s="155" t="s">
        <v>297</v>
      </c>
      <c r="H208" s="156">
        <v>9.4380000000000006</v>
      </c>
      <c r="I208" s="157"/>
      <c r="L208" s="153"/>
      <c r="M208" s="158"/>
      <c r="T208" s="159"/>
      <c r="AT208" s="154" t="s">
        <v>176</v>
      </c>
      <c r="AU208" s="154" t="s">
        <v>86</v>
      </c>
      <c r="AV208" s="13" t="s">
        <v>86</v>
      </c>
      <c r="AW208" s="13" t="s">
        <v>37</v>
      </c>
      <c r="AX208" s="13" t="s">
        <v>76</v>
      </c>
      <c r="AY208" s="154" t="s">
        <v>163</v>
      </c>
    </row>
    <row r="209" spans="2:65" s="13" customFormat="1">
      <c r="B209" s="153"/>
      <c r="D209" s="141" t="s">
        <v>176</v>
      </c>
      <c r="E209" s="154" t="s">
        <v>19</v>
      </c>
      <c r="F209" s="155" t="s">
        <v>298</v>
      </c>
      <c r="H209" s="156">
        <v>8.4459999999999997</v>
      </c>
      <c r="I209" s="157"/>
      <c r="L209" s="153"/>
      <c r="M209" s="158"/>
      <c r="T209" s="159"/>
      <c r="AT209" s="154" t="s">
        <v>176</v>
      </c>
      <c r="AU209" s="154" t="s">
        <v>86</v>
      </c>
      <c r="AV209" s="13" t="s">
        <v>86</v>
      </c>
      <c r="AW209" s="13" t="s">
        <v>37</v>
      </c>
      <c r="AX209" s="13" t="s">
        <v>76</v>
      </c>
      <c r="AY209" s="154" t="s">
        <v>163</v>
      </c>
    </row>
    <row r="210" spans="2:65" s="12" customFormat="1">
      <c r="B210" s="147"/>
      <c r="D210" s="141" t="s">
        <v>176</v>
      </c>
      <c r="E210" s="148" t="s">
        <v>19</v>
      </c>
      <c r="F210" s="149" t="s">
        <v>299</v>
      </c>
      <c r="H210" s="148" t="s">
        <v>19</v>
      </c>
      <c r="I210" s="150"/>
      <c r="L210" s="147"/>
      <c r="M210" s="151"/>
      <c r="T210" s="152"/>
      <c r="AT210" s="148" t="s">
        <v>176</v>
      </c>
      <c r="AU210" s="148" t="s">
        <v>86</v>
      </c>
      <c r="AV210" s="12" t="s">
        <v>84</v>
      </c>
      <c r="AW210" s="12" t="s">
        <v>37</v>
      </c>
      <c r="AX210" s="12" t="s">
        <v>76</v>
      </c>
      <c r="AY210" s="148" t="s">
        <v>163</v>
      </c>
    </row>
    <row r="211" spans="2:65" s="13" customFormat="1">
      <c r="B211" s="153"/>
      <c r="D211" s="141" t="s">
        <v>176</v>
      </c>
      <c r="E211" s="154" t="s">
        <v>19</v>
      </c>
      <c r="F211" s="155" t="s">
        <v>300</v>
      </c>
      <c r="H211" s="156">
        <v>6.51</v>
      </c>
      <c r="I211" s="157"/>
      <c r="L211" s="153"/>
      <c r="M211" s="158"/>
      <c r="T211" s="159"/>
      <c r="AT211" s="154" t="s">
        <v>176</v>
      </c>
      <c r="AU211" s="154" t="s">
        <v>86</v>
      </c>
      <c r="AV211" s="13" t="s">
        <v>86</v>
      </c>
      <c r="AW211" s="13" t="s">
        <v>37</v>
      </c>
      <c r="AX211" s="13" t="s">
        <v>76</v>
      </c>
      <c r="AY211" s="154" t="s">
        <v>163</v>
      </c>
    </row>
    <row r="212" spans="2:65" s="13" customFormat="1">
      <c r="B212" s="153"/>
      <c r="D212" s="141" t="s">
        <v>176</v>
      </c>
      <c r="E212" s="154" t="s">
        <v>19</v>
      </c>
      <c r="F212" s="155" t="s">
        <v>301</v>
      </c>
      <c r="H212" s="156">
        <v>2.76</v>
      </c>
      <c r="I212" s="157"/>
      <c r="L212" s="153"/>
      <c r="M212" s="158"/>
      <c r="T212" s="159"/>
      <c r="AT212" s="154" t="s">
        <v>176</v>
      </c>
      <c r="AU212" s="154" t="s">
        <v>86</v>
      </c>
      <c r="AV212" s="13" t="s">
        <v>86</v>
      </c>
      <c r="AW212" s="13" t="s">
        <v>37</v>
      </c>
      <c r="AX212" s="13" t="s">
        <v>76</v>
      </c>
      <c r="AY212" s="154" t="s">
        <v>163</v>
      </c>
    </row>
    <row r="213" spans="2:65" s="14" customFormat="1">
      <c r="B213" s="160"/>
      <c r="D213" s="141" t="s">
        <v>176</v>
      </c>
      <c r="E213" s="161" t="s">
        <v>19</v>
      </c>
      <c r="F213" s="162" t="s">
        <v>178</v>
      </c>
      <c r="H213" s="163">
        <v>311.88900000000001</v>
      </c>
      <c r="I213" s="164"/>
      <c r="L213" s="160"/>
      <c r="M213" s="165"/>
      <c r="T213" s="166"/>
      <c r="AT213" s="161" t="s">
        <v>176</v>
      </c>
      <c r="AU213" s="161" t="s">
        <v>86</v>
      </c>
      <c r="AV213" s="14" t="s">
        <v>170</v>
      </c>
      <c r="AW213" s="14" t="s">
        <v>37</v>
      </c>
      <c r="AX213" s="14" t="s">
        <v>84</v>
      </c>
      <c r="AY213" s="161" t="s">
        <v>163</v>
      </c>
    </row>
    <row r="214" spans="2:65" s="1" customFormat="1" ht="24.15" customHeight="1">
      <c r="B214" s="33"/>
      <c r="C214" s="128" t="s">
        <v>302</v>
      </c>
      <c r="D214" s="128" t="s">
        <v>165</v>
      </c>
      <c r="E214" s="129" t="s">
        <v>303</v>
      </c>
      <c r="F214" s="130" t="s">
        <v>304</v>
      </c>
      <c r="G214" s="131" t="s">
        <v>219</v>
      </c>
      <c r="H214" s="132">
        <v>55.975999999999999</v>
      </c>
      <c r="I214" s="133"/>
      <c r="J214" s="134">
        <f>ROUND(I214*H214,2)</f>
        <v>0</v>
      </c>
      <c r="K214" s="130" t="s">
        <v>169</v>
      </c>
      <c r="L214" s="33"/>
      <c r="M214" s="135" t="s">
        <v>19</v>
      </c>
      <c r="N214" s="136" t="s">
        <v>47</v>
      </c>
      <c r="P214" s="137">
        <f>O214*H214</f>
        <v>0</v>
      </c>
      <c r="Q214" s="137">
        <v>0</v>
      </c>
      <c r="R214" s="137">
        <f>Q214*H214</f>
        <v>0</v>
      </c>
      <c r="S214" s="137">
        <v>0</v>
      </c>
      <c r="T214" s="138">
        <f>S214*H214</f>
        <v>0</v>
      </c>
      <c r="AR214" s="139" t="s">
        <v>170</v>
      </c>
      <c r="AT214" s="139" t="s">
        <v>165</v>
      </c>
      <c r="AU214" s="139" t="s">
        <v>86</v>
      </c>
      <c r="AY214" s="18" t="s">
        <v>163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8" t="s">
        <v>84</v>
      </c>
      <c r="BK214" s="140">
        <f>ROUND(I214*H214,2)</f>
        <v>0</v>
      </c>
      <c r="BL214" s="18" t="s">
        <v>170</v>
      </c>
      <c r="BM214" s="139" t="s">
        <v>305</v>
      </c>
    </row>
    <row r="215" spans="2:65" s="1" customFormat="1" ht="28.8">
      <c r="B215" s="33"/>
      <c r="D215" s="141" t="s">
        <v>172</v>
      </c>
      <c r="F215" s="142" t="s">
        <v>306</v>
      </c>
      <c r="I215" s="143"/>
      <c r="L215" s="33"/>
      <c r="M215" s="144"/>
      <c r="T215" s="54"/>
      <c r="AT215" s="18" t="s">
        <v>172</v>
      </c>
      <c r="AU215" s="18" t="s">
        <v>86</v>
      </c>
    </row>
    <row r="216" spans="2:65" s="1" customFormat="1">
      <c r="B216" s="33"/>
      <c r="D216" s="145" t="s">
        <v>174</v>
      </c>
      <c r="F216" s="146" t="s">
        <v>307</v>
      </c>
      <c r="I216" s="143"/>
      <c r="L216" s="33"/>
      <c r="M216" s="144"/>
      <c r="T216" s="54"/>
      <c r="AT216" s="18" t="s">
        <v>174</v>
      </c>
      <c r="AU216" s="18" t="s">
        <v>86</v>
      </c>
    </row>
    <row r="217" spans="2:65" s="1" customFormat="1" ht="37.799999999999997" customHeight="1">
      <c r="B217" s="33"/>
      <c r="C217" s="128" t="s">
        <v>308</v>
      </c>
      <c r="D217" s="128" t="s">
        <v>165</v>
      </c>
      <c r="E217" s="129" t="s">
        <v>309</v>
      </c>
      <c r="F217" s="130" t="s">
        <v>310</v>
      </c>
      <c r="G217" s="131" t="s">
        <v>187</v>
      </c>
      <c r="H217" s="132">
        <v>286.60000000000002</v>
      </c>
      <c r="I217" s="133"/>
      <c r="J217" s="134">
        <f>ROUND(I217*H217,2)</f>
        <v>0</v>
      </c>
      <c r="K217" s="130" t="s">
        <v>169</v>
      </c>
      <c r="L217" s="33"/>
      <c r="M217" s="135" t="s">
        <v>19</v>
      </c>
      <c r="N217" s="136" t="s">
        <v>47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AR217" s="139" t="s">
        <v>170</v>
      </c>
      <c r="AT217" s="139" t="s">
        <v>165</v>
      </c>
      <c r="AU217" s="139" t="s">
        <v>86</v>
      </c>
      <c r="AY217" s="18" t="s">
        <v>163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8" t="s">
        <v>84</v>
      </c>
      <c r="BK217" s="140">
        <f>ROUND(I217*H217,2)</f>
        <v>0</v>
      </c>
      <c r="BL217" s="18" t="s">
        <v>170</v>
      </c>
      <c r="BM217" s="139" t="s">
        <v>311</v>
      </c>
    </row>
    <row r="218" spans="2:65" s="1" customFormat="1" ht="28.8">
      <c r="B218" s="33"/>
      <c r="D218" s="141" t="s">
        <v>172</v>
      </c>
      <c r="F218" s="142" t="s">
        <v>312</v>
      </c>
      <c r="I218" s="143"/>
      <c r="L218" s="33"/>
      <c r="M218" s="144"/>
      <c r="T218" s="54"/>
      <c r="AT218" s="18" t="s">
        <v>172</v>
      </c>
      <c r="AU218" s="18" t="s">
        <v>86</v>
      </c>
    </row>
    <row r="219" spans="2:65" s="1" customFormat="1">
      <c r="B219" s="33"/>
      <c r="D219" s="145" t="s">
        <v>174</v>
      </c>
      <c r="F219" s="146" t="s">
        <v>313</v>
      </c>
      <c r="I219" s="143"/>
      <c r="L219" s="33"/>
      <c r="M219" s="144"/>
      <c r="T219" s="54"/>
      <c r="AT219" s="18" t="s">
        <v>174</v>
      </c>
      <c r="AU219" s="18" t="s">
        <v>86</v>
      </c>
    </row>
    <row r="220" spans="2:65" s="12" customFormat="1" ht="20.399999999999999">
      <c r="B220" s="147"/>
      <c r="D220" s="141" t="s">
        <v>176</v>
      </c>
      <c r="E220" s="148" t="s">
        <v>19</v>
      </c>
      <c r="F220" s="149" t="s">
        <v>314</v>
      </c>
      <c r="H220" s="148" t="s">
        <v>19</v>
      </c>
      <c r="I220" s="150"/>
      <c r="L220" s="147"/>
      <c r="M220" s="151"/>
      <c r="T220" s="152"/>
      <c r="AT220" s="148" t="s">
        <v>176</v>
      </c>
      <c r="AU220" s="148" t="s">
        <v>86</v>
      </c>
      <c r="AV220" s="12" t="s">
        <v>84</v>
      </c>
      <c r="AW220" s="12" t="s">
        <v>37</v>
      </c>
      <c r="AX220" s="12" t="s">
        <v>76</v>
      </c>
      <c r="AY220" s="148" t="s">
        <v>163</v>
      </c>
    </row>
    <row r="221" spans="2:65" s="13" customFormat="1">
      <c r="B221" s="153"/>
      <c r="D221" s="141" t="s">
        <v>176</v>
      </c>
      <c r="E221" s="154" t="s">
        <v>19</v>
      </c>
      <c r="F221" s="155" t="s">
        <v>315</v>
      </c>
      <c r="H221" s="156">
        <v>286.60000000000002</v>
      </c>
      <c r="I221" s="157"/>
      <c r="L221" s="153"/>
      <c r="M221" s="158"/>
      <c r="T221" s="159"/>
      <c r="AT221" s="154" t="s">
        <v>176</v>
      </c>
      <c r="AU221" s="154" t="s">
        <v>86</v>
      </c>
      <c r="AV221" s="13" t="s">
        <v>86</v>
      </c>
      <c r="AW221" s="13" t="s">
        <v>37</v>
      </c>
      <c r="AX221" s="13" t="s">
        <v>76</v>
      </c>
      <c r="AY221" s="154" t="s">
        <v>163</v>
      </c>
    </row>
    <row r="222" spans="2:65" s="14" customFormat="1">
      <c r="B222" s="160"/>
      <c r="D222" s="141" t="s">
        <v>176</v>
      </c>
      <c r="E222" s="161" t="s">
        <v>19</v>
      </c>
      <c r="F222" s="162" t="s">
        <v>178</v>
      </c>
      <c r="H222" s="163">
        <v>286.60000000000002</v>
      </c>
      <c r="I222" s="164"/>
      <c r="L222" s="160"/>
      <c r="M222" s="165"/>
      <c r="T222" s="166"/>
      <c r="AT222" s="161" t="s">
        <v>176</v>
      </c>
      <c r="AU222" s="161" t="s">
        <v>86</v>
      </c>
      <c r="AV222" s="14" t="s">
        <v>170</v>
      </c>
      <c r="AW222" s="14" t="s">
        <v>37</v>
      </c>
      <c r="AX222" s="14" t="s">
        <v>84</v>
      </c>
      <c r="AY222" s="161" t="s">
        <v>163</v>
      </c>
    </row>
    <row r="223" spans="2:65" s="1" customFormat="1" ht="24.15" customHeight="1">
      <c r="B223" s="33"/>
      <c r="C223" s="128" t="s">
        <v>316</v>
      </c>
      <c r="D223" s="128" t="s">
        <v>165</v>
      </c>
      <c r="E223" s="129" t="s">
        <v>317</v>
      </c>
      <c r="F223" s="130" t="s">
        <v>318</v>
      </c>
      <c r="G223" s="131" t="s">
        <v>187</v>
      </c>
      <c r="H223" s="132">
        <v>286.60000000000002</v>
      </c>
      <c r="I223" s="133"/>
      <c r="J223" s="134">
        <f>ROUND(I223*H223,2)</f>
        <v>0</v>
      </c>
      <c r="K223" s="130" t="s">
        <v>169</v>
      </c>
      <c r="L223" s="33"/>
      <c r="M223" s="135" t="s">
        <v>19</v>
      </c>
      <c r="N223" s="136" t="s">
        <v>47</v>
      </c>
      <c r="P223" s="137">
        <f>O223*H223</f>
        <v>0</v>
      </c>
      <c r="Q223" s="137">
        <v>0</v>
      </c>
      <c r="R223" s="137">
        <f>Q223*H223</f>
        <v>0</v>
      </c>
      <c r="S223" s="137">
        <v>0</v>
      </c>
      <c r="T223" s="138">
        <f>S223*H223</f>
        <v>0</v>
      </c>
      <c r="AR223" s="139" t="s">
        <v>170</v>
      </c>
      <c r="AT223" s="139" t="s">
        <v>165</v>
      </c>
      <c r="AU223" s="139" t="s">
        <v>86</v>
      </c>
      <c r="AY223" s="18" t="s">
        <v>163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8" t="s">
        <v>84</v>
      </c>
      <c r="BK223" s="140">
        <f>ROUND(I223*H223,2)</f>
        <v>0</v>
      </c>
      <c r="BL223" s="18" t="s">
        <v>170</v>
      </c>
      <c r="BM223" s="139" t="s">
        <v>319</v>
      </c>
    </row>
    <row r="224" spans="2:65" s="1" customFormat="1" ht="28.8">
      <c r="B224" s="33"/>
      <c r="D224" s="141" t="s">
        <v>172</v>
      </c>
      <c r="F224" s="142" t="s">
        <v>320</v>
      </c>
      <c r="I224" s="143"/>
      <c r="L224" s="33"/>
      <c r="M224" s="144"/>
      <c r="T224" s="54"/>
      <c r="AT224" s="18" t="s">
        <v>172</v>
      </c>
      <c r="AU224" s="18" t="s">
        <v>86</v>
      </c>
    </row>
    <row r="225" spans="2:65" s="1" customFormat="1">
      <c r="B225" s="33"/>
      <c r="D225" s="145" t="s">
        <v>174</v>
      </c>
      <c r="F225" s="146" t="s">
        <v>321</v>
      </c>
      <c r="I225" s="143"/>
      <c r="L225" s="33"/>
      <c r="M225" s="144"/>
      <c r="T225" s="54"/>
      <c r="AT225" s="18" t="s">
        <v>174</v>
      </c>
      <c r="AU225" s="18" t="s">
        <v>86</v>
      </c>
    </row>
    <row r="226" spans="2:65" s="1" customFormat="1" ht="16.5" customHeight="1">
      <c r="B226" s="33"/>
      <c r="C226" s="167" t="s">
        <v>322</v>
      </c>
      <c r="D226" s="167" t="s">
        <v>323</v>
      </c>
      <c r="E226" s="168" t="s">
        <v>324</v>
      </c>
      <c r="F226" s="169" t="s">
        <v>325</v>
      </c>
      <c r="G226" s="170" t="s">
        <v>326</v>
      </c>
      <c r="H226" s="171">
        <v>5.7320000000000002</v>
      </c>
      <c r="I226" s="172"/>
      <c r="J226" s="173">
        <f>ROUND(I226*H226,2)</f>
        <v>0</v>
      </c>
      <c r="K226" s="169" t="s">
        <v>169</v>
      </c>
      <c r="L226" s="174"/>
      <c r="M226" s="175" t="s">
        <v>19</v>
      </c>
      <c r="N226" s="176" t="s">
        <v>47</v>
      </c>
      <c r="P226" s="137">
        <f>O226*H226</f>
        <v>0</v>
      </c>
      <c r="Q226" s="137">
        <v>1E-3</v>
      </c>
      <c r="R226" s="137">
        <f>Q226*H226</f>
        <v>5.7320000000000001E-3</v>
      </c>
      <c r="S226" s="137">
        <v>0</v>
      </c>
      <c r="T226" s="138">
        <f>S226*H226</f>
        <v>0</v>
      </c>
      <c r="AR226" s="139" t="s">
        <v>225</v>
      </c>
      <c r="AT226" s="139" t="s">
        <v>323</v>
      </c>
      <c r="AU226" s="139" t="s">
        <v>86</v>
      </c>
      <c r="AY226" s="18" t="s">
        <v>163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8" t="s">
        <v>84</v>
      </c>
      <c r="BK226" s="140">
        <f>ROUND(I226*H226,2)</f>
        <v>0</v>
      </c>
      <c r="BL226" s="18" t="s">
        <v>170</v>
      </c>
      <c r="BM226" s="139" t="s">
        <v>327</v>
      </c>
    </row>
    <row r="227" spans="2:65" s="1" customFormat="1">
      <c r="B227" s="33"/>
      <c r="D227" s="141" t="s">
        <v>172</v>
      </c>
      <c r="F227" s="142" t="s">
        <v>325</v>
      </c>
      <c r="I227" s="143"/>
      <c r="L227" s="33"/>
      <c r="M227" s="144"/>
      <c r="T227" s="54"/>
      <c r="AT227" s="18" t="s">
        <v>172</v>
      </c>
      <c r="AU227" s="18" t="s">
        <v>86</v>
      </c>
    </row>
    <row r="228" spans="2:65" s="13" customFormat="1">
      <c r="B228" s="153"/>
      <c r="D228" s="141" t="s">
        <v>176</v>
      </c>
      <c r="F228" s="155" t="s">
        <v>328</v>
      </c>
      <c r="H228" s="156">
        <v>5.7320000000000002</v>
      </c>
      <c r="I228" s="157"/>
      <c r="L228" s="153"/>
      <c r="M228" s="158"/>
      <c r="T228" s="159"/>
      <c r="AT228" s="154" t="s">
        <v>176</v>
      </c>
      <c r="AU228" s="154" t="s">
        <v>86</v>
      </c>
      <c r="AV228" s="13" t="s">
        <v>86</v>
      </c>
      <c r="AW228" s="13" t="s">
        <v>4</v>
      </c>
      <c r="AX228" s="13" t="s">
        <v>84</v>
      </c>
      <c r="AY228" s="154" t="s">
        <v>163</v>
      </c>
    </row>
    <row r="229" spans="2:65" s="1" customFormat="1" ht="24.15" customHeight="1">
      <c r="B229" s="33"/>
      <c r="C229" s="128" t="s">
        <v>329</v>
      </c>
      <c r="D229" s="128" t="s">
        <v>165</v>
      </c>
      <c r="E229" s="129" t="s">
        <v>330</v>
      </c>
      <c r="F229" s="130" t="s">
        <v>331</v>
      </c>
      <c r="G229" s="131" t="s">
        <v>187</v>
      </c>
      <c r="H229" s="132">
        <v>286.60000000000002</v>
      </c>
      <c r="I229" s="133"/>
      <c r="J229" s="134">
        <f>ROUND(I229*H229,2)</f>
        <v>0</v>
      </c>
      <c r="K229" s="130" t="s">
        <v>169</v>
      </c>
      <c r="L229" s="33"/>
      <c r="M229" s="135" t="s">
        <v>19</v>
      </c>
      <c r="N229" s="136" t="s">
        <v>47</v>
      </c>
      <c r="P229" s="137">
        <f>O229*H229</f>
        <v>0</v>
      </c>
      <c r="Q229" s="137">
        <v>0</v>
      </c>
      <c r="R229" s="137">
        <f>Q229*H229</f>
        <v>0</v>
      </c>
      <c r="S229" s="137">
        <v>0</v>
      </c>
      <c r="T229" s="138">
        <f>S229*H229</f>
        <v>0</v>
      </c>
      <c r="AR229" s="139" t="s">
        <v>170</v>
      </c>
      <c r="AT229" s="139" t="s">
        <v>165</v>
      </c>
      <c r="AU229" s="139" t="s">
        <v>86</v>
      </c>
      <c r="AY229" s="18" t="s">
        <v>163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8" t="s">
        <v>84</v>
      </c>
      <c r="BK229" s="140">
        <f>ROUND(I229*H229,2)</f>
        <v>0</v>
      </c>
      <c r="BL229" s="18" t="s">
        <v>170</v>
      </c>
      <c r="BM229" s="139" t="s">
        <v>332</v>
      </c>
    </row>
    <row r="230" spans="2:65" s="1" customFormat="1" ht="19.2">
      <c r="B230" s="33"/>
      <c r="D230" s="141" t="s">
        <v>172</v>
      </c>
      <c r="F230" s="142" t="s">
        <v>333</v>
      </c>
      <c r="I230" s="143"/>
      <c r="L230" s="33"/>
      <c r="M230" s="144"/>
      <c r="T230" s="54"/>
      <c r="AT230" s="18" t="s">
        <v>172</v>
      </c>
      <c r="AU230" s="18" t="s">
        <v>86</v>
      </c>
    </row>
    <row r="231" spans="2:65" s="1" customFormat="1">
      <c r="B231" s="33"/>
      <c r="D231" s="145" t="s">
        <v>174</v>
      </c>
      <c r="F231" s="146" t="s">
        <v>334</v>
      </c>
      <c r="I231" s="143"/>
      <c r="L231" s="33"/>
      <c r="M231" s="144"/>
      <c r="T231" s="54"/>
      <c r="AT231" s="18" t="s">
        <v>174</v>
      </c>
      <c r="AU231" s="18" t="s">
        <v>86</v>
      </c>
    </row>
    <row r="232" spans="2:65" s="1" customFormat="1" ht="33" customHeight="1">
      <c r="B232" s="33"/>
      <c r="C232" s="128" t="s">
        <v>7</v>
      </c>
      <c r="D232" s="128" t="s">
        <v>165</v>
      </c>
      <c r="E232" s="129" t="s">
        <v>335</v>
      </c>
      <c r="F232" s="130" t="s">
        <v>336</v>
      </c>
      <c r="G232" s="131" t="s">
        <v>187</v>
      </c>
      <c r="H232" s="132">
        <v>286.60000000000002</v>
      </c>
      <c r="I232" s="133"/>
      <c r="J232" s="134">
        <f>ROUND(I232*H232,2)</f>
        <v>0</v>
      </c>
      <c r="K232" s="130" t="s">
        <v>169</v>
      </c>
      <c r="L232" s="33"/>
      <c r="M232" s="135" t="s">
        <v>19</v>
      </c>
      <c r="N232" s="136" t="s">
        <v>47</v>
      </c>
      <c r="P232" s="137">
        <f>O232*H232</f>
        <v>0</v>
      </c>
      <c r="Q232" s="137">
        <v>0</v>
      </c>
      <c r="R232" s="137">
        <f>Q232*H232</f>
        <v>0</v>
      </c>
      <c r="S232" s="137">
        <v>0</v>
      </c>
      <c r="T232" s="138">
        <f>S232*H232</f>
        <v>0</v>
      </c>
      <c r="AR232" s="139" t="s">
        <v>170</v>
      </c>
      <c r="AT232" s="139" t="s">
        <v>165</v>
      </c>
      <c r="AU232" s="139" t="s">
        <v>86</v>
      </c>
      <c r="AY232" s="18" t="s">
        <v>163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8" t="s">
        <v>84</v>
      </c>
      <c r="BK232" s="140">
        <f>ROUND(I232*H232,2)</f>
        <v>0</v>
      </c>
      <c r="BL232" s="18" t="s">
        <v>170</v>
      </c>
      <c r="BM232" s="139" t="s">
        <v>337</v>
      </c>
    </row>
    <row r="233" spans="2:65" s="1" customFormat="1" ht="19.2">
      <c r="B233" s="33"/>
      <c r="D233" s="141" t="s">
        <v>172</v>
      </c>
      <c r="F233" s="142" t="s">
        <v>338</v>
      </c>
      <c r="I233" s="143"/>
      <c r="L233" s="33"/>
      <c r="M233" s="144"/>
      <c r="T233" s="54"/>
      <c r="AT233" s="18" t="s">
        <v>172</v>
      </c>
      <c r="AU233" s="18" t="s">
        <v>86</v>
      </c>
    </row>
    <row r="234" spans="2:65" s="1" customFormat="1">
      <c r="B234" s="33"/>
      <c r="D234" s="145" t="s">
        <v>174</v>
      </c>
      <c r="F234" s="146" t="s">
        <v>339</v>
      </c>
      <c r="I234" s="143"/>
      <c r="L234" s="33"/>
      <c r="M234" s="144"/>
      <c r="T234" s="54"/>
      <c r="AT234" s="18" t="s">
        <v>174</v>
      </c>
      <c r="AU234" s="18" t="s">
        <v>86</v>
      </c>
    </row>
    <row r="235" spans="2:65" s="1" customFormat="1" ht="21.75" customHeight="1">
      <c r="B235" s="33"/>
      <c r="C235" s="128" t="s">
        <v>340</v>
      </c>
      <c r="D235" s="128" t="s">
        <v>165</v>
      </c>
      <c r="E235" s="129" t="s">
        <v>341</v>
      </c>
      <c r="F235" s="130" t="s">
        <v>342</v>
      </c>
      <c r="G235" s="131" t="s">
        <v>187</v>
      </c>
      <c r="H235" s="132">
        <v>286.60000000000002</v>
      </c>
      <c r="I235" s="133"/>
      <c r="J235" s="134">
        <f>ROUND(I235*H235,2)</f>
        <v>0</v>
      </c>
      <c r="K235" s="130" t="s">
        <v>169</v>
      </c>
      <c r="L235" s="33"/>
      <c r="M235" s="135" t="s">
        <v>19</v>
      </c>
      <c r="N235" s="136" t="s">
        <v>47</v>
      </c>
      <c r="P235" s="137">
        <f>O235*H235</f>
        <v>0</v>
      </c>
      <c r="Q235" s="137">
        <v>0</v>
      </c>
      <c r="R235" s="137">
        <f>Q235*H235</f>
        <v>0</v>
      </c>
      <c r="S235" s="137">
        <v>0</v>
      </c>
      <c r="T235" s="138">
        <f>S235*H235</f>
        <v>0</v>
      </c>
      <c r="AR235" s="139" t="s">
        <v>170</v>
      </c>
      <c r="AT235" s="139" t="s">
        <v>165</v>
      </c>
      <c r="AU235" s="139" t="s">
        <v>86</v>
      </c>
      <c r="AY235" s="18" t="s">
        <v>163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8" t="s">
        <v>84</v>
      </c>
      <c r="BK235" s="140">
        <f>ROUND(I235*H235,2)</f>
        <v>0</v>
      </c>
      <c r="BL235" s="18" t="s">
        <v>170</v>
      </c>
      <c r="BM235" s="139" t="s">
        <v>343</v>
      </c>
    </row>
    <row r="236" spans="2:65" s="1" customFormat="1">
      <c r="B236" s="33"/>
      <c r="D236" s="141" t="s">
        <v>172</v>
      </c>
      <c r="F236" s="142" t="s">
        <v>344</v>
      </c>
      <c r="I236" s="143"/>
      <c r="L236" s="33"/>
      <c r="M236" s="144"/>
      <c r="T236" s="54"/>
      <c r="AT236" s="18" t="s">
        <v>172</v>
      </c>
      <c r="AU236" s="18" t="s">
        <v>86</v>
      </c>
    </row>
    <row r="237" spans="2:65" s="1" customFormat="1">
      <c r="B237" s="33"/>
      <c r="D237" s="145" t="s">
        <v>174</v>
      </c>
      <c r="F237" s="146" t="s">
        <v>345</v>
      </c>
      <c r="I237" s="143"/>
      <c r="L237" s="33"/>
      <c r="M237" s="144"/>
      <c r="T237" s="54"/>
      <c r="AT237" s="18" t="s">
        <v>174</v>
      </c>
      <c r="AU237" s="18" t="s">
        <v>86</v>
      </c>
    </row>
    <row r="238" spans="2:65" s="1" customFormat="1" ht="21.75" customHeight="1">
      <c r="B238" s="33"/>
      <c r="C238" s="128" t="s">
        <v>346</v>
      </c>
      <c r="D238" s="128" t="s">
        <v>165</v>
      </c>
      <c r="E238" s="129" t="s">
        <v>347</v>
      </c>
      <c r="F238" s="130" t="s">
        <v>348</v>
      </c>
      <c r="G238" s="131" t="s">
        <v>187</v>
      </c>
      <c r="H238" s="132">
        <v>286.60000000000002</v>
      </c>
      <c r="I238" s="133"/>
      <c r="J238" s="134">
        <f>ROUND(I238*H238,2)</f>
        <v>0</v>
      </c>
      <c r="K238" s="130" t="s">
        <v>169</v>
      </c>
      <c r="L238" s="33"/>
      <c r="M238" s="135" t="s">
        <v>19</v>
      </c>
      <c r="N238" s="136" t="s">
        <v>47</v>
      </c>
      <c r="P238" s="137">
        <f>O238*H238</f>
        <v>0</v>
      </c>
      <c r="Q238" s="137">
        <v>0</v>
      </c>
      <c r="R238" s="137">
        <f>Q238*H238</f>
        <v>0</v>
      </c>
      <c r="S238" s="137">
        <v>0</v>
      </c>
      <c r="T238" s="138">
        <f>S238*H238</f>
        <v>0</v>
      </c>
      <c r="AR238" s="139" t="s">
        <v>170</v>
      </c>
      <c r="AT238" s="139" t="s">
        <v>165</v>
      </c>
      <c r="AU238" s="139" t="s">
        <v>86</v>
      </c>
      <c r="AY238" s="18" t="s">
        <v>163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8" t="s">
        <v>84</v>
      </c>
      <c r="BK238" s="140">
        <f>ROUND(I238*H238,2)</f>
        <v>0</v>
      </c>
      <c r="BL238" s="18" t="s">
        <v>170</v>
      </c>
      <c r="BM238" s="139" t="s">
        <v>349</v>
      </c>
    </row>
    <row r="239" spans="2:65" s="1" customFormat="1">
      <c r="B239" s="33"/>
      <c r="D239" s="141" t="s">
        <v>172</v>
      </c>
      <c r="F239" s="142" t="s">
        <v>350</v>
      </c>
      <c r="I239" s="143"/>
      <c r="L239" s="33"/>
      <c r="M239" s="144"/>
      <c r="T239" s="54"/>
      <c r="AT239" s="18" t="s">
        <v>172</v>
      </c>
      <c r="AU239" s="18" t="s">
        <v>86</v>
      </c>
    </row>
    <row r="240" spans="2:65" s="1" customFormat="1">
      <c r="B240" s="33"/>
      <c r="D240" s="145" t="s">
        <v>174</v>
      </c>
      <c r="F240" s="146" t="s">
        <v>351</v>
      </c>
      <c r="I240" s="143"/>
      <c r="L240" s="33"/>
      <c r="M240" s="144"/>
      <c r="T240" s="54"/>
      <c r="AT240" s="18" t="s">
        <v>174</v>
      </c>
      <c r="AU240" s="18" t="s">
        <v>86</v>
      </c>
    </row>
    <row r="241" spans="2:65" s="1" customFormat="1" ht="37.799999999999997" customHeight="1">
      <c r="B241" s="33"/>
      <c r="C241" s="128" t="s">
        <v>352</v>
      </c>
      <c r="D241" s="128" t="s">
        <v>165</v>
      </c>
      <c r="E241" s="129" t="s">
        <v>353</v>
      </c>
      <c r="F241" s="130" t="s">
        <v>354</v>
      </c>
      <c r="G241" s="131" t="s">
        <v>168</v>
      </c>
      <c r="H241" s="132">
        <v>1</v>
      </c>
      <c r="I241" s="133"/>
      <c r="J241" s="134">
        <f>ROUND(I241*H241,2)</f>
        <v>0</v>
      </c>
      <c r="K241" s="130" t="s">
        <v>169</v>
      </c>
      <c r="L241" s="33"/>
      <c r="M241" s="135" t="s">
        <v>19</v>
      </c>
      <c r="N241" s="136" t="s">
        <v>47</v>
      </c>
      <c r="P241" s="137">
        <f>O241*H241</f>
        <v>0</v>
      </c>
      <c r="Q241" s="137">
        <v>0</v>
      </c>
      <c r="R241" s="137">
        <f>Q241*H241</f>
        <v>0</v>
      </c>
      <c r="S241" s="137">
        <v>0</v>
      </c>
      <c r="T241" s="138">
        <f>S241*H241</f>
        <v>0</v>
      </c>
      <c r="AR241" s="139" t="s">
        <v>170</v>
      </c>
      <c r="AT241" s="139" t="s">
        <v>165</v>
      </c>
      <c r="AU241" s="139" t="s">
        <v>86</v>
      </c>
      <c r="AY241" s="18" t="s">
        <v>163</v>
      </c>
      <c r="BE241" s="140">
        <f>IF(N241="základní",J241,0)</f>
        <v>0</v>
      </c>
      <c r="BF241" s="140">
        <f>IF(N241="snížená",J241,0)</f>
        <v>0</v>
      </c>
      <c r="BG241" s="140">
        <f>IF(N241="zákl. přenesená",J241,0)</f>
        <v>0</v>
      </c>
      <c r="BH241" s="140">
        <f>IF(N241="sníž. přenesená",J241,0)</f>
        <v>0</v>
      </c>
      <c r="BI241" s="140">
        <f>IF(N241="nulová",J241,0)</f>
        <v>0</v>
      </c>
      <c r="BJ241" s="18" t="s">
        <v>84</v>
      </c>
      <c r="BK241" s="140">
        <f>ROUND(I241*H241,2)</f>
        <v>0</v>
      </c>
      <c r="BL241" s="18" t="s">
        <v>170</v>
      </c>
      <c r="BM241" s="139" t="s">
        <v>355</v>
      </c>
    </row>
    <row r="242" spans="2:65" s="1" customFormat="1" ht="28.8">
      <c r="B242" s="33"/>
      <c r="D242" s="141" t="s">
        <v>172</v>
      </c>
      <c r="F242" s="142" t="s">
        <v>356</v>
      </c>
      <c r="I242" s="143"/>
      <c r="L242" s="33"/>
      <c r="M242" s="144"/>
      <c r="T242" s="54"/>
      <c r="AT242" s="18" t="s">
        <v>172</v>
      </c>
      <c r="AU242" s="18" t="s">
        <v>86</v>
      </c>
    </row>
    <row r="243" spans="2:65" s="1" customFormat="1">
      <c r="B243" s="33"/>
      <c r="D243" s="145" t="s">
        <v>174</v>
      </c>
      <c r="F243" s="146" t="s">
        <v>357</v>
      </c>
      <c r="I243" s="143"/>
      <c r="L243" s="33"/>
      <c r="M243" s="144"/>
      <c r="T243" s="54"/>
      <c r="AT243" s="18" t="s">
        <v>174</v>
      </c>
      <c r="AU243" s="18" t="s">
        <v>86</v>
      </c>
    </row>
    <row r="244" spans="2:65" s="12" customFormat="1">
      <c r="B244" s="147"/>
      <c r="D244" s="141" t="s">
        <v>176</v>
      </c>
      <c r="E244" s="148" t="s">
        <v>19</v>
      </c>
      <c r="F244" s="149" t="s">
        <v>358</v>
      </c>
      <c r="H244" s="148" t="s">
        <v>19</v>
      </c>
      <c r="I244" s="150"/>
      <c r="L244" s="147"/>
      <c r="M244" s="151"/>
      <c r="T244" s="152"/>
      <c r="AT244" s="148" t="s">
        <v>176</v>
      </c>
      <c r="AU244" s="148" t="s">
        <v>86</v>
      </c>
      <c r="AV244" s="12" t="s">
        <v>84</v>
      </c>
      <c r="AW244" s="12" t="s">
        <v>37</v>
      </c>
      <c r="AX244" s="12" t="s">
        <v>76</v>
      </c>
      <c r="AY244" s="148" t="s">
        <v>163</v>
      </c>
    </row>
    <row r="245" spans="2:65" s="13" customFormat="1">
      <c r="B245" s="153"/>
      <c r="D245" s="141" t="s">
        <v>176</v>
      </c>
      <c r="E245" s="154" t="s">
        <v>19</v>
      </c>
      <c r="F245" s="155" t="s">
        <v>84</v>
      </c>
      <c r="H245" s="156">
        <v>1</v>
      </c>
      <c r="I245" s="157"/>
      <c r="L245" s="153"/>
      <c r="M245" s="158"/>
      <c r="T245" s="159"/>
      <c r="AT245" s="154" t="s">
        <v>176</v>
      </c>
      <c r="AU245" s="154" t="s">
        <v>86</v>
      </c>
      <c r="AV245" s="13" t="s">
        <v>86</v>
      </c>
      <c r="AW245" s="13" t="s">
        <v>37</v>
      </c>
      <c r="AX245" s="13" t="s">
        <v>76</v>
      </c>
      <c r="AY245" s="154" t="s">
        <v>163</v>
      </c>
    </row>
    <row r="246" spans="2:65" s="14" customFormat="1">
      <c r="B246" s="160"/>
      <c r="D246" s="141" t="s">
        <v>176</v>
      </c>
      <c r="E246" s="161" t="s">
        <v>19</v>
      </c>
      <c r="F246" s="162" t="s">
        <v>178</v>
      </c>
      <c r="H246" s="163">
        <v>1</v>
      </c>
      <c r="I246" s="164"/>
      <c r="L246" s="160"/>
      <c r="M246" s="165"/>
      <c r="T246" s="166"/>
      <c r="AT246" s="161" t="s">
        <v>176</v>
      </c>
      <c r="AU246" s="161" t="s">
        <v>86</v>
      </c>
      <c r="AV246" s="14" t="s">
        <v>170</v>
      </c>
      <c r="AW246" s="14" t="s">
        <v>37</v>
      </c>
      <c r="AX246" s="14" t="s">
        <v>84</v>
      </c>
      <c r="AY246" s="161" t="s">
        <v>163</v>
      </c>
    </row>
    <row r="247" spans="2:65" s="1" customFormat="1" ht="24.15" customHeight="1">
      <c r="B247" s="33"/>
      <c r="C247" s="128" t="s">
        <v>359</v>
      </c>
      <c r="D247" s="128" t="s">
        <v>165</v>
      </c>
      <c r="E247" s="129" t="s">
        <v>360</v>
      </c>
      <c r="F247" s="130" t="s">
        <v>361</v>
      </c>
      <c r="G247" s="131" t="s">
        <v>168</v>
      </c>
      <c r="H247" s="132">
        <v>1</v>
      </c>
      <c r="I247" s="133"/>
      <c r="J247" s="134">
        <f>ROUND(I247*H247,2)</f>
        <v>0</v>
      </c>
      <c r="K247" s="130" t="s">
        <v>169</v>
      </c>
      <c r="L247" s="33"/>
      <c r="M247" s="135" t="s">
        <v>19</v>
      </c>
      <c r="N247" s="136" t="s">
        <v>47</v>
      </c>
      <c r="P247" s="137">
        <f>O247*H247</f>
        <v>0</v>
      </c>
      <c r="Q247" s="137">
        <v>0</v>
      </c>
      <c r="R247" s="137">
        <f>Q247*H247</f>
        <v>0</v>
      </c>
      <c r="S247" s="137">
        <v>0</v>
      </c>
      <c r="T247" s="138">
        <f>S247*H247</f>
        <v>0</v>
      </c>
      <c r="AR247" s="139" t="s">
        <v>170</v>
      </c>
      <c r="AT247" s="139" t="s">
        <v>165</v>
      </c>
      <c r="AU247" s="139" t="s">
        <v>86</v>
      </c>
      <c r="AY247" s="18" t="s">
        <v>163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8" t="s">
        <v>84</v>
      </c>
      <c r="BK247" s="140">
        <f>ROUND(I247*H247,2)</f>
        <v>0</v>
      </c>
      <c r="BL247" s="18" t="s">
        <v>170</v>
      </c>
      <c r="BM247" s="139" t="s">
        <v>362</v>
      </c>
    </row>
    <row r="248" spans="2:65" s="1" customFormat="1" ht="28.8">
      <c r="B248" s="33"/>
      <c r="D248" s="141" t="s">
        <v>172</v>
      </c>
      <c r="F248" s="142" t="s">
        <v>363</v>
      </c>
      <c r="I248" s="143"/>
      <c r="L248" s="33"/>
      <c r="M248" s="144"/>
      <c r="T248" s="54"/>
      <c r="AT248" s="18" t="s">
        <v>172</v>
      </c>
      <c r="AU248" s="18" t="s">
        <v>86</v>
      </c>
    </row>
    <row r="249" spans="2:65" s="1" customFormat="1">
      <c r="B249" s="33"/>
      <c r="D249" s="145" t="s">
        <v>174</v>
      </c>
      <c r="F249" s="146" t="s">
        <v>364</v>
      </c>
      <c r="I249" s="143"/>
      <c r="L249" s="33"/>
      <c r="M249" s="144"/>
      <c r="T249" s="54"/>
      <c r="AT249" s="18" t="s">
        <v>174</v>
      </c>
      <c r="AU249" s="18" t="s">
        <v>86</v>
      </c>
    </row>
    <row r="250" spans="2:65" s="12" customFormat="1">
      <c r="B250" s="147"/>
      <c r="D250" s="141" t="s">
        <v>176</v>
      </c>
      <c r="E250" s="148" t="s">
        <v>19</v>
      </c>
      <c r="F250" s="149" t="s">
        <v>358</v>
      </c>
      <c r="H250" s="148" t="s">
        <v>19</v>
      </c>
      <c r="I250" s="150"/>
      <c r="L250" s="147"/>
      <c r="M250" s="151"/>
      <c r="T250" s="152"/>
      <c r="AT250" s="148" t="s">
        <v>176</v>
      </c>
      <c r="AU250" s="148" t="s">
        <v>86</v>
      </c>
      <c r="AV250" s="12" t="s">
        <v>84</v>
      </c>
      <c r="AW250" s="12" t="s">
        <v>37</v>
      </c>
      <c r="AX250" s="12" t="s">
        <v>76</v>
      </c>
      <c r="AY250" s="148" t="s">
        <v>163</v>
      </c>
    </row>
    <row r="251" spans="2:65" s="13" customFormat="1">
      <c r="B251" s="153"/>
      <c r="D251" s="141" t="s">
        <v>176</v>
      </c>
      <c r="E251" s="154" t="s">
        <v>19</v>
      </c>
      <c r="F251" s="155" t="s">
        <v>84</v>
      </c>
      <c r="H251" s="156">
        <v>1</v>
      </c>
      <c r="I251" s="157"/>
      <c r="L251" s="153"/>
      <c r="M251" s="158"/>
      <c r="T251" s="159"/>
      <c r="AT251" s="154" t="s">
        <v>176</v>
      </c>
      <c r="AU251" s="154" t="s">
        <v>86</v>
      </c>
      <c r="AV251" s="13" t="s">
        <v>86</v>
      </c>
      <c r="AW251" s="13" t="s">
        <v>37</v>
      </c>
      <c r="AX251" s="13" t="s">
        <v>76</v>
      </c>
      <c r="AY251" s="154" t="s">
        <v>163</v>
      </c>
    </row>
    <row r="252" spans="2:65" s="14" customFormat="1">
      <c r="B252" s="160"/>
      <c r="D252" s="141" t="s">
        <v>176</v>
      </c>
      <c r="E252" s="161" t="s">
        <v>19</v>
      </c>
      <c r="F252" s="162" t="s">
        <v>178</v>
      </c>
      <c r="H252" s="163">
        <v>1</v>
      </c>
      <c r="I252" s="164"/>
      <c r="L252" s="160"/>
      <c r="M252" s="165"/>
      <c r="T252" s="166"/>
      <c r="AT252" s="161" t="s">
        <v>176</v>
      </c>
      <c r="AU252" s="161" t="s">
        <v>86</v>
      </c>
      <c r="AV252" s="14" t="s">
        <v>170</v>
      </c>
      <c r="AW252" s="14" t="s">
        <v>37</v>
      </c>
      <c r="AX252" s="14" t="s">
        <v>84</v>
      </c>
      <c r="AY252" s="161" t="s">
        <v>163</v>
      </c>
    </row>
    <row r="253" spans="2:65" s="1" customFormat="1" ht="37.799999999999997" customHeight="1">
      <c r="B253" s="33"/>
      <c r="C253" s="128" t="s">
        <v>365</v>
      </c>
      <c r="D253" s="128" t="s">
        <v>165</v>
      </c>
      <c r="E253" s="129" t="s">
        <v>366</v>
      </c>
      <c r="F253" s="130" t="s">
        <v>367</v>
      </c>
      <c r="G253" s="131" t="s">
        <v>168</v>
      </c>
      <c r="H253" s="132">
        <v>1</v>
      </c>
      <c r="I253" s="133"/>
      <c r="J253" s="134">
        <f>ROUND(I253*H253,2)</f>
        <v>0</v>
      </c>
      <c r="K253" s="130" t="s">
        <v>169</v>
      </c>
      <c r="L253" s="33"/>
      <c r="M253" s="135" t="s">
        <v>19</v>
      </c>
      <c r="N253" s="136" t="s">
        <v>47</v>
      </c>
      <c r="P253" s="137">
        <f>O253*H253</f>
        <v>0</v>
      </c>
      <c r="Q253" s="137">
        <v>0</v>
      </c>
      <c r="R253" s="137">
        <f>Q253*H253</f>
        <v>0</v>
      </c>
      <c r="S253" s="137">
        <v>0</v>
      </c>
      <c r="T253" s="138">
        <f>S253*H253</f>
        <v>0</v>
      </c>
      <c r="AR253" s="139" t="s">
        <v>170</v>
      </c>
      <c r="AT253" s="139" t="s">
        <v>165</v>
      </c>
      <c r="AU253" s="139" t="s">
        <v>86</v>
      </c>
      <c r="AY253" s="18" t="s">
        <v>163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8" t="s">
        <v>84</v>
      </c>
      <c r="BK253" s="140">
        <f>ROUND(I253*H253,2)</f>
        <v>0</v>
      </c>
      <c r="BL253" s="18" t="s">
        <v>170</v>
      </c>
      <c r="BM253" s="139" t="s">
        <v>368</v>
      </c>
    </row>
    <row r="254" spans="2:65" s="1" customFormat="1" ht="19.2">
      <c r="B254" s="33"/>
      <c r="D254" s="141" t="s">
        <v>172</v>
      </c>
      <c r="F254" s="142" t="s">
        <v>369</v>
      </c>
      <c r="I254" s="143"/>
      <c r="L254" s="33"/>
      <c r="M254" s="144"/>
      <c r="T254" s="54"/>
      <c r="AT254" s="18" t="s">
        <v>172</v>
      </c>
      <c r="AU254" s="18" t="s">
        <v>86</v>
      </c>
    </row>
    <row r="255" spans="2:65" s="1" customFormat="1">
      <c r="B255" s="33"/>
      <c r="D255" s="145" t="s">
        <v>174</v>
      </c>
      <c r="F255" s="146" t="s">
        <v>370</v>
      </c>
      <c r="I255" s="143"/>
      <c r="L255" s="33"/>
      <c r="M255" s="144"/>
      <c r="T255" s="54"/>
      <c r="AT255" s="18" t="s">
        <v>174</v>
      </c>
      <c r="AU255" s="18" t="s">
        <v>86</v>
      </c>
    </row>
    <row r="256" spans="2:65" s="12" customFormat="1">
      <c r="B256" s="147"/>
      <c r="D256" s="141" t="s">
        <v>176</v>
      </c>
      <c r="E256" s="148" t="s">
        <v>19</v>
      </c>
      <c r="F256" s="149" t="s">
        <v>358</v>
      </c>
      <c r="H256" s="148" t="s">
        <v>19</v>
      </c>
      <c r="I256" s="150"/>
      <c r="L256" s="147"/>
      <c r="M256" s="151"/>
      <c r="T256" s="152"/>
      <c r="AT256" s="148" t="s">
        <v>176</v>
      </c>
      <c r="AU256" s="148" t="s">
        <v>86</v>
      </c>
      <c r="AV256" s="12" t="s">
        <v>84</v>
      </c>
      <c r="AW256" s="12" t="s">
        <v>37</v>
      </c>
      <c r="AX256" s="12" t="s">
        <v>76</v>
      </c>
      <c r="AY256" s="148" t="s">
        <v>163</v>
      </c>
    </row>
    <row r="257" spans="2:65" s="13" customFormat="1">
      <c r="B257" s="153"/>
      <c r="D257" s="141" t="s">
        <v>176</v>
      </c>
      <c r="E257" s="154" t="s">
        <v>19</v>
      </c>
      <c r="F257" s="155" t="s">
        <v>84</v>
      </c>
      <c r="H257" s="156">
        <v>1</v>
      </c>
      <c r="I257" s="157"/>
      <c r="L257" s="153"/>
      <c r="M257" s="158"/>
      <c r="T257" s="159"/>
      <c r="AT257" s="154" t="s">
        <v>176</v>
      </c>
      <c r="AU257" s="154" t="s">
        <v>86</v>
      </c>
      <c r="AV257" s="13" t="s">
        <v>86</v>
      </c>
      <c r="AW257" s="13" t="s">
        <v>37</v>
      </c>
      <c r="AX257" s="13" t="s">
        <v>76</v>
      </c>
      <c r="AY257" s="154" t="s">
        <v>163</v>
      </c>
    </row>
    <row r="258" spans="2:65" s="14" customFormat="1">
      <c r="B258" s="160"/>
      <c r="D258" s="141" t="s">
        <v>176</v>
      </c>
      <c r="E258" s="161" t="s">
        <v>19</v>
      </c>
      <c r="F258" s="162" t="s">
        <v>178</v>
      </c>
      <c r="H258" s="163">
        <v>1</v>
      </c>
      <c r="I258" s="164"/>
      <c r="L258" s="160"/>
      <c r="M258" s="165"/>
      <c r="T258" s="166"/>
      <c r="AT258" s="161" t="s">
        <v>176</v>
      </c>
      <c r="AU258" s="161" t="s">
        <v>86</v>
      </c>
      <c r="AV258" s="14" t="s">
        <v>170</v>
      </c>
      <c r="AW258" s="14" t="s">
        <v>37</v>
      </c>
      <c r="AX258" s="14" t="s">
        <v>84</v>
      </c>
      <c r="AY258" s="161" t="s">
        <v>163</v>
      </c>
    </row>
    <row r="259" spans="2:65" s="1" customFormat="1" ht="24.15" customHeight="1">
      <c r="B259" s="33"/>
      <c r="C259" s="128" t="s">
        <v>371</v>
      </c>
      <c r="D259" s="128" t="s">
        <v>165</v>
      </c>
      <c r="E259" s="129" t="s">
        <v>372</v>
      </c>
      <c r="F259" s="130" t="s">
        <v>373</v>
      </c>
      <c r="G259" s="131" t="s">
        <v>168</v>
      </c>
      <c r="H259" s="132">
        <v>1</v>
      </c>
      <c r="I259" s="133"/>
      <c r="J259" s="134">
        <f>ROUND(I259*H259,2)</f>
        <v>0</v>
      </c>
      <c r="K259" s="130" t="s">
        <v>169</v>
      </c>
      <c r="L259" s="33"/>
      <c r="M259" s="135" t="s">
        <v>19</v>
      </c>
      <c r="N259" s="136" t="s">
        <v>47</v>
      </c>
      <c r="P259" s="137">
        <f>O259*H259</f>
        <v>0</v>
      </c>
      <c r="Q259" s="137">
        <v>6.5599999999999999E-3</v>
      </c>
      <c r="R259" s="137">
        <f>Q259*H259</f>
        <v>6.5599999999999999E-3</v>
      </c>
      <c r="S259" s="137">
        <v>0</v>
      </c>
      <c r="T259" s="138">
        <f>S259*H259</f>
        <v>0</v>
      </c>
      <c r="AR259" s="139" t="s">
        <v>170</v>
      </c>
      <c r="AT259" s="139" t="s">
        <v>165</v>
      </c>
      <c r="AU259" s="139" t="s">
        <v>86</v>
      </c>
      <c r="AY259" s="18" t="s">
        <v>163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8" t="s">
        <v>84</v>
      </c>
      <c r="BK259" s="140">
        <f>ROUND(I259*H259,2)</f>
        <v>0</v>
      </c>
      <c r="BL259" s="18" t="s">
        <v>170</v>
      </c>
      <c r="BM259" s="139" t="s">
        <v>374</v>
      </c>
    </row>
    <row r="260" spans="2:65" s="1" customFormat="1" ht="19.2">
      <c r="B260" s="33"/>
      <c r="D260" s="141" t="s">
        <v>172</v>
      </c>
      <c r="F260" s="142" t="s">
        <v>375</v>
      </c>
      <c r="I260" s="143"/>
      <c r="L260" s="33"/>
      <c r="M260" s="144"/>
      <c r="T260" s="54"/>
      <c r="AT260" s="18" t="s">
        <v>172</v>
      </c>
      <c r="AU260" s="18" t="s">
        <v>86</v>
      </c>
    </row>
    <row r="261" spans="2:65" s="1" customFormat="1">
      <c r="B261" s="33"/>
      <c r="D261" s="145" t="s">
        <v>174</v>
      </c>
      <c r="F261" s="146" t="s">
        <v>376</v>
      </c>
      <c r="I261" s="143"/>
      <c r="L261" s="33"/>
      <c r="M261" s="144"/>
      <c r="T261" s="54"/>
      <c r="AT261" s="18" t="s">
        <v>174</v>
      </c>
      <c r="AU261" s="18" t="s">
        <v>86</v>
      </c>
    </row>
    <row r="262" spans="2:65" s="12" customFormat="1">
      <c r="B262" s="147"/>
      <c r="D262" s="141" t="s">
        <v>176</v>
      </c>
      <c r="E262" s="148" t="s">
        <v>19</v>
      </c>
      <c r="F262" s="149" t="s">
        <v>358</v>
      </c>
      <c r="H262" s="148" t="s">
        <v>19</v>
      </c>
      <c r="I262" s="150"/>
      <c r="L262" s="147"/>
      <c r="M262" s="151"/>
      <c r="T262" s="152"/>
      <c r="AT262" s="148" t="s">
        <v>176</v>
      </c>
      <c r="AU262" s="148" t="s">
        <v>86</v>
      </c>
      <c r="AV262" s="12" t="s">
        <v>84</v>
      </c>
      <c r="AW262" s="12" t="s">
        <v>37</v>
      </c>
      <c r="AX262" s="12" t="s">
        <v>76</v>
      </c>
      <c r="AY262" s="148" t="s">
        <v>163</v>
      </c>
    </row>
    <row r="263" spans="2:65" s="13" customFormat="1">
      <c r="B263" s="153"/>
      <c r="D263" s="141" t="s">
        <v>176</v>
      </c>
      <c r="E263" s="154" t="s">
        <v>19</v>
      </c>
      <c r="F263" s="155" t="s">
        <v>84</v>
      </c>
      <c r="H263" s="156">
        <v>1</v>
      </c>
      <c r="I263" s="157"/>
      <c r="L263" s="153"/>
      <c r="M263" s="158"/>
      <c r="T263" s="159"/>
      <c r="AT263" s="154" t="s">
        <v>176</v>
      </c>
      <c r="AU263" s="154" t="s">
        <v>86</v>
      </c>
      <c r="AV263" s="13" t="s">
        <v>86</v>
      </c>
      <c r="AW263" s="13" t="s">
        <v>37</v>
      </c>
      <c r="AX263" s="13" t="s">
        <v>76</v>
      </c>
      <c r="AY263" s="154" t="s">
        <v>163</v>
      </c>
    </row>
    <row r="264" spans="2:65" s="14" customFormat="1">
      <c r="B264" s="160"/>
      <c r="D264" s="141" t="s">
        <v>176</v>
      </c>
      <c r="E264" s="161" t="s">
        <v>19</v>
      </c>
      <c r="F264" s="162" t="s">
        <v>178</v>
      </c>
      <c r="H264" s="163">
        <v>1</v>
      </c>
      <c r="I264" s="164"/>
      <c r="L264" s="160"/>
      <c r="M264" s="165"/>
      <c r="T264" s="166"/>
      <c r="AT264" s="161" t="s">
        <v>176</v>
      </c>
      <c r="AU264" s="161" t="s">
        <v>86</v>
      </c>
      <c r="AV264" s="14" t="s">
        <v>170</v>
      </c>
      <c r="AW264" s="14" t="s">
        <v>37</v>
      </c>
      <c r="AX264" s="14" t="s">
        <v>84</v>
      </c>
      <c r="AY264" s="161" t="s">
        <v>163</v>
      </c>
    </row>
    <row r="265" spans="2:65" s="1" customFormat="1" ht="37.799999999999997" customHeight="1">
      <c r="B265" s="33"/>
      <c r="C265" s="128" t="s">
        <v>377</v>
      </c>
      <c r="D265" s="128" t="s">
        <v>165</v>
      </c>
      <c r="E265" s="129" t="s">
        <v>378</v>
      </c>
      <c r="F265" s="130" t="s">
        <v>379</v>
      </c>
      <c r="G265" s="131" t="s">
        <v>168</v>
      </c>
      <c r="H265" s="132">
        <v>1</v>
      </c>
      <c r="I265" s="133"/>
      <c r="J265" s="134">
        <f>ROUND(I265*H265,2)</f>
        <v>0</v>
      </c>
      <c r="K265" s="130" t="s">
        <v>19</v>
      </c>
      <c r="L265" s="33"/>
      <c r="M265" s="135" t="s">
        <v>19</v>
      </c>
      <c r="N265" s="136" t="s">
        <v>47</v>
      </c>
      <c r="P265" s="137">
        <f>O265*H265</f>
        <v>0</v>
      </c>
      <c r="Q265" s="137">
        <v>6.5599999999999999E-3</v>
      </c>
      <c r="R265" s="137">
        <f>Q265*H265</f>
        <v>6.5599999999999999E-3</v>
      </c>
      <c r="S265" s="137">
        <v>0</v>
      </c>
      <c r="T265" s="138">
        <f>S265*H265</f>
        <v>0</v>
      </c>
      <c r="AR265" s="139" t="s">
        <v>170</v>
      </c>
      <c r="AT265" s="139" t="s">
        <v>165</v>
      </c>
      <c r="AU265" s="139" t="s">
        <v>86</v>
      </c>
      <c r="AY265" s="18" t="s">
        <v>163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8" t="s">
        <v>84</v>
      </c>
      <c r="BK265" s="140">
        <f>ROUND(I265*H265,2)</f>
        <v>0</v>
      </c>
      <c r="BL265" s="18" t="s">
        <v>170</v>
      </c>
      <c r="BM265" s="139" t="s">
        <v>380</v>
      </c>
    </row>
    <row r="266" spans="2:65" s="1" customFormat="1" ht="28.8">
      <c r="B266" s="33"/>
      <c r="D266" s="141" t="s">
        <v>172</v>
      </c>
      <c r="F266" s="142" t="s">
        <v>379</v>
      </c>
      <c r="I266" s="143"/>
      <c r="L266" s="33"/>
      <c r="M266" s="144"/>
      <c r="T266" s="54"/>
      <c r="AT266" s="18" t="s">
        <v>172</v>
      </c>
      <c r="AU266" s="18" t="s">
        <v>86</v>
      </c>
    </row>
    <row r="267" spans="2:65" s="12" customFormat="1">
      <c r="B267" s="147"/>
      <c r="D267" s="141" t="s">
        <v>176</v>
      </c>
      <c r="E267" s="148" t="s">
        <v>19</v>
      </c>
      <c r="F267" s="149" t="s">
        <v>358</v>
      </c>
      <c r="H267" s="148" t="s">
        <v>19</v>
      </c>
      <c r="I267" s="150"/>
      <c r="L267" s="147"/>
      <c r="M267" s="151"/>
      <c r="T267" s="152"/>
      <c r="AT267" s="148" t="s">
        <v>176</v>
      </c>
      <c r="AU267" s="148" t="s">
        <v>86</v>
      </c>
      <c r="AV267" s="12" t="s">
        <v>84</v>
      </c>
      <c r="AW267" s="12" t="s">
        <v>37</v>
      </c>
      <c r="AX267" s="12" t="s">
        <v>76</v>
      </c>
      <c r="AY267" s="148" t="s">
        <v>163</v>
      </c>
    </row>
    <row r="268" spans="2:65" s="13" customFormat="1">
      <c r="B268" s="153"/>
      <c r="D268" s="141" t="s">
        <v>176</v>
      </c>
      <c r="E268" s="154" t="s">
        <v>19</v>
      </c>
      <c r="F268" s="155" t="s">
        <v>84</v>
      </c>
      <c r="H268" s="156">
        <v>1</v>
      </c>
      <c r="I268" s="157"/>
      <c r="L268" s="153"/>
      <c r="M268" s="158"/>
      <c r="T268" s="159"/>
      <c r="AT268" s="154" t="s">
        <v>176</v>
      </c>
      <c r="AU268" s="154" t="s">
        <v>86</v>
      </c>
      <c r="AV268" s="13" t="s">
        <v>86</v>
      </c>
      <c r="AW268" s="13" t="s">
        <v>37</v>
      </c>
      <c r="AX268" s="13" t="s">
        <v>76</v>
      </c>
      <c r="AY268" s="154" t="s">
        <v>163</v>
      </c>
    </row>
    <row r="269" spans="2:65" s="14" customFormat="1">
      <c r="B269" s="160"/>
      <c r="D269" s="141" t="s">
        <v>176</v>
      </c>
      <c r="E269" s="161" t="s">
        <v>19</v>
      </c>
      <c r="F269" s="162" t="s">
        <v>178</v>
      </c>
      <c r="H269" s="163">
        <v>1</v>
      </c>
      <c r="I269" s="164"/>
      <c r="L269" s="160"/>
      <c r="M269" s="165"/>
      <c r="T269" s="166"/>
      <c r="AT269" s="161" t="s">
        <v>176</v>
      </c>
      <c r="AU269" s="161" t="s">
        <v>86</v>
      </c>
      <c r="AV269" s="14" t="s">
        <v>170</v>
      </c>
      <c r="AW269" s="14" t="s">
        <v>37</v>
      </c>
      <c r="AX269" s="14" t="s">
        <v>84</v>
      </c>
      <c r="AY269" s="161" t="s">
        <v>163</v>
      </c>
    </row>
    <row r="270" spans="2:65" s="11" customFormat="1" ht="22.8" customHeight="1">
      <c r="B270" s="116"/>
      <c r="D270" s="117" t="s">
        <v>75</v>
      </c>
      <c r="E270" s="126" t="s">
        <v>86</v>
      </c>
      <c r="F270" s="126" t="s">
        <v>381</v>
      </c>
      <c r="I270" s="119"/>
      <c r="J270" s="127">
        <f>BK270</f>
        <v>0</v>
      </c>
      <c r="L270" s="116"/>
      <c r="M270" s="121"/>
      <c r="P270" s="122">
        <f>SUM(P271:P388)</f>
        <v>0</v>
      </c>
      <c r="R270" s="122">
        <f>SUM(R271:R388)</f>
        <v>398.41506948999995</v>
      </c>
      <c r="T270" s="123">
        <f>SUM(T271:T388)</f>
        <v>0</v>
      </c>
      <c r="AR270" s="117" t="s">
        <v>84</v>
      </c>
      <c r="AT270" s="124" t="s">
        <v>75</v>
      </c>
      <c r="AU270" s="124" t="s">
        <v>84</v>
      </c>
      <c r="AY270" s="117" t="s">
        <v>163</v>
      </c>
      <c r="BK270" s="125">
        <f>SUM(BK271:BK388)</f>
        <v>0</v>
      </c>
    </row>
    <row r="271" spans="2:65" s="1" customFormat="1" ht="37.799999999999997" customHeight="1">
      <c r="B271" s="33"/>
      <c r="C271" s="128" t="s">
        <v>382</v>
      </c>
      <c r="D271" s="128" t="s">
        <v>165</v>
      </c>
      <c r="E271" s="129" t="s">
        <v>383</v>
      </c>
      <c r="F271" s="130" t="s">
        <v>384</v>
      </c>
      <c r="G271" s="131" t="s">
        <v>202</v>
      </c>
      <c r="H271" s="132">
        <v>24</v>
      </c>
      <c r="I271" s="133"/>
      <c r="J271" s="134">
        <f>ROUND(I271*H271,2)</f>
        <v>0</v>
      </c>
      <c r="K271" s="130" t="s">
        <v>169</v>
      </c>
      <c r="L271" s="33"/>
      <c r="M271" s="135" t="s">
        <v>19</v>
      </c>
      <c r="N271" s="136" t="s">
        <v>47</v>
      </c>
      <c r="P271" s="137">
        <f>O271*H271</f>
        <v>0</v>
      </c>
      <c r="Q271" s="137">
        <v>5.0000000000000001E-4</v>
      </c>
      <c r="R271" s="137">
        <f>Q271*H271</f>
        <v>1.2E-2</v>
      </c>
      <c r="S271" s="137">
        <v>0</v>
      </c>
      <c r="T271" s="138">
        <f>S271*H271</f>
        <v>0</v>
      </c>
      <c r="AR271" s="139" t="s">
        <v>170</v>
      </c>
      <c r="AT271" s="139" t="s">
        <v>165</v>
      </c>
      <c r="AU271" s="139" t="s">
        <v>86</v>
      </c>
      <c r="AY271" s="18" t="s">
        <v>163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8" t="s">
        <v>84</v>
      </c>
      <c r="BK271" s="140">
        <f>ROUND(I271*H271,2)</f>
        <v>0</v>
      </c>
      <c r="BL271" s="18" t="s">
        <v>170</v>
      </c>
      <c r="BM271" s="139" t="s">
        <v>385</v>
      </c>
    </row>
    <row r="272" spans="2:65" s="1" customFormat="1" ht="28.8">
      <c r="B272" s="33"/>
      <c r="D272" s="141" t="s">
        <v>172</v>
      </c>
      <c r="F272" s="142" t="s">
        <v>386</v>
      </c>
      <c r="I272" s="143"/>
      <c r="L272" s="33"/>
      <c r="M272" s="144"/>
      <c r="T272" s="54"/>
      <c r="AT272" s="18" t="s">
        <v>172</v>
      </c>
      <c r="AU272" s="18" t="s">
        <v>86</v>
      </c>
    </row>
    <row r="273" spans="2:65" s="1" customFormat="1">
      <c r="B273" s="33"/>
      <c r="D273" s="145" t="s">
        <v>174</v>
      </c>
      <c r="F273" s="146" t="s">
        <v>387</v>
      </c>
      <c r="I273" s="143"/>
      <c r="L273" s="33"/>
      <c r="M273" s="144"/>
      <c r="T273" s="54"/>
      <c r="AT273" s="18" t="s">
        <v>174</v>
      </c>
      <c r="AU273" s="18" t="s">
        <v>86</v>
      </c>
    </row>
    <row r="274" spans="2:65" s="12" customFormat="1">
      <c r="B274" s="147"/>
      <c r="D274" s="141" t="s">
        <v>176</v>
      </c>
      <c r="E274" s="148" t="s">
        <v>19</v>
      </c>
      <c r="F274" s="149" t="s">
        <v>231</v>
      </c>
      <c r="H274" s="148" t="s">
        <v>19</v>
      </c>
      <c r="I274" s="150"/>
      <c r="L274" s="147"/>
      <c r="M274" s="151"/>
      <c r="T274" s="152"/>
      <c r="AT274" s="148" t="s">
        <v>176</v>
      </c>
      <c r="AU274" s="148" t="s">
        <v>86</v>
      </c>
      <c r="AV274" s="12" t="s">
        <v>84</v>
      </c>
      <c r="AW274" s="12" t="s">
        <v>37</v>
      </c>
      <c r="AX274" s="12" t="s">
        <v>76</v>
      </c>
      <c r="AY274" s="148" t="s">
        <v>163</v>
      </c>
    </row>
    <row r="275" spans="2:65" s="13" customFormat="1">
      <c r="B275" s="153"/>
      <c r="D275" s="141" t="s">
        <v>176</v>
      </c>
      <c r="E275" s="154" t="s">
        <v>19</v>
      </c>
      <c r="F275" s="155" t="s">
        <v>388</v>
      </c>
      <c r="H275" s="156">
        <v>24</v>
      </c>
      <c r="I275" s="157"/>
      <c r="L275" s="153"/>
      <c r="M275" s="158"/>
      <c r="T275" s="159"/>
      <c r="AT275" s="154" t="s">
        <v>176</v>
      </c>
      <c r="AU275" s="154" t="s">
        <v>86</v>
      </c>
      <c r="AV275" s="13" t="s">
        <v>86</v>
      </c>
      <c r="AW275" s="13" t="s">
        <v>37</v>
      </c>
      <c r="AX275" s="13" t="s">
        <v>76</v>
      </c>
      <c r="AY275" s="154" t="s">
        <v>163</v>
      </c>
    </row>
    <row r="276" spans="2:65" s="14" customFormat="1">
      <c r="B276" s="160"/>
      <c r="D276" s="141" t="s">
        <v>176</v>
      </c>
      <c r="E276" s="161" t="s">
        <v>19</v>
      </c>
      <c r="F276" s="162" t="s">
        <v>178</v>
      </c>
      <c r="H276" s="163">
        <v>24</v>
      </c>
      <c r="I276" s="164"/>
      <c r="L276" s="160"/>
      <c r="M276" s="165"/>
      <c r="T276" s="166"/>
      <c r="AT276" s="161" t="s">
        <v>176</v>
      </c>
      <c r="AU276" s="161" t="s">
        <v>86</v>
      </c>
      <c r="AV276" s="14" t="s">
        <v>170</v>
      </c>
      <c r="AW276" s="14" t="s">
        <v>37</v>
      </c>
      <c r="AX276" s="14" t="s">
        <v>84</v>
      </c>
      <c r="AY276" s="161" t="s">
        <v>163</v>
      </c>
    </row>
    <row r="277" spans="2:65" s="1" customFormat="1" ht="37.799999999999997" customHeight="1">
      <c r="B277" s="33"/>
      <c r="C277" s="128" t="s">
        <v>389</v>
      </c>
      <c r="D277" s="128" t="s">
        <v>165</v>
      </c>
      <c r="E277" s="129" t="s">
        <v>390</v>
      </c>
      <c r="F277" s="130" t="s">
        <v>391</v>
      </c>
      <c r="G277" s="131" t="s">
        <v>202</v>
      </c>
      <c r="H277" s="132">
        <v>19.5</v>
      </c>
      <c r="I277" s="133"/>
      <c r="J277" s="134">
        <f>ROUND(I277*H277,2)</f>
        <v>0</v>
      </c>
      <c r="K277" s="130" t="s">
        <v>169</v>
      </c>
      <c r="L277" s="33"/>
      <c r="M277" s="135" t="s">
        <v>19</v>
      </c>
      <c r="N277" s="136" t="s">
        <v>47</v>
      </c>
      <c r="P277" s="137">
        <f>O277*H277</f>
        <v>0</v>
      </c>
      <c r="Q277" s="137">
        <v>2.2699999999999999E-3</v>
      </c>
      <c r="R277" s="137">
        <f>Q277*H277</f>
        <v>4.4264999999999999E-2</v>
      </c>
      <c r="S277" s="137">
        <v>0</v>
      </c>
      <c r="T277" s="138">
        <f>S277*H277</f>
        <v>0</v>
      </c>
      <c r="AR277" s="139" t="s">
        <v>170</v>
      </c>
      <c r="AT277" s="139" t="s">
        <v>165</v>
      </c>
      <c r="AU277" s="139" t="s">
        <v>86</v>
      </c>
      <c r="AY277" s="18" t="s">
        <v>163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8" t="s">
        <v>84</v>
      </c>
      <c r="BK277" s="140">
        <f>ROUND(I277*H277,2)</f>
        <v>0</v>
      </c>
      <c r="BL277" s="18" t="s">
        <v>170</v>
      </c>
      <c r="BM277" s="139" t="s">
        <v>392</v>
      </c>
    </row>
    <row r="278" spans="2:65" s="1" customFormat="1" ht="28.8">
      <c r="B278" s="33"/>
      <c r="D278" s="141" t="s">
        <v>172</v>
      </c>
      <c r="F278" s="142" t="s">
        <v>393</v>
      </c>
      <c r="I278" s="143"/>
      <c r="L278" s="33"/>
      <c r="M278" s="144"/>
      <c r="T278" s="54"/>
      <c r="AT278" s="18" t="s">
        <v>172</v>
      </c>
      <c r="AU278" s="18" t="s">
        <v>86</v>
      </c>
    </row>
    <row r="279" spans="2:65" s="1" customFormat="1">
      <c r="B279" s="33"/>
      <c r="D279" s="145" t="s">
        <v>174</v>
      </c>
      <c r="F279" s="146" t="s">
        <v>394</v>
      </c>
      <c r="I279" s="143"/>
      <c r="L279" s="33"/>
      <c r="M279" s="144"/>
      <c r="T279" s="54"/>
      <c r="AT279" s="18" t="s">
        <v>174</v>
      </c>
      <c r="AU279" s="18" t="s">
        <v>86</v>
      </c>
    </row>
    <row r="280" spans="2:65" s="12" customFormat="1">
      <c r="B280" s="147"/>
      <c r="D280" s="141" t="s">
        <v>176</v>
      </c>
      <c r="E280" s="148" t="s">
        <v>19</v>
      </c>
      <c r="F280" s="149" t="s">
        <v>231</v>
      </c>
      <c r="H280" s="148" t="s">
        <v>19</v>
      </c>
      <c r="I280" s="150"/>
      <c r="L280" s="147"/>
      <c r="M280" s="151"/>
      <c r="T280" s="152"/>
      <c r="AT280" s="148" t="s">
        <v>176</v>
      </c>
      <c r="AU280" s="148" t="s">
        <v>86</v>
      </c>
      <c r="AV280" s="12" t="s">
        <v>84</v>
      </c>
      <c r="AW280" s="12" t="s">
        <v>37</v>
      </c>
      <c r="AX280" s="12" t="s">
        <v>76</v>
      </c>
      <c r="AY280" s="148" t="s">
        <v>163</v>
      </c>
    </row>
    <row r="281" spans="2:65" s="13" customFormat="1">
      <c r="B281" s="153"/>
      <c r="D281" s="141" t="s">
        <v>176</v>
      </c>
      <c r="E281" s="154" t="s">
        <v>19</v>
      </c>
      <c r="F281" s="155" t="s">
        <v>395</v>
      </c>
      <c r="H281" s="156">
        <v>19.5</v>
      </c>
      <c r="I281" s="157"/>
      <c r="L281" s="153"/>
      <c r="M281" s="158"/>
      <c r="T281" s="159"/>
      <c r="AT281" s="154" t="s">
        <v>176</v>
      </c>
      <c r="AU281" s="154" t="s">
        <v>86</v>
      </c>
      <c r="AV281" s="13" t="s">
        <v>86</v>
      </c>
      <c r="AW281" s="13" t="s">
        <v>37</v>
      </c>
      <c r="AX281" s="13" t="s">
        <v>76</v>
      </c>
      <c r="AY281" s="154" t="s">
        <v>163</v>
      </c>
    </row>
    <row r="282" spans="2:65" s="14" customFormat="1">
      <c r="B282" s="160"/>
      <c r="D282" s="141" t="s">
        <v>176</v>
      </c>
      <c r="E282" s="161" t="s">
        <v>19</v>
      </c>
      <c r="F282" s="162" t="s">
        <v>178</v>
      </c>
      <c r="H282" s="163">
        <v>19.5</v>
      </c>
      <c r="I282" s="164"/>
      <c r="L282" s="160"/>
      <c r="M282" s="165"/>
      <c r="T282" s="166"/>
      <c r="AT282" s="161" t="s">
        <v>176</v>
      </c>
      <c r="AU282" s="161" t="s">
        <v>86</v>
      </c>
      <c r="AV282" s="14" t="s">
        <v>170</v>
      </c>
      <c r="AW282" s="14" t="s">
        <v>37</v>
      </c>
      <c r="AX282" s="14" t="s">
        <v>84</v>
      </c>
      <c r="AY282" s="161" t="s">
        <v>163</v>
      </c>
    </row>
    <row r="283" spans="2:65" s="1" customFormat="1" ht="24.15" customHeight="1">
      <c r="B283" s="33"/>
      <c r="C283" s="128" t="s">
        <v>396</v>
      </c>
      <c r="D283" s="128" t="s">
        <v>165</v>
      </c>
      <c r="E283" s="129" t="s">
        <v>397</v>
      </c>
      <c r="F283" s="130" t="s">
        <v>398</v>
      </c>
      <c r="G283" s="131" t="s">
        <v>202</v>
      </c>
      <c r="H283" s="132">
        <v>8.1999999999999993</v>
      </c>
      <c r="I283" s="133"/>
      <c r="J283" s="134">
        <f>ROUND(I283*H283,2)</f>
        <v>0</v>
      </c>
      <c r="K283" s="130" t="s">
        <v>169</v>
      </c>
      <c r="L283" s="33"/>
      <c r="M283" s="135" t="s">
        <v>19</v>
      </c>
      <c r="N283" s="136" t="s">
        <v>47</v>
      </c>
      <c r="P283" s="137">
        <f>O283*H283</f>
        <v>0</v>
      </c>
      <c r="Q283" s="137">
        <v>2.1900000000000001E-3</v>
      </c>
      <c r="R283" s="137">
        <f>Q283*H283</f>
        <v>1.7957999999999998E-2</v>
      </c>
      <c r="S283" s="137">
        <v>0</v>
      </c>
      <c r="T283" s="138">
        <f>S283*H283</f>
        <v>0</v>
      </c>
      <c r="AR283" s="139" t="s">
        <v>170</v>
      </c>
      <c r="AT283" s="139" t="s">
        <v>165</v>
      </c>
      <c r="AU283" s="139" t="s">
        <v>86</v>
      </c>
      <c r="AY283" s="18" t="s">
        <v>163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8" t="s">
        <v>84</v>
      </c>
      <c r="BK283" s="140">
        <f>ROUND(I283*H283,2)</f>
        <v>0</v>
      </c>
      <c r="BL283" s="18" t="s">
        <v>170</v>
      </c>
      <c r="BM283" s="139" t="s">
        <v>399</v>
      </c>
    </row>
    <row r="284" spans="2:65" s="1" customFormat="1" ht="19.2">
      <c r="B284" s="33"/>
      <c r="D284" s="141" t="s">
        <v>172</v>
      </c>
      <c r="F284" s="142" t="s">
        <v>400</v>
      </c>
      <c r="I284" s="143"/>
      <c r="L284" s="33"/>
      <c r="M284" s="144"/>
      <c r="T284" s="54"/>
      <c r="AT284" s="18" t="s">
        <v>172</v>
      </c>
      <c r="AU284" s="18" t="s">
        <v>86</v>
      </c>
    </row>
    <row r="285" spans="2:65" s="1" customFormat="1">
      <c r="B285" s="33"/>
      <c r="D285" s="145" t="s">
        <v>174</v>
      </c>
      <c r="F285" s="146" t="s">
        <v>401</v>
      </c>
      <c r="I285" s="143"/>
      <c r="L285" s="33"/>
      <c r="M285" s="144"/>
      <c r="T285" s="54"/>
      <c r="AT285" s="18" t="s">
        <v>174</v>
      </c>
      <c r="AU285" s="18" t="s">
        <v>86</v>
      </c>
    </row>
    <row r="286" spans="2:65" s="12" customFormat="1">
      <c r="B286" s="147"/>
      <c r="D286" s="141" t="s">
        <v>176</v>
      </c>
      <c r="E286" s="148" t="s">
        <v>19</v>
      </c>
      <c r="F286" s="149" t="s">
        <v>231</v>
      </c>
      <c r="H286" s="148" t="s">
        <v>19</v>
      </c>
      <c r="I286" s="150"/>
      <c r="L286" s="147"/>
      <c r="M286" s="151"/>
      <c r="T286" s="152"/>
      <c r="AT286" s="148" t="s">
        <v>176</v>
      </c>
      <c r="AU286" s="148" t="s">
        <v>86</v>
      </c>
      <c r="AV286" s="12" t="s">
        <v>84</v>
      </c>
      <c r="AW286" s="12" t="s">
        <v>37</v>
      </c>
      <c r="AX286" s="12" t="s">
        <v>76</v>
      </c>
      <c r="AY286" s="148" t="s">
        <v>163</v>
      </c>
    </row>
    <row r="287" spans="2:65" s="13" customFormat="1">
      <c r="B287" s="153"/>
      <c r="D287" s="141" t="s">
        <v>176</v>
      </c>
      <c r="E287" s="154" t="s">
        <v>19</v>
      </c>
      <c r="F287" s="155" t="s">
        <v>402</v>
      </c>
      <c r="H287" s="156">
        <v>8.1999999999999993</v>
      </c>
      <c r="I287" s="157"/>
      <c r="L287" s="153"/>
      <c r="M287" s="158"/>
      <c r="T287" s="159"/>
      <c r="AT287" s="154" t="s">
        <v>176</v>
      </c>
      <c r="AU287" s="154" t="s">
        <v>86</v>
      </c>
      <c r="AV287" s="13" t="s">
        <v>86</v>
      </c>
      <c r="AW287" s="13" t="s">
        <v>37</v>
      </c>
      <c r="AX287" s="13" t="s">
        <v>76</v>
      </c>
      <c r="AY287" s="154" t="s">
        <v>163</v>
      </c>
    </row>
    <row r="288" spans="2:65" s="14" customFormat="1">
      <c r="B288" s="160"/>
      <c r="D288" s="141" t="s">
        <v>176</v>
      </c>
      <c r="E288" s="161" t="s">
        <v>19</v>
      </c>
      <c r="F288" s="162" t="s">
        <v>178</v>
      </c>
      <c r="H288" s="163">
        <v>8.1999999999999993</v>
      </c>
      <c r="I288" s="164"/>
      <c r="L288" s="160"/>
      <c r="M288" s="165"/>
      <c r="T288" s="166"/>
      <c r="AT288" s="161" t="s">
        <v>176</v>
      </c>
      <c r="AU288" s="161" t="s">
        <v>86</v>
      </c>
      <c r="AV288" s="14" t="s">
        <v>170</v>
      </c>
      <c r="AW288" s="14" t="s">
        <v>37</v>
      </c>
      <c r="AX288" s="14" t="s">
        <v>84</v>
      </c>
      <c r="AY288" s="161" t="s">
        <v>163</v>
      </c>
    </row>
    <row r="289" spans="2:65" s="1" customFormat="1" ht="24.15" customHeight="1">
      <c r="B289" s="33"/>
      <c r="C289" s="128" t="s">
        <v>403</v>
      </c>
      <c r="D289" s="128" t="s">
        <v>165</v>
      </c>
      <c r="E289" s="129" t="s">
        <v>404</v>
      </c>
      <c r="F289" s="130" t="s">
        <v>405</v>
      </c>
      <c r="G289" s="131" t="s">
        <v>219</v>
      </c>
      <c r="H289" s="132">
        <v>54.418999999999997</v>
      </c>
      <c r="I289" s="133"/>
      <c r="J289" s="134">
        <f>ROUND(I289*H289,2)</f>
        <v>0</v>
      </c>
      <c r="K289" s="130" t="s">
        <v>169</v>
      </c>
      <c r="L289" s="33"/>
      <c r="M289" s="135" t="s">
        <v>19</v>
      </c>
      <c r="N289" s="136" t="s">
        <v>47</v>
      </c>
      <c r="P289" s="137">
        <f>O289*H289</f>
        <v>0</v>
      </c>
      <c r="Q289" s="137">
        <v>2.16</v>
      </c>
      <c r="R289" s="137">
        <f>Q289*H289</f>
        <v>117.54504</v>
      </c>
      <c r="S289" s="137">
        <v>0</v>
      </c>
      <c r="T289" s="138">
        <f>S289*H289</f>
        <v>0</v>
      </c>
      <c r="AR289" s="139" t="s">
        <v>170</v>
      </c>
      <c r="AT289" s="139" t="s">
        <v>165</v>
      </c>
      <c r="AU289" s="139" t="s">
        <v>86</v>
      </c>
      <c r="AY289" s="18" t="s">
        <v>163</v>
      </c>
      <c r="BE289" s="140">
        <f>IF(N289="základní",J289,0)</f>
        <v>0</v>
      </c>
      <c r="BF289" s="140">
        <f>IF(N289="snížená",J289,0)</f>
        <v>0</v>
      </c>
      <c r="BG289" s="140">
        <f>IF(N289="zákl. přenesená",J289,0)</f>
        <v>0</v>
      </c>
      <c r="BH289" s="140">
        <f>IF(N289="sníž. přenesená",J289,0)</f>
        <v>0</v>
      </c>
      <c r="BI289" s="140">
        <f>IF(N289="nulová",J289,0)</f>
        <v>0</v>
      </c>
      <c r="BJ289" s="18" t="s">
        <v>84</v>
      </c>
      <c r="BK289" s="140">
        <f>ROUND(I289*H289,2)</f>
        <v>0</v>
      </c>
      <c r="BL289" s="18" t="s">
        <v>170</v>
      </c>
      <c r="BM289" s="139" t="s">
        <v>406</v>
      </c>
    </row>
    <row r="290" spans="2:65" s="1" customFormat="1" ht="19.2">
      <c r="B290" s="33"/>
      <c r="D290" s="141" t="s">
        <v>172</v>
      </c>
      <c r="F290" s="142" t="s">
        <v>407</v>
      </c>
      <c r="I290" s="143"/>
      <c r="L290" s="33"/>
      <c r="M290" s="144"/>
      <c r="T290" s="54"/>
      <c r="AT290" s="18" t="s">
        <v>172</v>
      </c>
      <c r="AU290" s="18" t="s">
        <v>86</v>
      </c>
    </row>
    <row r="291" spans="2:65" s="1" customFormat="1">
      <c r="B291" s="33"/>
      <c r="D291" s="145" t="s">
        <v>174</v>
      </c>
      <c r="F291" s="146" t="s">
        <v>408</v>
      </c>
      <c r="I291" s="143"/>
      <c r="L291" s="33"/>
      <c r="M291" s="144"/>
      <c r="T291" s="54"/>
      <c r="AT291" s="18" t="s">
        <v>174</v>
      </c>
      <c r="AU291" s="18" t="s">
        <v>86</v>
      </c>
    </row>
    <row r="292" spans="2:65" s="12" customFormat="1">
      <c r="B292" s="147"/>
      <c r="D292" s="141" t="s">
        <v>176</v>
      </c>
      <c r="E292" s="148" t="s">
        <v>19</v>
      </c>
      <c r="F292" s="149" t="s">
        <v>231</v>
      </c>
      <c r="H292" s="148" t="s">
        <v>19</v>
      </c>
      <c r="I292" s="150"/>
      <c r="L292" s="147"/>
      <c r="M292" s="151"/>
      <c r="T292" s="152"/>
      <c r="AT292" s="148" t="s">
        <v>176</v>
      </c>
      <c r="AU292" s="148" t="s">
        <v>86</v>
      </c>
      <c r="AV292" s="12" t="s">
        <v>84</v>
      </c>
      <c r="AW292" s="12" t="s">
        <v>37</v>
      </c>
      <c r="AX292" s="12" t="s">
        <v>76</v>
      </c>
      <c r="AY292" s="148" t="s">
        <v>163</v>
      </c>
    </row>
    <row r="293" spans="2:65" s="12" customFormat="1">
      <c r="B293" s="147"/>
      <c r="D293" s="141" t="s">
        <v>176</v>
      </c>
      <c r="E293" s="148" t="s">
        <v>19</v>
      </c>
      <c r="F293" s="149" t="s">
        <v>287</v>
      </c>
      <c r="H293" s="148" t="s">
        <v>19</v>
      </c>
      <c r="I293" s="150"/>
      <c r="L293" s="147"/>
      <c r="M293" s="151"/>
      <c r="T293" s="152"/>
      <c r="AT293" s="148" t="s">
        <v>176</v>
      </c>
      <c r="AU293" s="148" t="s">
        <v>86</v>
      </c>
      <c r="AV293" s="12" t="s">
        <v>84</v>
      </c>
      <c r="AW293" s="12" t="s">
        <v>37</v>
      </c>
      <c r="AX293" s="12" t="s">
        <v>76</v>
      </c>
      <c r="AY293" s="148" t="s">
        <v>163</v>
      </c>
    </row>
    <row r="294" spans="2:65" s="13" customFormat="1" ht="20.399999999999999">
      <c r="B294" s="153"/>
      <c r="D294" s="141" t="s">
        <v>176</v>
      </c>
      <c r="E294" s="154" t="s">
        <v>19</v>
      </c>
      <c r="F294" s="155" t="s">
        <v>409</v>
      </c>
      <c r="H294" s="156">
        <v>4.5270000000000001</v>
      </c>
      <c r="I294" s="157"/>
      <c r="L294" s="153"/>
      <c r="M294" s="158"/>
      <c r="T294" s="159"/>
      <c r="AT294" s="154" t="s">
        <v>176</v>
      </c>
      <c r="AU294" s="154" t="s">
        <v>86</v>
      </c>
      <c r="AV294" s="13" t="s">
        <v>86</v>
      </c>
      <c r="AW294" s="13" t="s">
        <v>37</v>
      </c>
      <c r="AX294" s="13" t="s">
        <v>76</v>
      </c>
      <c r="AY294" s="154" t="s">
        <v>163</v>
      </c>
    </row>
    <row r="295" spans="2:65" s="13" customFormat="1">
      <c r="B295" s="153"/>
      <c r="D295" s="141" t="s">
        <v>176</v>
      </c>
      <c r="E295" s="154" t="s">
        <v>19</v>
      </c>
      <c r="F295" s="155" t="s">
        <v>410</v>
      </c>
      <c r="H295" s="156">
        <v>0.38</v>
      </c>
      <c r="I295" s="157"/>
      <c r="L295" s="153"/>
      <c r="M295" s="158"/>
      <c r="T295" s="159"/>
      <c r="AT295" s="154" t="s">
        <v>176</v>
      </c>
      <c r="AU295" s="154" t="s">
        <v>86</v>
      </c>
      <c r="AV295" s="13" t="s">
        <v>86</v>
      </c>
      <c r="AW295" s="13" t="s">
        <v>37</v>
      </c>
      <c r="AX295" s="13" t="s">
        <v>76</v>
      </c>
      <c r="AY295" s="154" t="s">
        <v>163</v>
      </c>
    </row>
    <row r="296" spans="2:65" s="13" customFormat="1">
      <c r="B296" s="153"/>
      <c r="D296" s="141" t="s">
        <v>176</v>
      </c>
      <c r="E296" s="154" t="s">
        <v>19</v>
      </c>
      <c r="F296" s="155" t="s">
        <v>411</v>
      </c>
      <c r="H296" s="156">
        <v>6.8000000000000005E-2</v>
      </c>
      <c r="I296" s="157"/>
      <c r="L296" s="153"/>
      <c r="M296" s="158"/>
      <c r="T296" s="159"/>
      <c r="AT296" s="154" t="s">
        <v>176</v>
      </c>
      <c r="AU296" s="154" t="s">
        <v>86</v>
      </c>
      <c r="AV296" s="13" t="s">
        <v>86</v>
      </c>
      <c r="AW296" s="13" t="s">
        <v>37</v>
      </c>
      <c r="AX296" s="13" t="s">
        <v>76</v>
      </c>
      <c r="AY296" s="154" t="s">
        <v>163</v>
      </c>
    </row>
    <row r="297" spans="2:65" s="13" customFormat="1" ht="20.399999999999999">
      <c r="B297" s="153"/>
      <c r="D297" s="141" t="s">
        <v>176</v>
      </c>
      <c r="E297" s="154" t="s">
        <v>19</v>
      </c>
      <c r="F297" s="155" t="s">
        <v>412</v>
      </c>
      <c r="H297" s="156">
        <v>1.1319999999999999</v>
      </c>
      <c r="I297" s="157"/>
      <c r="L297" s="153"/>
      <c r="M297" s="158"/>
      <c r="T297" s="159"/>
      <c r="AT297" s="154" t="s">
        <v>176</v>
      </c>
      <c r="AU297" s="154" t="s">
        <v>86</v>
      </c>
      <c r="AV297" s="13" t="s">
        <v>86</v>
      </c>
      <c r="AW297" s="13" t="s">
        <v>37</v>
      </c>
      <c r="AX297" s="13" t="s">
        <v>76</v>
      </c>
      <c r="AY297" s="154" t="s">
        <v>163</v>
      </c>
    </row>
    <row r="298" spans="2:65" s="12" customFormat="1">
      <c r="B298" s="147"/>
      <c r="D298" s="141" t="s">
        <v>176</v>
      </c>
      <c r="E298" s="148" t="s">
        <v>19</v>
      </c>
      <c r="F298" s="149" t="s">
        <v>292</v>
      </c>
      <c r="H298" s="148" t="s">
        <v>19</v>
      </c>
      <c r="I298" s="150"/>
      <c r="L298" s="147"/>
      <c r="M298" s="151"/>
      <c r="T298" s="152"/>
      <c r="AT298" s="148" t="s">
        <v>176</v>
      </c>
      <c r="AU298" s="148" t="s">
        <v>86</v>
      </c>
      <c r="AV298" s="12" t="s">
        <v>84</v>
      </c>
      <c r="AW298" s="12" t="s">
        <v>37</v>
      </c>
      <c r="AX298" s="12" t="s">
        <v>76</v>
      </c>
      <c r="AY298" s="148" t="s">
        <v>163</v>
      </c>
    </row>
    <row r="299" spans="2:65" s="13" customFormat="1">
      <c r="B299" s="153"/>
      <c r="D299" s="141" t="s">
        <v>176</v>
      </c>
      <c r="E299" s="154" t="s">
        <v>19</v>
      </c>
      <c r="F299" s="155" t="s">
        <v>413</v>
      </c>
      <c r="H299" s="156">
        <v>22.08</v>
      </c>
      <c r="I299" s="157"/>
      <c r="L299" s="153"/>
      <c r="M299" s="158"/>
      <c r="T299" s="159"/>
      <c r="AT299" s="154" t="s">
        <v>176</v>
      </c>
      <c r="AU299" s="154" t="s">
        <v>86</v>
      </c>
      <c r="AV299" s="13" t="s">
        <v>86</v>
      </c>
      <c r="AW299" s="13" t="s">
        <v>37</v>
      </c>
      <c r="AX299" s="13" t="s">
        <v>76</v>
      </c>
      <c r="AY299" s="154" t="s">
        <v>163</v>
      </c>
    </row>
    <row r="300" spans="2:65" s="13" customFormat="1">
      <c r="B300" s="153"/>
      <c r="D300" s="141" t="s">
        <v>176</v>
      </c>
      <c r="E300" s="154" t="s">
        <v>19</v>
      </c>
      <c r="F300" s="155" t="s">
        <v>414</v>
      </c>
      <c r="H300" s="156">
        <v>18.600000000000001</v>
      </c>
      <c r="I300" s="157"/>
      <c r="L300" s="153"/>
      <c r="M300" s="158"/>
      <c r="T300" s="159"/>
      <c r="AT300" s="154" t="s">
        <v>176</v>
      </c>
      <c r="AU300" s="154" t="s">
        <v>86</v>
      </c>
      <c r="AV300" s="13" t="s">
        <v>86</v>
      </c>
      <c r="AW300" s="13" t="s">
        <v>37</v>
      </c>
      <c r="AX300" s="13" t="s">
        <v>76</v>
      </c>
      <c r="AY300" s="154" t="s">
        <v>163</v>
      </c>
    </row>
    <row r="301" spans="2:65" s="13" customFormat="1">
      <c r="B301" s="153"/>
      <c r="D301" s="141" t="s">
        <v>176</v>
      </c>
      <c r="E301" s="154" t="s">
        <v>19</v>
      </c>
      <c r="F301" s="155" t="s">
        <v>415</v>
      </c>
      <c r="H301" s="156">
        <v>3.5150000000000001</v>
      </c>
      <c r="I301" s="157"/>
      <c r="L301" s="153"/>
      <c r="M301" s="158"/>
      <c r="T301" s="159"/>
      <c r="AT301" s="154" t="s">
        <v>176</v>
      </c>
      <c r="AU301" s="154" t="s">
        <v>86</v>
      </c>
      <c r="AV301" s="13" t="s">
        <v>86</v>
      </c>
      <c r="AW301" s="13" t="s">
        <v>37</v>
      </c>
      <c r="AX301" s="13" t="s">
        <v>76</v>
      </c>
      <c r="AY301" s="154" t="s">
        <v>163</v>
      </c>
    </row>
    <row r="302" spans="2:65" s="13" customFormat="1">
      <c r="B302" s="153"/>
      <c r="D302" s="141" t="s">
        <v>176</v>
      </c>
      <c r="E302" s="154" t="s">
        <v>19</v>
      </c>
      <c r="F302" s="155" t="s">
        <v>416</v>
      </c>
      <c r="H302" s="156">
        <v>0.54</v>
      </c>
      <c r="I302" s="157"/>
      <c r="L302" s="153"/>
      <c r="M302" s="158"/>
      <c r="T302" s="159"/>
      <c r="AT302" s="154" t="s">
        <v>176</v>
      </c>
      <c r="AU302" s="154" t="s">
        <v>86</v>
      </c>
      <c r="AV302" s="13" t="s">
        <v>86</v>
      </c>
      <c r="AW302" s="13" t="s">
        <v>37</v>
      </c>
      <c r="AX302" s="13" t="s">
        <v>76</v>
      </c>
      <c r="AY302" s="154" t="s">
        <v>163</v>
      </c>
    </row>
    <row r="303" spans="2:65" s="13" customFormat="1">
      <c r="B303" s="153"/>
      <c r="D303" s="141" t="s">
        <v>176</v>
      </c>
      <c r="E303" s="154" t="s">
        <v>19</v>
      </c>
      <c r="F303" s="155" t="s">
        <v>417</v>
      </c>
      <c r="H303" s="156">
        <v>1.8879999999999999</v>
      </c>
      <c r="I303" s="157"/>
      <c r="L303" s="153"/>
      <c r="M303" s="158"/>
      <c r="T303" s="159"/>
      <c r="AT303" s="154" t="s">
        <v>176</v>
      </c>
      <c r="AU303" s="154" t="s">
        <v>86</v>
      </c>
      <c r="AV303" s="13" t="s">
        <v>86</v>
      </c>
      <c r="AW303" s="13" t="s">
        <v>37</v>
      </c>
      <c r="AX303" s="13" t="s">
        <v>76</v>
      </c>
      <c r="AY303" s="154" t="s">
        <v>163</v>
      </c>
    </row>
    <row r="304" spans="2:65" s="13" customFormat="1">
      <c r="B304" s="153"/>
      <c r="D304" s="141" t="s">
        <v>176</v>
      </c>
      <c r="E304" s="154" t="s">
        <v>19</v>
      </c>
      <c r="F304" s="155" t="s">
        <v>418</v>
      </c>
      <c r="H304" s="156">
        <v>1.6890000000000001</v>
      </c>
      <c r="I304" s="157"/>
      <c r="L304" s="153"/>
      <c r="M304" s="158"/>
      <c r="T304" s="159"/>
      <c r="AT304" s="154" t="s">
        <v>176</v>
      </c>
      <c r="AU304" s="154" t="s">
        <v>86</v>
      </c>
      <c r="AV304" s="13" t="s">
        <v>86</v>
      </c>
      <c r="AW304" s="13" t="s">
        <v>37</v>
      </c>
      <c r="AX304" s="13" t="s">
        <v>76</v>
      </c>
      <c r="AY304" s="154" t="s">
        <v>163</v>
      </c>
    </row>
    <row r="305" spans="2:65" s="14" customFormat="1">
      <c r="B305" s="160"/>
      <c r="D305" s="141" t="s">
        <v>176</v>
      </c>
      <c r="E305" s="161" t="s">
        <v>19</v>
      </c>
      <c r="F305" s="162" t="s">
        <v>178</v>
      </c>
      <c r="H305" s="163">
        <v>54.418999999999997</v>
      </c>
      <c r="I305" s="164"/>
      <c r="L305" s="160"/>
      <c r="M305" s="165"/>
      <c r="T305" s="166"/>
      <c r="AT305" s="161" t="s">
        <v>176</v>
      </c>
      <c r="AU305" s="161" t="s">
        <v>86</v>
      </c>
      <c r="AV305" s="14" t="s">
        <v>170</v>
      </c>
      <c r="AW305" s="14" t="s">
        <v>37</v>
      </c>
      <c r="AX305" s="14" t="s">
        <v>84</v>
      </c>
      <c r="AY305" s="161" t="s">
        <v>163</v>
      </c>
    </row>
    <row r="306" spans="2:65" s="1" customFormat="1" ht="24.15" customHeight="1">
      <c r="B306" s="33"/>
      <c r="C306" s="128" t="s">
        <v>419</v>
      </c>
      <c r="D306" s="128" t="s">
        <v>165</v>
      </c>
      <c r="E306" s="129" t="s">
        <v>420</v>
      </c>
      <c r="F306" s="130" t="s">
        <v>421</v>
      </c>
      <c r="G306" s="131" t="s">
        <v>219</v>
      </c>
      <c r="H306" s="132">
        <v>4.423</v>
      </c>
      <c r="I306" s="133"/>
      <c r="J306" s="134">
        <f>ROUND(I306*H306,2)</f>
        <v>0</v>
      </c>
      <c r="K306" s="130" t="s">
        <v>169</v>
      </c>
      <c r="L306" s="33"/>
      <c r="M306" s="135" t="s">
        <v>19</v>
      </c>
      <c r="N306" s="136" t="s">
        <v>47</v>
      </c>
      <c r="P306" s="137">
        <f>O306*H306</f>
        <v>0</v>
      </c>
      <c r="Q306" s="137">
        <v>2.16</v>
      </c>
      <c r="R306" s="137">
        <f>Q306*H306</f>
        <v>9.5536799999999999</v>
      </c>
      <c r="S306" s="137">
        <v>0</v>
      </c>
      <c r="T306" s="138">
        <f>S306*H306</f>
        <v>0</v>
      </c>
      <c r="AR306" s="139" t="s">
        <v>170</v>
      </c>
      <c r="AT306" s="139" t="s">
        <v>165</v>
      </c>
      <c r="AU306" s="139" t="s">
        <v>86</v>
      </c>
      <c r="AY306" s="18" t="s">
        <v>163</v>
      </c>
      <c r="BE306" s="140">
        <f>IF(N306="základní",J306,0)</f>
        <v>0</v>
      </c>
      <c r="BF306" s="140">
        <f>IF(N306="snížená",J306,0)</f>
        <v>0</v>
      </c>
      <c r="BG306" s="140">
        <f>IF(N306="zákl. přenesená",J306,0)</f>
        <v>0</v>
      </c>
      <c r="BH306" s="140">
        <f>IF(N306="sníž. přenesená",J306,0)</f>
        <v>0</v>
      </c>
      <c r="BI306" s="140">
        <f>IF(N306="nulová",J306,0)</f>
        <v>0</v>
      </c>
      <c r="BJ306" s="18" t="s">
        <v>84</v>
      </c>
      <c r="BK306" s="140">
        <f>ROUND(I306*H306,2)</f>
        <v>0</v>
      </c>
      <c r="BL306" s="18" t="s">
        <v>170</v>
      </c>
      <c r="BM306" s="139" t="s">
        <v>422</v>
      </c>
    </row>
    <row r="307" spans="2:65" s="1" customFormat="1" ht="19.2">
      <c r="B307" s="33"/>
      <c r="D307" s="141" t="s">
        <v>172</v>
      </c>
      <c r="F307" s="142" t="s">
        <v>423</v>
      </c>
      <c r="I307" s="143"/>
      <c r="L307" s="33"/>
      <c r="M307" s="144"/>
      <c r="T307" s="54"/>
      <c r="AT307" s="18" t="s">
        <v>172</v>
      </c>
      <c r="AU307" s="18" t="s">
        <v>86</v>
      </c>
    </row>
    <row r="308" spans="2:65" s="1" customFormat="1">
      <c r="B308" s="33"/>
      <c r="D308" s="145" t="s">
        <v>174</v>
      </c>
      <c r="F308" s="146" t="s">
        <v>424</v>
      </c>
      <c r="I308" s="143"/>
      <c r="L308" s="33"/>
      <c r="M308" s="144"/>
      <c r="T308" s="54"/>
      <c r="AT308" s="18" t="s">
        <v>174</v>
      </c>
      <c r="AU308" s="18" t="s">
        <v>86</v>
      </c>
    </row>
    <row r="309" spans="2:65" s="12" customFormat="1">
      <c r="B309" s="147"/>
      <c r="D309" s="141" t="s">
        <v>176</v>
      </c>
      <c r="E309" s="148" t="s">
        <v>19</v>
      </c>
      <c r="F309" s="149" t="s">
        <v>191</v>
      </c>
      <c r="H309" s="148" t="s">
        <v>19</v>
      </c>
      <c r="I309" s="150"/>
      <c r="L309" s="147"/>
      <c r="M309" s="151"/>
      <c r="T309" s="152"/>
      <c r="AT309" s="148" t="s">
        <v>176</v>
      </c>
      <c r="AU309" s="148" t="s">
        <v>86</v>
      </c>
      <c r="AV309" s="12" t="s">
        <v>84</v>
      </c>
      <c r="AW309" s="12" t="s">
        <v>37</v>
      </c>
      <c r="AX309" s="12" t="s">
        <v>76</v>
      </c>
      <c r="AY309" s="148" t="s">
        <v>163</v>
      </c>
    </row>
    <row r="310" spans="2:65" s="12" customFormat="1">
      <c r="B310" s="147"/>
      <c r="D310" s="141" t="s">
        <v>176</v>
      </c>
      <c r="E310" s="148" t="s">
        <v>19</v>
      </c>
      <c r="F310" s="149" t="s">
        <v>299</v>
      </c>
      <c r="H310" s="148" t="s">
        <v>19</v>
      </c>
      <c r="I310" s="150"/>
      <c r="L310" s="147"/>
      <c r="M310" s="151"/>
      <c r="T310" s="152"/>
      <c r="AT310" s="148" t="s">
        <v>176</v>
      </c>
      <c r="AU310" s="148" t="s">
        <v>86</v>
      </c>
      <c r="AV310" s="12" t="s">
        <v>84</v>
      </c>
      <c r="AW310" s="12" t="s">
        <v>37</v>
      </c>
      <c r="AX310" s="12" t="s">
        <v>76</v>
      </c>
      <c r="AY310" s="148" t="s">
        <v>163</v>
      </c>
    </row>
    <row r="311" spans="2:65" s="13" customFormat="1">
      <c r="B311" s="153"/>
      <c r="D311" s="141" t="s">
        <v>176</v>
      </c>
      <c r="E311" s="154" t="s">
        <v>19</v>
      </c>
      <c r="F311" s="155" t="s">
        <v>425</v>
      </c>
      <c r="H311" s="156">
        <v>2.7669999999999999</v>
      </c>
      <c r="I311" s="157"/>
      <c r="L311" s="153"/>
      <c r="M311" s="158"/>
      <c r="T311" s="159"/>
      <c r="AT311" s="154" t="s">
        <v>176</v>
      </c>
      <c r="AU311" s="154" t="s">
        <v>86</v>
      </c>
      <c r="AV311" s="13" t="s">
        <v>86</v>
      </c>
      <c r="AW311" s="13" t="s">
        <v>37</v>
      </c>
      <c r="AX311" s="13" t="s">
        <v>76</v>
      </c>
      <c r="AY311" s="154" t="s">
        <v>163</v>
      </c>
    </row>
    <row r="312" spans="2:65" s="13" customFormat="1">
      <c r="B312" s="153"/>
      <c r="D312" s="141" t="s">
        <v>176</v>
      </c>
      <c r="E312" s="154" t="s">
        <v>19</v>
      </c>
      <c r="F312" s="155" t="s">
        <v>426</v>
      </c>
      <c r="H312" s="156">
        <v>1.6559999999999999</v>
      </c>
      <c r="I312" s="157"/>
      <c r="L312" s="153"/>
      <c r="M312" s="158"/>
      <c r="T312" s="159"/>
      <c r="AT312" s="154" t="s">
        <v>176</v>
      </c>
      <c r="AU312" s="154" t="s">
        <v>86</v>
      </c>
      <c r="AV312" s="13" t="s">
        <v>86</v>
      </c>
      <c r="AW312" s="13" t="s">
        <v>37</v>
      </c>
      <c r="AX312" s="13" t="s">
        <v>76</v>
      </c>
      <c r="AY312" s="154" t="s">
        <v>163</v>
      </c>
    </row>
    <row r="313" spans="2:65" s="14" customFormat="1">
      <c r="B313" s="160"/>
      <c r="D313" s="141" t="s">
        <v>176</v>
      </c>
      <c r="E313" s="161" t="s">
        <v>19</v>
      </c>
      <c r="F313" s="162" t="s">
        <v>178</v>
      </c>
      <c r="H313" s="163">
        <v>4.423</v>
      </c>
      <c r="I313" s="164"/>
      <c r="L313" s="160"/>
      <c r="M313" s="165"/>
      <c r="T313" s="166"/>
      <c r="AT313" s="161" t="s">
        <v>176</v>
      </c>
      <c r="AU313" s="161" t="s">
        <v>86</v>
      </c>
      <c r="AV313" s="14" t="s">
        <v>170</v>
      </c>
      <c r="AW313" s="14" t="s">
        <v>37</v>
      </c>
      <c r="AX313" s="14" t="s">
        <v>84</v>
      </c>
      <c r="AY313" s="161" t="s">
        <v>163</v>
      </c>
    </row>
    <row r="314" spans="2:65" s="1" customFormat="1" ht="24.15" customHeight="1">
      <c r="B314" s="33"/>
      <c r="C314" s="128" t="s">
        <v>427</v>
      </c>
      <c r="D314" s="128" t="s">
        <v>165</v>
      </c>
      <c r="E314" s="129" t="s">
        <v>428</v>
      </c>
      <c r="F314" s="130" t="s">
        <v>429</v>
      </c>
      <c r="G314" s="131" t="s">
        <v>219</v>
      </c>
      <c r="H314" s="132">
        <v>44.718000000000004</v>
      </c>
      <c r="I314" s="133"/>
      <c r="J314" s="134">
        <f>ROUND(I314*H314,2)</f>
        <v>0</v>
      </c>
      <c r="K314" s="130" t="s">
        <v>169</v>
      </c>
      <c r="L314" s="33"/>
      <c r="M314" s="135" t="s">
        <v>19</v>
      </c>
      <c r="N314" s="136" t="s">
        <v>47</v>
      </c>
      <c r="P314" s="137">
        <f>O314*H314</f>
        <v>0</v>
      </c>
      <c r="Q314" s="137">
        <v>2.5018699999999998</v>
      </c>
      <c r="R314" s="137">
        <f>Q314*H314</f>
        <v>111.87862266</v>
      </c>
      <c r="S314" s="137">
        <v>0</v>
      </c>
      <c r="T314" s="138">
        <f>S314*H314</f>
        <v>0</v>
      </c>
      <c r="AR314" s="139" t="s">
        <v>170</v>
      </c>
      <c r="AT314" s="139" t="s">
        <v>165</v>
      </c>
      <c r="AU314" s="139" t="s">
        <v>86</v>
      </c>
      <c r="AY314" s="18" t="s">
        <v>163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8" t="s">
        <v>84</v>
      </c>
      <c r="BK314" s="140">
        <f>ROUND(I314*H314,2)</f>
        <v>0</v>
      </c>
      <c r="BL314" s="18" t="s">
        <v>170</v>
      </c>
      <c r="BM314" s="139" t="s">
        <v>430</v>
      </c>
    </row>
    <row r="315" spans="2:65" s="1" customFormat="1" ht="19.2">
      <c r="B315" s="33"/>
      <c r="D315" s="141" t="s">
        <v>172</v>
      </c>
      <c r="F315" s="142" t="s">
        <v>431</v>
      </c>
      <c r="I315" s="143"/>
      <c r="L315" s="33"/>
      <c r="M315" s="144"/>
      <c r="T315" s="54"/>
      <c r="AT315" s="18" t="s">
        <v>172</v>
      </c>
      <c r="AU315" s="18" t="s">
        <v>86</v>
      </c>
    </row>
    <row r="316" spans="2:65" s="1" customFormat="1">
      <c r="B316" s="33"/>
      <c r="D316" s="145" t="s">
        <v>174</v>
      </c>
      <c r="F316" s="146" t="s">
        <v>432</v>
      </c>
      <c r="I316" s="143"/>
      <c r="L316" s="33"/>
      <c r="M316" s="144"/>
      <c r="T316" s="54"/>
      <c r="AT316" s="18" t="s">
        <v>174</v>
      </c>
      <c r="AU316" s="18" t="s">
        <v>86</v>
      </c>
    </row>
    <row r="317" spans="2:65" s="12" customFormat="1">
      <c r="B317" s="147"/>
      <c r="D317" s="141" t="s">
        <v>176</v>
      </c>
      <c r="E317" s="148" t="s">
        <v>19</v>
      </c>
      <c r="F317" s="149" t="s">
        <v>231</v>
      </c>
      <c r="H317" s="148" t="s">
        <v>19</v>
      </c>
      <c r="I317" s="150"/>
      <c r="L317" s="147"/>
      <c r="M317" s="151"/>
      <c r="T317" s="152"/>
      <c r="AT317" s="148" t="s">
        <v>176</v>
      </c>
      <c r="AU317" s="148" t="s">
        <v>86</v>
      </c>
      <c r="AV317" s="12" t="s">
        <v>84</v>
      </c>
      <c r="AW317" s="12" t="s">
        <v>37</v>
      </c>
      <c r="AX317" s="12" t="s">
        <v>76</v>
      </c>
      <c r="AY317" s="148" t="s">
        <v>163</v>
      </c>
    </row>
    <row r="318" spans="2:65" s="13" customFormat="1">
      <c r="B318" s="153"/>
      <c r="D318" s="141" t="s">
        <v>176</v>
      </c>
      <c r="E318" s="154" t="s">
        <v>19</v>
      </c>
      <c r="F318" s="155" t="s">
        <v>433</v>
      </c>
      <c r="H318" s="156">
        <v>40.823999999999998</v>
      </c>
      <c r="I318" s="157"/>
      <c r="L318" s="153"/>
      <c r="M318" s="158"/>
      <c r="T318" s="159"/>
      <c r="AT318" s="154" t="s">
        <v>176</v>
      </c>
      <c r="AU318" s="154" t="s">
        <v>86</v>
      </c>
      <c r="AV318" s="13" t="s">
        <v>86</v>
      </c>
      <c r="AW318" s="13" t="s">
        <v>37</v>
      </c>
      <c r="AX318" s="13" t="s">
        <v>76</v>
      </c>
      <c r="AY318" s="154" t="s">
        <v>163</v>
      </c>
    </row>
    <row r="319" spans="2:65" s="13" customFormat="1">
      <c r="B319" s="153"/>
      <c r="D319" s="141" t="s">
        <v>176</v>
      </c>
      <c r="E319" s="154" t="s">
        <v>19</v>
      </c>
      <c r="F319" s="155" t="s">
        <v>434</v>
      </c>
      <c r="H319" s="156">
        <v>3.8940000000000001</v>
      </c>
      <c r="I319" s="157"/>
      <c r="L319" s="153"/>
      <c r="M319" s="158"/>
      <c r="T319" s="159"/>
      <c r="AT319" s="154" t="s">
        <v>176</v>
      </c>
      <c r="AU319" s="154" t="s">
        <v>86</v>
      </c>
      <c r="AV319" s="13" t="s">
        <v>86</v>
      </c>
      <c r="AW319" s="13" t="s">
        <v>37</v>
      </c>
      <c r="AX319" s="13" t="s">
        <v>76</v>
      </c>
      <c r="AY319" s="154" t="s">
        <v>163</v>
      </c>
    </row>
    <row r="320" spans="2:65" s="14" customFormat="1">
      <c r="B320" s="160"/>
      <c r="D320" s="141" t="s">
        <v>176</v>
      </c>
      <c r="E320" s="161" t="s">
        <v>19</v>
      </c>
      <c r="F320" s="162" t="s">
        <v>178</v>
      </c>
      <c r="H320" s="163">
        <v>44.718000000000004</v>
      </c>
      <c r="I320" s="164"/>
      <c r="L320" s="160"/>
      <c r="M320" s="165"/>
      <c r="T320" s="166"/>
      <c r="AT320" s="161" t="s">
        <v>176</v>
      </c>
      <c r="AU320" s="161" t="s">
        <v>86</v>
      </c>
      <c r="AV320" s="14" t="s">
        <v>170</v>
      </c>
      <c r="AW320" s="14" t="s">
        <v>37</v>
      </c>
      <c r="AX320" s="14" t="s">
        <v>84</v>
      </c>
      <c r="AY320" s="161" t="s">
        <v>163</v>
      </c>
    </row>
    <row r="321" spans="2:65" s="1" customFormat="1" ht="16.5" customHeight="1">
      <c r="B321" s="33"/>
      <c r="C321" s="128" t="s">
        <v>435</v>
      </c>
      <c r="D321" s="128" t="s">
        <v>165</v>
      </c>
      <c r="E321" s="129" t="s">
        <v>436</v>
      </c>
      <c r="F321" s="130" t="s">
        <v>437</v>
      </c>
      <c r="G321" s="131" t="s">
        <v>187</v>
      </c>
      <c r="H321" s="132">
        <v>31.125</v>
      </c>
      <c r="I321" s="133"/>
      <c r="J321" s="134">
        <f>ROUND(I321*H321,2)</f>
        <v>0</v>
      </c>
      <c r="K321" s="130" t="s">
        <v>169</v>
      </c>
      <c r="L321" s="33"/>
      <c r="M321" s="135" t="s">
        <v>19</v>
      </c>
      <c r="N321" s="136" t="s">
        <v>47</v>
      </c>
      <c r="P321" s="137">
        <f>O321*H321</f>
        <v>0</v>
      </c>
      <c r="Q321" s="137">
        <v>2.47E-3</v>
      </c>
      <c r="R321" s="137">
        <f>Q321*H321</f>
        <v>7.6878749999999996E-2</v>
      </c>
      <c r="S321" s="137">
        <v>0</v>
      </c>
      <c r="T321" s="138">
        <f>S321*H321</f>
        <v>0</v>
      </c>
      <c r="AR321" s="139" t="s">
        <v>170</v>
      </c>
      <c r="AT321" s="139" t="s">
        <v>165</v>
      </c>
      <c r="AU321" s="139" t="s">
        <v>86</v>
      </c>
      <c r="AY321" s="18" t="s">
        <v>163</v>
      </c>
      <c r="BE321" s="140">
        <f>IF(N321="základní",J321,0)</f>
        <v>0</v>
      </c>
      <c r="BF321" s="140">
        <f>IF(N321="snížená",J321,0)</f>
        <v>0</v>
      </c>
      <c r="BG321" s="140">
        <f>IF(N321="zákl. přenesená",J321,0)</f>
        <v>0</v>
      </c>
      <c r="BH321" s="140">
        <f>IF(N321="sníž. přenesená",J321,0)</f>
        <v>0</v>
      </c>
      <c r="BI321" s="140">
        <f>IF(N321="nulová",J321,0)</f>
        <v>0</v>
      </c>
      <c r="BJ321" s="18" t="s">
        <v>84</v>
      </c>
      <c r="BK321" s="140">
        <f>ROUND(I321*H321,2)</f>
        <v>0</v>
      </c>
      <c r="BL321" s="18" t="s">
        <v>170</v>
      </c>
      <c r="BM321" s="139" t="s">
        <v>438</v>
      </c>
    </row>
    <row r="322" spans="2:65" s="1" customFormat="1">
      <c r="B322" s="33"/>
      <c r="D322" s="141" t="s">
        <v>172</v>
      </c>
      <c r="F322" s="142" t="s">
        <v>439</v>
      </c>
      <c r="I322" s="143"/>
      <c r="L322" s="33"/>
      <c r="M322" s="144"/>
      <c r="T322" s="54"/>
      <c r="AT322" s="18" t="s">
        <v>172</v>
      </c>
      <c r="AU322" s="18" t="s">
        <v>86</v>
      </c>
    </row>
    <row r="323" spans="2:65" s="1" customFormat="1">
      <c r="B323" s="33"/>
      <c r="D323" s="145" t="s">
        <v>174</v>
      </c>
      <c r="F323" s="146" t="s">
        <v>440</v>
      </c>
      <c r="I323" s="143"/>
      <c r="L323" s="33"/>
      <c r="M323" s="144"/>
      <c r="T323" s="54"/>
      <c r="AT323" s="18" t="s">
        <v>174</v>
      </c>
      <c r="AU323" s="18" t="s">
        <v>86</v>
      </c>
    </row>
    <row r="324" spans="2:65" s="12" customFormat="1">
      <c r="B324" s="147"/>
      <c r="D324" s="141" t="s">
        <v>176</v>
      </c>
      <c r="E324" s="148" t="s">
        <v>19</v>
      </c>
      <c r="F324" s="149" t="s">
        <v>231</v>
      </c>
      <c r="H324" s="148" t="s">
        <v>19</v>
      </c>
      <c r="I324" s="150"/>
      <c r="L324" s="147"/>
      <c r="M324" s="151"/>
      <c r="T324" s="152"/>
      <c r="AT324" s="148" t="s">
        <v>176</v>
      </c>
      <c r="AU324" s="148" t="s">
        <v>86</v>
      </c>
      <c r="AV324" s="12" t="s">
        <v>84</v>
      </c>
      <c r="AW324" s="12" t="s">
        <v>37</v>
      </c>
      <c r="AX324" s="12" t="s">
        <v>76</v>
      </c>
      <c r="AY324" s="148" t="s">
        <v>163</v>
      </c>
    </row>
    <row r="325" spans="2:65" s="13" customFormat="1" ht="20.399999999999999">
      <c r="B325" s="153"/>
      <c r="D325" s="141" t="s">
        <v>176</v>
      </c>
      <c r="E325" s="154" t="s">
        <v>19</v>
      </c>
      <c r="F325" s="155" t="s">
        <v>441</v>
      </c>
      <c r="H325" s="156">
        <v>31.125</v>
      </c>
      <c r="I325" s="157"/>
      <c r="L325" s="153"/>
      <c r="M325" s="158"/>
      <c r="T325" s="159"/>
      <c r="AT325" s="154" t="s">
        <v>176</v>
      </c>
      <c r="AU325" s="154" t="s">
        <v>86</v>
      </c>
      <c r="AV325" s="13" t="s">
        <v>86</v>
      </c>
      <c r="AW325" s="13" t="s">
        <v>37</v>
      </c>
      <c r="AX325" s="13" t="s">
        <v>76</v>
      </c>
      <c r="AY325" s="154" t="s">
        <v>163</v>
      </c>
    </row>
    <row r="326" spans="2:65" s="14" customFormat="1">
      <c r="B326" s="160"/>
      <c r="D326" s="141" t="s">
        <v>176</v>
      </c>
      <c r="E326" s="161" t="s">
        <v>19</v>
      </c>
      <c r="F326" s="162" t="s">
        <v>178</v>
      </c>
      <c r="H326" s="163">
        <v>31.125</v>
      </c>
      <c r="I326" s="164"/>
      <c r="L326" s="160"/>
      <c r="M326" s="165"/>
      <c r="T326" s="166"/>
      <c r="AT326" s="161" t="s">
        <v>176</v>
      </c>
      <c r="AU326" s="161" t="s">
        <v>86</v>
      </c>
      <c r="AV326" s="14" t="s">
        <v>170</v>
      </c>
      <c r="AW326" s="14" t="s">
        <v>37</v>
      </c>
      <c r="AX326" s="14" t="s">
        <v>84</v>
      </c>
      <c r="AY326" s="161" t="s">
        <v>163</v>
      </c>
    </row>
    <row r="327" spans="2:65" s="1" customFormat="1" ht="16.5" customHeight="1">
      <c r="B327" s="33"/>
      <c r="C327" s="128" t="s">
        <v>442</v>
      </c>
      <c r="D327" s="128" t="s">
        <v>165</v>
      </c>
      <c r="E327" s="129" t="s">
        <v>443</v>
      </c>
      <c r="F327" s="130" t="s">
        <v>444</v>
      </c>
      <c r="G327" s="131" t="s">
        <v>187</v>
      </c>
      <c r="H327" s="132">
        <v>31.125</v>
      </c>
      <c r="I327" s="133"/>
      <c r="J327" s="134">
        <f>ROUND(I327*H327,2)</f>
        <v>0</v>
      </c>
      <c r="K327" s="130" t="s">
        <v>169</v>
      </c>
      <c r="L327" s="33"/>
      <c r="M327" s="135" t="s">
        <v>19</v>
      </c>
      <c r="N327" s="136" t="s">
        <v>47</v>
      </c>
      <c r="P327" s="137">
        <f>O327*H327</f>
        <v>0</v>
      </c>
      <c r="Q327" s="137">
        <v>0</v>
      </c>
      <c r="R327" s="137">
        <f>Q327*H327</f>
        <v>0</v>
      </c>
      <c r="S327" s="137">
        <v>0</v>
      </c>
      <c r="T327" s="138">
        <f>S327*H327</f>
        <v>0</v>
      </c>
      <c r="AR327" s="139" t="s">
        <v>170</v>
      </c>
      <c r="AT327" s="139" t="s">
        <v>165</v>
      </c>
      <c r="AU327" s="139" t="s">
        <v>86</v>
      </c>
      <c r="AY327" s="18" t="s">
        <v>163</v>
      </c>
      <c r="BE327" s="140">
        <f>IF(N327="základní",J327,0)</f>
        <v>0</v>
      </c>
      <c r="BF327" s="140">
        <f>IF(N327="snížená",J327,0)</f>
        <v>0</v>
      </c>
      <c r="BG327" s="140">
        <f>IF(N327="zákl. přenesená",J327,0)</f>
        <v>0</v>
      </c>
      <c r="BH327" s="140">
        <f>IF(N327="sníž. přenesená",J327,0)</f>
        <v>0</v>
      </c>
      <c r="BI327" s="140">
        <f>IF(N327="nulová",J327,0)</f>
        <v>0</v>
      </c>
      <c r="BJ327" s="18" t="s">
        <v>84</v>
      </c>
      <c r="BK327" s="140">
        <f>ROUND(I327*H327,2)</f>
        <v>0</v>
      </c>
      <c r="BL327" s="18" t="s">
        <v>170</v>
      </c>
      <c r="BM327" s="139" t="s">
        <v>445</v>
      </c>
    </row>
    <row r="328" spans="2:65" s="1" customFormat="1">
      <c r="B328" s="33"/>
      <c r="D328" s="141" t="s">
        <v>172</v>
      </c>
      <c r="F328" s="142" t="s">
        <v>446</v>
      </c>
      <c r="I328" s="143"/>
      <c r="L328" s="33"/>
      <c r="M328" s="144"/>
      <c r="T328" s="54"/>
      <c r="AT328" s="18" t="s">
        <v>172</v>
      </c>
      <c r="AU328" s="18" t="s">
        <v>86</v>
      </c>
    </row>
    <row r="329" spans="2:65" s="1" customFormat="1">
      <c r="B329" s="33"/>
      <c r="D329" s="145" t="s">
        <v>174</v>
      </c>
      <c r="F329" s="146" t="s">
        <v>447</v>
      </c>
      <c r="I329" s="143"/>
      <c r="L329" s="33"/>
      <c r="M329" s="144"/>
      <c r="T329" s="54"/>
      <c r="AT329" s="18" t="s">
        <v>174</v>
      </c>
      <c r="AU329" s="18" t="s">
        <v>86</v>
      </c>
    </row>
    <row r="330" spans="2:65" s="12" customFormat="1">
      <c r="B330" s="147"/>
      <c r="D330" s="141" t="s">
        <v>176</v>
      </c>
      <c r="E330" s="148" t="s">
        <v>19</v>
      </c>
      <c r="F330" s="149" t="s">
        <v>231</v>
      </c>
      <c r="H330" s="148" t="s">
        <v>19</v>
      </c>
      <c r="I330" s="150"/>
      <c r="L330" s="147"/>
      <c r="M330" s="151"/>
      <c r="T330" s="152"/>
      <c r="AT330" s="148" t="s">
        <v>176</v>
      </c>
      <c r="AU330" s="148" t="s">
        <v>86</v>
      </c>
      <c r="AV330" s="12" t="s">
        <v>84</v>
      </c>
      <c r="AW330" s="12" t="s">
        <v>37</v>
      </c>
      <c r="AX330" s="12" t="s">
        <v>76</v>
      </c>
      <c r="AY330" s="148" t="s">
        <v>163</v>
      </c>
    </row>
    <row r="331" spans="2:65" s="13" customFormat="1" ht="20.399999999999999">
      <c r="B331" s="153"/>
      <c r="D331" s="141" t="s">
        <v>176</v>
      </c>
      <c r="E331" s="154" t="s">
        <v>19</v>
      </c>
      <c r="F331" s="155" t="s">
        <v>441</v>
      </c>
      <c r="H331" s="156">
        <v>31.125</v>
      </c>
      <c r="I331" s="157"/>
      <c r="L331" s="153"/>
      <c r="M331" s="158"/>
      <c r="T331" s="159"/>
      <c r="AT331" s="154" t="s">
        <v>176</v>
      </c>
      <c r="AU331" s="154" t="s">
        <v>86</v>
      </c>
      <c r="AV331" s="13" t="s">
        <v>86</v>
      </c>
      <c r="AW331" s="13" t="s">
        <v>37</v>
      </c>
      <c r="AX331" s="13" t="s">
        <v>76</v>
      </c>
      <c r="AY331" s="154" t="s">
        <v>163</v>
      </c>
    </row>
    <row r="332" spans="2:65" s="14" customFormat="1">
      <c r="B332" s="160"/>
      <c r="D332" s="141" t="s">
        <v>176</v>
      </c>
      <c r="E332" s="161" t="s">
        <v>19</v>
      </c>
      <c r="F332" s="162" t="s">
        <v>178</v>
      </c>
      <c r="H332" s="163">
        <v>31.125</v>
      </c>
      <c r="I332" s="164"/>
      <c r="L332" s="160"/>
      <c r="M332" s="165"/>
      <c r="T332" s="166"/>
      <c r="AT332" s="161" t="s">
        <v>176</v>
      </c>
      <c r="AU332" s="161" t="s">
        <v>86</v>
      </c>
      <c r="AV332" s="14" t="s">
        <v>170</v>
      </c>
      <c r="AW332" s="14" t="s">
        <v>37</v>
      </c>
      <c r="AX332" s="14" t="s">
        <v>84</v>
      </c>
      <c r="AY332" s="161" t="s">
        <v>163</v>
      </c>
    </row>
    <row r="333" spans="2:65" s="1" customFormat="1" ht="16.5" customHeight="1">
      <c r="B333" s="33"/>
      <c r="C333" s="128" t="s">
        <v>448</v>
      </c>
      <c r="D333" s="128" t="s">
        <v>165</v>
      </c>
      <c r="E333" s="129" t="s">
        <v>449</v>
      </c>
      <c r="F333" s="130" t="s">
        <v>450</v>
      </c>
      <c r="G333" s="131" t="s">
        <v>277</v>
      </c>
      <c r="H333" s="132">
        <v>1.1299999999999999</v>
      </c>
      <c r="I333" s="133"/>
      <c r="J333" s="134">
        <f>ROUND(I333*H333,2)</f>
        <v>0</v>
      </c>
      <c r="K333" s="130" t="s">
        <v>169</v>
      </c>
      <c r="L333" s="33"/>
      <c r="M333" s="135" t="s">
        <v>19</v>
      </c>
      <c r="N333" s="136" t="s">
        <v>47</v>
      </c>
      <c r="P333" s="137">
        <f>O333*H333</f>
        <v>0</v>
      </c>
      <c r="Q333" s="137">
        <v>1.06277</v>
      </c>
      <c r="R333" s="137">
        <f>Q333*H333</f>
        <v>1.2009300999999999</v>
      </c>
      <c r="S333" s="137">
        <v>0</v>
      </c>
      <c r="T333" s="138">
        <f>S333*H333</f>
        <v>0</v>
      </c>
      <c r="AR333" s="139" t="s">
        <v>170</v>
      </c>
      <c r="AT333" s="139" t="s">
        <v>165</v>
      </c>
      <c r="AU333" s="139" t="s">
        <v>86</v>
      </c>
      <c r="AY333" s="18" t="s">
        <v>163</v>
      </c>
      <c r="BE333" s="140">
        <f>IF(N333="základní",J333,0)</f>
        <v>0</v>
      </c>
      <c r="BF333" s="140">
        <f>IF(N333="snížená",J333,0)</f>
        <v>0</v>
      </c>
      <c r="BG333" s="140">
        <f>IF(N333="zákl. přenesená",J333,0)</f>
        <v>0</v>
      </c>
      <c r="BH333" s="140">
        <f>IF(N333="sníž. přenesená",J333,0)</f>
        <v>0</v>
      </c>
      <c r="BI333" s="140">
        <f>IF(N333="nulová",J333,0)</f>
        <v>0</v>
      </c>
      <c r="BJ333" s="18" t="s">
        <v>84</v>
      </c>
      <c r="BK333" s="140">
        <f>ROUND(I333*H333,2)</f>
        <v>0</v>
      </c>
      <c r="BL333" s="18" t="s">
        <v>170</v>
      </c>
      <c r="BM333" s="139" t="s">
        <v>451</v>
      </c>
    </row>
    <row r="334" spans="2:65" s="1" customFormat="1">
      <c r="B334" s="33"/>
      <c r="D334" s="141" t="s">
        <v>172</v>
      </c>
      <c r="F334" s="142" t="s">
        <v>452</v>
      </c>
      <c r="I334" s="143"/>
      <c r="L334" s="33"/>
      <c r="M334" s="144"/>
      <c r="T334" s="54"/>
      <c r="AT334" s="18" t="s">
        <v>172</v>
      </c>
      <c r="AU334" s="18" t="s">
        <v>86</v>
      </c>
    </row>
    <row r="335" spans="2:65" s="1" customFormat="1">
      <c r="B335" s="33"/>
      <c r="D335" s="145" t="s">
        <v>174</v>
      </c>
      <c r="F335" s="146" t="s">
        <v>453</v>
      </c>
      <c r="I335" s="143"/>
      <c r="L335" s="33"/>
      <c r="M335" s="144"/>
      <c r="T335" s="54"/>
      <c r="AT335" s="18" t="s">
        <v>174</v>
      </c>
      <c r="AU335" s="18" t="s">
        <v>86</v>
      </c>
    </row>
    <row r="336" spans="2:65" s="12" customFormat="1">
      <c r="B336" s="147"/>
      <c r="D336" s="141" t="s">
        <v>176</v>
      </c>
      <c r="E336" s="148" t="s">
        <v>19</v>
      </c>
      <c r="F336" s="149" t="s">
        <v>454</v>
      </c>
      <c r="H336" s="148" t="s">
        <v>19</v>
      </c>
      <c r="I336" s="150"/>
      <c r="L336" s="147"/>
      <c r="M336" s="151"/>
      <c r="T336" s="152"/>
      <c r="AT336" s="148" t="s">
        <v>176</v>
      </c>
      <c r="AU336" s="148" t="s">
        <v>86</v>
      </c>
      <c r="AV336" s="12" t="s">
        <v>84</v>
      </c>
      <c r="AW336" s="12" t="s">
        <v>37</v>
      </c>
      <c r="AX336" s="12" t="s">
        <v>76</v>
      </c>
      <c r="AY336" s="148" t="s">
        <v>163</v>
      </c>
    </row>
    <row r="337" spans="2:65" s="13" customFormat="1">
      <c r="B337" s="153"/>
      <c r="D337" s="141" t="s">
        <v>176</v>
      </c>
      <c r="E337" s="154" t="s">
        <v>19</v>
      </c>
      <c r="F337" s="155" t="s">
        <v>455</v>
      </c>
      <c r="H337" s="156">
        <v>0.82499999999999996</v>
      </c>
      <c r="I337" s="157"/>
      <c r="L337" s="153"/>
      <c r="M337" s="158"/>
      <c r="T337" s="159"/>
      <c r="AT337" s="154" t="s">
        <v>176</v>
      </c>
      <c r="AU337" s="154" t="s">
        <v>86</v>
      </c>
      <c r="AV337" s="13" t="s">
        <v>86</v>
      </c>
      <c r="AW337" s="13" t="s">
        <v>37</v>
      </c>
      <c r="AX337" s="13" t="s">
        <v>76</v>
      </c>
      <c r="AY337" s="154" t="s">
        <v>163</v>
      </c>
    </row>
    <row r="338" spans="2:65" s="13" customFormat="1">
      <c r="B338" s="153"/>
      <c r="D338" s="141" t="s">
        <v>176</v>
      </c>
      <c r="E338" s="154" t="s">
        <v>19</v>
      </c>
      <c r="F338" s="155" t="s">
        <v>456</v>
      </c>
      <c r="H338" s="156">
        <v>7.9000000000000001E-2</v>
      </c>
      <c r="I338" s="157"/>
      <c r="L338" s="153"/>
      <c r="M338" s="158"/>
      <c r="T338" s="159"/>
      <c r="AT338" s="154" t="s">
        <v>176</v>
      </c>
      <c r="AU338" s="154" t="s">
        <v>86</v>
      </c>
      <c r="AV338" s="13" t="s">
        <v>86</v>
      </c>
      <c r="AW338" s="13" t="s">
        <v>37</v>
      </c>
      <c r="AX338" s="13" t="s">
        <v>76</v>
      </c>
      <c r="AY338" s="154" t="s">
        <v>163</v>
      </c>
    </row>
    <row r="339" spans="2:65" s="14" customFormat="1">
      <c r="B339" s="160"/>
      <c r="D339" s="141" t="s">
        <v>176</v>
      </c>
      <c r="E339" s="161" t="s">
        <v>19</v>
      </c>
      <c r="F339" s="162" t="s">
        <v>178</v>
      </c>
      <c r="H339" s="163">
        <v>0.90400000000000003</v>
      </c>
      <c r="I339" s="164"/>
      <c r="L339" s="160"/>
      <c r="M339" s="165"/>
      <c r="T339" s="166"/>
      <c r="AT339" s="161" t="s">
        <v>176</v>
      </c>
      <c r="AU339" s="161" t="s">
        <v>86</v>
      </c>
      <c r="AV339" s="14" t="s">
        <v>170</v>
      </c>
      <c r="AW339" s="14" t="s">
        <v>37</v>
      </c>
      <c r="AX339" s="14" t="s">
        <v>84</v>
      </c>
      <c r="AY339" s="161" t="s">
        <v>163</v>
      </c>
    </row>
    <row r="340" spans="2:65" s="13" customFormat="1">
      <c r="B340" s="153"/>
      <c r="D340" s="141" t="s">
        <v>176</v>
      </c>
      <c r="F340" s="155" t="s">
        <v>457</v>
      </c>
      <c r="H340" s="156">
        <v>1.1299999999999999</v>
      </c>
      <c r="I340" s="157"/>
      <c r="L340" s="153"/>
      <c r="M340" s="158"/>
      <c r="T340" s="159"/>
      <c r="AT340" s="154" t="s">
        <v>176</v>
      </c>
      <c r="AU340" s="154" t="s">
        <v>86</v>
      </c>
      <c r="AV340" s="13" t="s">
        <v>86</v>
      </c>
      <c r="AW340" s="13" t="s">
        <v>4</v>
      </c>
      <c r="AX340" s="13" t="s">
        <v>84</v>
      </c>
      <c r="AY340" s="154" t="s">
        <v>163</v>
      </c>
    </row>
    <row r="341" spans="2:65" s="1" customFormat="1" ht="16.5" customHeight="1">
      <c r="B341" s="33"/>
      <c r="C341" s="128" t="s">
        <v>458</v>
      </c>
      <c r="D341" s="128" t="s">
        <v>165</v>
      </c>
      <c r="E341" s="129" t="s">
        <v>459</v>
      </c>
      <c r="F341" s="130" t="s">
        <v>460</v>
      </c>
      <c r="G341" s="131" t="s">
        <v>219</v>
      </c>
      <c r="H341" s="132">
        <v>6.1070000000000002</v>
      </c>
      <c r="I341" s="133"/>
      <c r="J341" s="134">
        <f>ROUND(I341*H341,2)</f>
        <v>0</v>
      </c>
      <c r="K341" s="130" t="s">
        <v>169</v>
      </c>
      <c r="L341" s="33"/>
      <c r="M341" s="135" t="s">
        <v>19</v>
      </c>
      <c r="N341" s="136" t="s">
        <v>47</v>
      </c>
      <c r="P341" s="137">
        <f>O341*H341</f>
        <v>0</v>
      </c>
      <c r="Q341" s="137">
        <v>2.3010199999999998</v>
      </c>
      <c r="R341" s="137">
        <f>Q341*H341</f>
        <v>14.052329139999999</v>
      </c>
      <c r="S341" s="137">
        <v>0</v>
      </c>
      <c r="T341" s="138">
        <f>S341*H341</f>
        <v>0</v>
      </c>
      <c r="AR341" s="139" t="s">
        <v>170</v>
      </c>
      <c r="AT341" s="139" t="s">
        <v>165</v>
      </c>
      <c r="AU341" s="139" t="s">
        <v>86</v>
      </c>
      <c r="AY341" s="18" t="s">
        <v>163</v>
      </c>
      <c r="BE341" s="140">
        <f>IF(N341="základní",J341,0)</f>
        <v>0</v>
      </c>
      <c r="BF341" s="140">
        <f>IF(N341="snížená",J341,0)</f>
        <v>0</v>
      </c>
      <c r="BG341" s="140">
        <f>IF(N341="zákl. přenesená",J341,0)</f>
        <v>0</v>
      </c>
      <c r="BH341" s="140">
        <f>IF(N341="sníž. přenesená",J341,0)</f>
        <v>0</v>
      </c>
      <c r="BI341" s="140">
        <f>IF(N341="nulová",J341,0)</f>
        <v>0</v>
      </c>
      <c r="BJ341" s="18" t="s">
        <v>84</v>
      </c>
      <c r="BK341" s="140">
        <f>ROUND(I341*H341,2)</f>
        <v>0</v>
      </c>
      <c r="BL341" s="18" t="s">
        <v>170</v>
      </c>
      <c r="BM341" s="139" t="s">
        <v>461</v>
      </c>
    </row>
    <row r="342" spans="2:65" s="1" customFormat="1" ht="19.2">
      <c r="B342" s="33"/>
      <c r="D342" s="141" t="s">
        <v>172</v>
      </c>
      <c r="F342" s="142" t="s">
        <v>462</v>
      </c>
      <c r="I342" s="143"/>
      <c r="L342" s="33"/>
      <c r="M342" s="144"/>
      <c r="T342" s="54"/>
      <c r="AT342" s="18" t="s">
        <v>172</v>
      </c>
      <c r="AU342" s="18" t="s">
        <v>86</v>
      </c>
    </row>
    <row r="343" spans="2:65" s="1" customFormat="1">
      <c r="B343" s="33"/>
      <c r="D343" s="145" t="s">
        <v>174</v>
      </c>
      <c r="F343" s="146" t="s">
        <v>463</v>
      </c>
      <c r="I343" s="143"/>
      <c r="L343" s="33"/>
      <c r="M343" s="144"/>
      <c r="T343" s="54"/>
      <c r="AT343" s="18" t="s">
        <v>174</v>
      </c>
      <c r="AU343" s="18" t="s">
        <v>86</v>
      </c>
    </row>
    <row r="344" spans="2:65" s="12" customFormat="1">
      <c r="B344" s="147"/>
      <c r="D344" s="141" t="s">
        <v>176</v>
      </c>
      <c r="E344" s="148" t="s">
        <v>19</v>
      </c>
      <c r="F344" s="149" t="s">
        <v>231</v>
      </c>
      <c r="H344" s="148" t="s">
        <v>19</v>
      </c>
      <c r="I344" s="150"/>
      <c r="L344" s="147"/>
      <c r="M344" s="151"/>
      <c r="T344" s="152"/>
      <c r="AT344" s="148" t="s">
        <v>176</v>
      </c>
      <c r="AU344" s="148" t="s">
        <v>86</v>
      </c>
      <c r="AV344" s="12" t="s">
        <v>84</v>
      </c>
      <c r="AW344" s="12" t="s">
        <v>37</v>
      </c>
      <c r="AX344" s="12" t="s">
        <v>76</v>
      </c>
      <c r="AY344" s="148" t="s">
        <v>163</v>
      </c>
    </row>
    <row r="345" spans="2:65" s="12" customFormat="1">
      <c r="B345" s="147"/>
      <c r="D345" s="141" t="s">
        <v>176</v>
      </c>
      <c r="E345" s="148" t="s">
        <v>19</v>
      </c>
      <c r="F345" s="149" t="s">
        <v>464</v>
      </c>
      <c r="H345" s="148" t="s">
        <v>19</v>
      </c>
      <c r="I345" s="150"/>
      <c r="L345" s="147"/>
      <c r="M345" s="151"/>
      <c r="T345" s="152"/>
      <c r="AT345" s="148" t="s">
        <v>176</v>
      </c>
      <c r="AU345" s="148" t="s">
        <v>86</v>
      </c>
      <c r="AV345" s="12" t="s">
        <v>84</v>
      </c>
      <c r="AW345" s="12" t="s">
        <v>37</v>
      </c>
      <c r="AX345" s="12" t="s">
        <v>76</v>
      </c>
      <c r="AY345" s="148" t="s">
        <v>163</v>
      </c>
    </row>
    <row r="346" spans="2:65" s="13" customFormat="1" ht="20.399999999999999">
      <c r="B346" s="153"/>
      <c r="D346" s="141" t="s">
        <v>176</v>
      </c>
      <c r="E346" s="154" t="s">
        <v>19</v>
      </c>
      <c r="F346" s="155" t="s">
        <v>409</v>
      </c>
      <c r="H346" s="156">
        <v>4.5270000000000001</v>
      </c>
      <c r="I346" s="157"/>
      <c r="L346" s="153"/>
      <c r="M346" s="158"/>
      <c r="T346" s="159"/>
      <c r="AT346" s="154" t="s">
        <v>176</v>
      </c>
      <c r="AU346" s="154" t="s">
        <v>86</v>
      </c>
      <c r="AV346" s="13" t="s">
        <v>86</v>
      </c>
      <c r="AW346" s="13" t="s">
        <v>37</v>
      </c>
      <c r="AX346" s="13" t="s">
        <v>76</v>
      </c>
      <c r="AY346" s="154" t="s">
        <v>163</v>
      </c>
    </row>
    <row r="347" spans="2:65" s="13" customFormat="1">
      <c r="B347" s="153"/>
      <c r="D347" s="141" t="s">
        <v>176</v>
      </c>
      <c r="E347" s="154" t="s">
        <v>19</v>
      </c>
      <c r="F347" s="155" t="s">
        <v>410</v>
      </c>
      <c r="H347" s="156">
        <v>0.38</v>
      </c>
      <c r="I347" s="157"/>
      <c r="L347" s="153"/>
      <c r="M347" s="158"/>
      <c r="T347" s="159"/>
      <c r="AT347" s="154" t="s">
        <v>176</v>
      </c>
      <c r="AU347" s="154" t="s">
        <v>86</v>
      </c>
      <c r="AV347" s="13" t="s">
        <v>86</v>
      </c>
      <c r="AW347" s="13" t="s">
        <v>37</v>
      </c>
      <c r="AX347" s="13" t="s">
        <v>76</v>
      </c>
      <c r="AY347" s="154" t="s">
        <v>163</v>
      </c>
    </row>
    <row r="348" spans="2:65" s="13" customFormat="1">
      <c r="B348" s="153"/>
      <c r="D348" s="141" t="s">
        <v>176</v>
      </c>
      <c r="E348" s="154" t="s">
        <v>19</v>
      </c>
      <c r="F348" s="155" t="s">
        <v>411</v>
      </c>
      <c r="H348" s="156">
        <v>6.8000000000000005E-2</v>
      </c>
      <c r="I348" s="157"/>
      <c r="L348" s="153"/>
      <c r="M348" s="158"/>
      <c r="T348" s="159"/>
      <c r="AT348" s="154" t="s">
        <v>176</v>
      </c>
      <c r="AU348" s="154" t="s">
        <v>86</v>
      </c>
      <c r="AV348" s="13" t="s">
        <v>86</v>
      </c>
      <c r="AW348" s="13" t="s">
        <v>37</v>
      </c>
      <c r="AX348" s="13" t="s">
        <v>76</v>
      </c>
      <c r="AY348" s="154" t="s">
        <v>163</v>
      </c>
    </row>
    <row r="349" spans="2:65" s="13" customFormat="1" ht="20.399999999999999">
      <c r="B349" s="153"/>
      <c r="D349" s="141" t="s">
        <v>176</v>
      </c>
      <c r="E349" s="154" t="s">
        <v>19</v>
      </c>
      <c r="F349" s="155" t="s">
        <v>412</v>
      </c>
      <c r="H349" s="156">
        <v>1.1319999999999999</v>
      </c>
      <c r="I349" s="157"/>
      <c r="L349" s="153"/>
      <c r="M349" s="158"/>
      <c r="T349" s="159"/>
      <c r="AT349" s="154" t="s">
        <v>176</v>
      </c>
      <c r="AU349" s="154" t="s">
        <v>86</v>
      </c>
      <c r="AV349" s="13" t="s">
        <v>86</v>
      </c>
      <c r="AW349" s="13" t="s">
        <v>37</v>
      </c>
      <c r="AX349" s="13" t="s">
        <v>76</v>
      </c>
      <c r="AY349" s="154" t="s">
        <v>163</v>
      </c>
    </row>
    <row r="350" spans="2:65" s="14" customFormat="1">
      <c r="B350" s="160"/>
      <c r="D350" s="141" t="s">
        <v>176</v>
      </c>
      <c r="E350" s="161" t="s">
        <v>19</v>
      </c>
      <c r="F350" s="162" t="s">
        <v>178</v>
      </c>
      <c r="H350" s="163">
        <v>6.1070000000000002</v>
      </c>
      <c r="I350" s="164"/>
      <c r="L350" s="160"/>
      <c r="M350" s="165"/>
      <c r="T350" s="166"/>
      <c r="AT350" s="161" t="s">
        <v>176</v>
      </c>
      <c r="AU350" s="161" t="s">
        <v>86</v>
      </c>
      <c r="AV350" s="14" t="s">
        <v>170</v>
      </c>
      <c r="AW350" s="14" t="s">
        <v>37</v>
      </c>
      <c r="AX350" s="14" t="s">
        <v>84</v>
      </c>
      <c r="AY350" s="161" t="s">
        <v>163</v>
      </c>
    </row>
    <row r="351" spans="2:65" s="1" customFormat="1" ht="16.5" customHeight="1">
      <c r="B351" s="33"/>
      <c r="C351" s="128" t="s">
        <v>465</v>
      </c>
      <c r="D351" s="128" t="s">
        <v>165</v>
      </c>
      <c r="E351" s="129" t="s">
        <v>466</v>
      </c>
      <c r="F351" s="130" t="s">
        <v>467</v>
      </c>
      <c r="G351" s="131" t="s">
        <v>219</v>
      </c>
      <c r="H351" s="132">
        <v>56.106999999999999</v>
      </c>
      <c r="I351" s="133"/>
      <c r="J351" s="134">
        <f>ROUND(I351*H351,2)</f>
        <v>0</v>
      </c>
      <c r="K351" s="130" t="s">
        <v>169</v>
      </c>
      <c r="L351" s="33"/>
      <c r="M351" s="135" t="s">
        <v>19</v>
      </c>
      <c r="N351" s="136" t="s">
        <v>47</v>
      </c>
      <c r="P351" s="137">
        <f>O351*H351</f>
        <v>0</v>
      </c>
      <c r="Q351" s="137">
        <v>2.5018699999999998</v>
      </c>
      <c r="R351" s="137">
        <f>Q351*H351</f>
        <v>140.37242008999999</v>
      </c>
      <c r="S351" s="137">
        <v>0</v>
      </c>
      <c r="T351" s="138">
        <f>S351*H351</f>
        <v>0</v>
      </c>
      <c r="AR351" s="139" t="s">
        <v>170</v>
      </c>
      <c r="AT351" s="139" t="s">
        <v>165</v>
      </c>
      <c r="AU351" s="139" t="s">
        <v>86</v>
      </c>
      <c r="AY351" s="18" t="s">
        <v>163</v>
      </c>
      <c r="BE351" s="140">
        <f>IF(N351="základní",J351,0)</f>
        <v>0</v>
      </c>
      <c r="BF351" s="140">
        <f>IF(N351="snížená",J351,0)</f>
        <v>0</v>
      </c>
      <c r="BG351" s="140">
        <f>IF(N351="zákl. přenesená",J351,0)</f>
        <v>0</v>
      </c>
      <c r="BH351" s="140">
        <f>IF(N351="sníž. přenesená",J351,0)</f>
        <v>0</v>
      </c>
      <c r="BI351" s="140">
        <f>IF(N351="nulová",J351,0)</f>
        <v>0</v>
      </c>
      <c r="BJ351" s="18" t="s">
        <v>84</v>
      </c>
      <c r="BK351" s="140">
        <f>ROUND(I351*H351,2)</f>
        <v>0</v>
      </c>
      <c r="BL351" s="18" t="s">
        <v>170</v>
      </c>
      <c r="BM351" s="139" t="s">
        <v>468</v>
      </c>
    </row>
    <row r="352" spans="2:65" s="1" customFormat="1" ht="19.2">
      <c r="B352" s="33"/>
      <c r="D352" s="141" t="s">
        <v>172</v>
      </c>
      <c r="F352" s="142" t="s">
        <v>469</v>
      </c>
      <c r="I352" s="143"/>
      <c r="L352" s="33"/>
      <c r="M352" s="144"/>
      <c r="T352" s="54"/>
      <c r="AT352" s="18" t="s">
        <v>172</v>
      </c>
      <c r="AU352" s="18" t="s">
        <v>86</v>
      </c>
    </row>
    <row r="353" spans="2:65" s="1" customFormat="1">
      <c r="B353" s="33"/>
      <c r="D353" s="145" t="s">
        <v>174</v>
      </c>
      <c r="F353" s="146" t="s">
        <v>470</v>
      </c>
      <c r="I353" s="143"/>
      <c r="L353" s="33"/>
      <c r="M353" s="144"/>
      <c r="T353" s="54"/>
      <c r="AT353" s="18" t="s">
        <v>174</v>
      </c>
      <c r="AU353" s="18" t="s">
        <v>86</v>
      </c>
    </row>
    <row r="354" spans="2:65" s="12" customFormat="1">
      <c r="B354" s="147"/>
      <c r="D354" s="141" t="s">
        <v>176</v>
      </c>
      <c r="E354" s="148" t="s">
        <v>19</v>
      </c>
      <c r="F354" s="149" t="s">
        <v>231</v>
      </c>
      <c r="H354" s="148" t="s">
        <v>19</v>
      </c>
      <c r="I354" s="150"/>
      <c r="L354" s="147"/>
      <c r="M354" s="151"/>
      <c r="T354" s="152"/>
      <c r="AT354" s="148" t="s">
        <v>176</v>
      </c>
      <c r="AU354" s="148" t="s">
        <v>86</v>
      </c>
      <c r="AV354" s="12" t="s">
        <v>84</v>
      </c>
      <c r="AW354" s="12" t="s">
        <v>37</v>
      </c>
      <c r="AX354" s="12" t="s">
        <v>76</v>
      </c>
      <c r="AY354" s="148" t="s">
        <v>163</v>
      </c>
    </row>
    <row r="355" spans="2:65" s="13" customFormat="1" ht="20.399999999999999">
      <c r="B355" s="153"/>
      <c r="D355" s="141" t="s">
        <v>176</v>
      </c>
      <c r="E355" s="154" t="s">
        <v>19</v>
      </c>
      <c r="F355" s="155" t="s">
        <v>471</v>
      </c>
      <c r="H355" s="156">
        <v>43.006999999999998</v>
      </c>
      <c r="I355" s="157"/>
      <c r="L355" s="153"/>
      <c r="M355" s="158"/>
      <c r="T355" s="159"/>
      <c r="AT355" s="154" t="s">
        <v>176</v>
      </c>
      <c r="AU355" s="154" t="s">
        <v>86</v>
      </c>
      <c r="AV355" s="13" t="s">
        <v>86</v>
      </c>
      <c r="AW355" s="13" t="s">
        <v>37</v>
      </c>
      <c r="AX355" s="13" t="s">
        <v>76</v>
      </c>
      <c r="AY355" s="154" t="s">
        <v>163</v>
      </c>
    </row>
    <row r="356" spans="2:65" s="13" customFormat="1">
      <c r="B356" s="153"/>
      <c r="D356" s="141" t="s">
        <v>176</v>
      </c>
      <c r="E356" s="154" t="s">
        <v>19</v>
      </c>
      <c r="F356" s="155" t="s">
        <v>472</v>
      </c>
      <c r="H356" s="156">
        <v>1.71</v>
      </c>
      <c r="I356" s="157"/>
      <c r="L356" s="153"/>
      <c r="M356" s="158"/>
      <c r="T356" s="159"/>
      <c r="AT356" s="154" t="s">
        <v>176</v>
      </c>
      <c r="AU356" s="154" t="s">
        <v>86</v>
      </c>
      <c r="AV356" s="13" t="s">
        <v>86</v>
      </c>
      <c r="AW356" s="13" t="s">
        <v>37</v>
      </c>
      <c r="AX356" s="13" t="s">
        <v>76</v>
      </c>
      <c r="AY356" s="154" t="s">
        <v>163</v>
      </c>
    </row>
    <row r="357" spans="2:65" s="13" customFormat="1">
      <c r="B357" s="153"/>
      <c r="D357" s="141" t="s">
        <v>176</v>
      </c>
      <c r="E357" s="154" t="s">
        <v>19</v>
      </c>
      <c r="F357" s="155" t="s">
        <v>473</v>
      </c>
      <c r="H357" s="156">
        <v>0.64100000000000001</v>
      </c>
      <c r="I357" s="157"/>
      <c r="L357" s="153"/>
      <c r="M357" s="158"/>
      <c r="T357" s="159"/>
      <c r="AT357" s="154" t="s">
        <v>176</v>
      </c>
      <c r="AU357" s="154" t="s">
        <v>86</v>
      </c>
      <c r="AV357" s="13" t="s">
        <v>86</v>
      </c>
      <c r="AW357" s="13" t="s">
        <v>37</v>
      </c>
      <c r="AX357" s="13" t="s">
        <v>76</v>
      </c>
      <c r="AY357" s="154" t="s">
        <v>163</v>
      </c>
    </row>
    <row r="358" spans="2:65" s="13" customFormat="1" ht="20.399999999999999">
      <c r="B358" s="153"/>
      <c r="D358" s="141" t="s">
        <v>176</v>
      </c>
      <c r="E358" s="154" t="s">
        <v>19</v>
      </c>
      <c r="F358" s="155" t="s">
        <v>474</v>
      </c>
      <c r="H358" s="156">
        <v>10.749000000000001</v>
      </c>
      <c r="I358" s="157"/>
      <c r="L358" s="153"/>
      <c r="M358" s="158"/>
      <c r="T358" s="159"/>
      <c r="AT358" s="154" t="s">
        <v>176</v>
      </c>
      <c r="AU358" s="154" t="s">
        <v>86</v>
      </c>
      <c r="AV358" s="13" t="s">
        <v>86</v>
      </c>
      <c r="AW358" s="13" t="s">
        <v>37</v>
      </c>
      <c r="AX358" s="13" t="s">
        <v>76</v>
      </c>
      <c r="AY358" s="154" t="s">
        <v>163</v>
      </c>
    </row>
    <row r="359" spans="2:65" s="14" customFormat="1">
      <c r="B359" s="160"/>
      <c r="D359" s="141" t="s">
        <v>176</v>
      </c>
      <c r="E359" s="161" t="s">
        <v>19</v>
      </c>
      <c r="F359" s="162" t="s">
        <v>178</v>
      </c>
      <c r="H359" s="163">
        <v>56.106999999999999</v>
      </c>
      <c r="I359" s="164"/>
      <c r="L359" s="160"/>
      <c r="M359" s="165"/>
      <c r="T359" s="166"/>
      <c r="AT359" s="161" t="s">
        <v>176</v>
      </c>
      <c r="AU359" s="161" t="s">
        <v>86</v>
      </c>
      <c r="AV359" s="14" t="s">
        <v>170</v>
      </c>
      <c r="AW359" s="14" t="s">
        <v>37</v>
      </c>
      <c r="AX359" s="14" t="s">
        <v>84</v>
      </c>
      <c r="AY359" s="161" t="s">
        <v>163</v>
      </c>
    </row>
    <row r="360" spans="2:65" s="1" customFormat="1" ht="16.5" customHeight="1">
      <c r="B360" s="33"/>
      <c r="C360" s="128" t="s">
        <v>475</v>
      </c>
      <c r="D360" s="128" t="s">
        <v>165</v>
      </c>
      <c r="E360" s="129" t="s">
        <v>476</v>
      </c>
      <c r="F360" s="130" t="s">
        <v>477</v>
      </c>
      <c r="G360" s="131" t="s">
        <v>187</v>
      </c>
      <c r="H360" s="132">
        <v>192.78700000000001</v>
      </c>
      <c r="I360" s="133"/>
      <c r="J360" s="134">
        <f>ROUND(I360*H360,2)</f>
        <v>0</v>
      </c>
      <c r="K360" s="130" t="s">
        <v>169</v>
      </c>
      <c r="L360" s="33"/>
      <c r="M360" s="135" t="s">
        <v>19</v>
      </c>
      <c r="N360" s="136" t="s">
        <v>47</v>
      </c>
      <c r="P360" s="137">
        <f>O360*H360</f>
        <v>0</v>
      </c>
      <c r="Q360" s="137">
        <v>2.6900000000000001E-3</v>
      </c>
      <c r="R360" s="137">
        <f>Q360*H360</f>
        <v>0.51859703000000001</v>
      </c>
      <c r="S360" s="137">
        <v>0</v>
      </c>
      <c r="T360" s="138">
        <f>S360*H360</f>
        <v>0</v>
      </c>
      <c r="AR360" s="139" t="s">
        <v>170</v>
      </c>
      <c r="AT360" s="139" t="s">
        <v>165</v>
      </c>
      <c r="AU360" s="139" t="s">
        <v>86</v>
      </c>
      <c r="AY360" s="18" t="s">
        <v>163</v>
      </c>
      <c r="BE360" s="140">
        <f>IF(N360="základní",J360,0)</f>
        <v>0</v>
      </c>
      <c r="BF360" s="140">
        <f>IF(N360="snížená",J360,0)</f>
        <v>0</v>
      </c>
      <c r="BG360" s="140">
        <f>IF(N360="zákl. přenesená",J360,0)</f>
        <v>0</v>
      </c>
      <c r="BH360" s="140">
        <f>IF(N360="sníž. přenesená",J360,0)</f>
        <v>0</v>
      </c>
      <c r="BI360" s="140">
        <f>IF(N360="nulová",J360,0)</f>
        <v>0</v>
      </c>
      <c r="BJ360" s="18" t="s">
        <v>84</v>
      </c>
      <c r="BK360" s="140">
        <f>ROUND(I360*H360,2)</f>
        <v>0</v>
      </c>
      <c r="BL360" s="18" t="s">
        <v>170</v>
      </c>
      <c r="BM360" s="139" t="s">
        <v>478</v>
      </c>
    </row>
    <row r="361" spans="2:65" s="1" customFormat="1">
      <c r="B361" s="33"/>
      <c r="D361" s="141" t="s">
        <v>172</v>
      </c>
      <c r="F361" s="142" t="s">
        <v>479</v>
      </c>
      <c r="I361" s="143"/>
      <c r="L361" s="33"/>
      <c r="M361" s="144"/>
      <c r="T361" s="54"/>
      <c r="AT361" s="18" t="s">
        <v>172</v>
      </c>
      <c r="AU361" s="18" t="s">
        <v>86</v>
      </c>
    </row>
    <row r="362" spans="2:65" s="1" customFormat="1">
      <c r="B362" s="33"/>
      <c r="D362" s="145" t="s">
        <v>174</v>
      </c>
      <c r="F362" s="146" t="s">
        <v>480</v>
      </c>
      <c r="I362" s="143"/>
      <c r="L362" s="33"/>
      <c r="M362" s="144"/>
      <c r="T362" s="54"/>
      <c r="AT362" s="18" t="s">
        <v>174</v>
      </c>
      <c r="AU362" s="18" t="s">
        <v>86</v>
      </c>
    </row>
    <row r="363" spans="2:65" s="12" customFormat="1">
      <c r="B363" s="147"/>
      <c r="D363" s="141" t="s">
        <v>176</v>
      </c>
      <c r="E363" s="148" t="s">
        <v>19</v>
      </c>
      <c r="F363" s="149" t="s">
        <v>231</v>
      </c>
      <c r="H363" s="148" t="s">
        <v>19</v>
      </c>
      <c r="I363" s="150"/>
      <c r="L363" s="147"/>
      <c r="M363" s="151"/>
      <c r="T363" s="152"/>
      <c r="AT363" s="148" t="s">
        <v>176</v>
      </c>
      <c r="AU363" s="148" t="s">
        <v>86</v>
      </c>
      <c r="AV363" s="12" t="s">
        <v>84</v>
      </c>
      <c r="AW363" s="12" t="s">
        <v>37</v>
      </c>
      <c r="AX363" s="12" t="s">
        <v>76</v>
      </c>
      <c r="AY363" s="148" t="s">
        <v>163</v>
      </c>
    </row>
    <row r="364" spans="2:65" s="12" customFormat="1">
      <c r="B364" s="147"/>
      <c r="D364" s="141" t="s">
        <v>176</v>
      </c>
      <c r="E364" s="148" t="s">
        <v>19</v>
      </c>
      <c r="F364" s="149" t="s">
        <v>481</v>
      </c>
      <c r="H364" s="148" t="s">
        <v>19</v>
      </c>
      <c r="I364" s="150"/>
      <c r="L364" s="147"/>
      <c r="M364" s="151"/>
      <c r="T364" s="152"/>
      <c r="AT364" s="148" t="s">
        <v>176</v>
      </c>
      <c r="AU364" s="148" t="s">
        <v>86</v>
      </c>
      <c r="AV364" s="12" t="s">
        <v>84</v>
      </c>
      <c r="AW364" s="12" t="s">
        <v>37</v>
      </c>
      <c r="AX364" s="12" t="s">
        <v>76</v>
      </c>
      <c r="AY364" s="148" t="s">
        <v>163</v>
      </c>
    </row>
    <row r="365" spans="2:65" s="13" customFormat="1" ht="30.6">
      <c r="B365" s="153"/>
      <c r="D365" s="141" t="s">
        <v>176</v>
      </c>
      <c r="E365" s="154" t="s">
        <v>19</v>
      </c>
      <c r="F365" s="155" t="s">
        <v>482</v>
      </c>
      <c r="H365" s="156">
        <v>130.60900000000001</v>
      </c>
      <c r="I365" s="157"/>
      <c r="L365" s="153"/>
      <c r="M365" s="158"/>
      <c r="T365" s="159"/>
      <c r="AT365" s="154" t="s">
        <v>176</v>
      </c>
      <c r="AU365" s="154" t="s">
        <v>86</v>
      </c>
      <c r="AV365" s="13" t="s">
        <v>86</v>
      </c>
      <c r="AW365" s="13" t="s">
        <v>37</v>
      </c>
      <c r="AX365" s="13" t="s">
        <v>76</v>
      </c>
      <c r="AY365" s="154" t="s">
        <v>163</v>
      </c>
    </row>
    <row r="366" spans="2:65" s="13" customFormat="1" ht="30.6">
      <c r="B366" s="153"/>
      <c r="D366" s="141" t="s">
        <v>176</v>
      </c>
      <c r="E366" s="154" t="s">
        <v>19</v>
      </c>
      <c r="F366" s="155" t="s">
        <v>483</v>
      </c>
      <c r="H366" s="156">
        <v>55.338000000000001</v>
      </c>
      <c r="I366" s="157"/>
      <c r="L366" s="153"/>
      <c r="M366" s="158"/>
      <c r="T366" s="159"/>
      <c r="AT366" s="154" t="s">
        <v>176</v>
      </c>
      <c r="AU366" s="154" t="s">
        <v>86</v>
      </c>
      <c r="AV366" s="13" t="s">
        <v>86</v>
      </c>
      <c r="AW366" s="13" t="s">
        <v>37</v>
      </c>
      <c r="AX366" s="13" t="s">
        <v>76</v>
      </c>
      <c r="AY366" s="154" t="s">
        <v>163</v>
      </c>
    </row>
    <row r="367" spans="2:65" s="12" customFormat="1">
      <c r="B367" s="147"/>
      <c r="D367" s="141" t="s">
        <v>176</v>
      </c>
      <c r="E367" s="148" t="s">
        <v>19</v>
      </c>
      <c r="F367" s="149" t="s">
        <v>484</v>
      </c>
      <c r="H367" s="148" t="s">
        <v>19</v>
      </c>
      <c r="I367" s="150"/>
      <c r="L367" s="147"/>
      <c r="M367" s="151"/>
      <c r="T367" s="152"/>
      <c r="AT367" s="148" t="s">
        <v>176</v>
      </c>
      <c r="AU367" s="148" t="s">
        <v>86</v>
      </c>
      <c r="AV367" s="12" t="s">
        <v>84</v>
      </c>
      <c r="AW367" s="12" t="s">
        <v>37</v>
      </c>
      <c r="AX367" s="12" t="s">
        <v>76</v>
      </c>
      <c r="AY367" s="148" t="s">
        <v>163</v>
      </c>
    </row>
    <row r="368" spans="2:65" s="13" customFormat="1">
      <c r="B368" s="153"/>
      <c r="D368" s="141" t="s">
        <v>176</v>
      </c>
      <c r="E368" s="154" t="s">
        <v>19</v>
      </c>
      <c r="F368" s="155" t="s">
        <v>485</v>
      </c>
      <c r="H368" s="156">
        <v>6.84</v>
      </c>
      <c r="I368" s="157"/>
      <c r="L368" s="153"/>
      <c r="M368" s="158"/>
      <c r="T368" s="159"/>
      <c r="AT368" s="154" t="s">
        <v>176</v>
      </c>
      <c r="AU368" s="154" t="s">
        <v>86</v>
      </c>
      <c r="AV368" s="13" t="s">
        <v>86</v>
      </c>
      <c r="AW368" s="13" t="s">
        <v>37</v>
      </c>
      <c r="AX368" s="13" t="s">
        <v>76</v>
      </c>
      <c r="AY368" s="154" t="s">
        <v>163</v>
      </c>
    </row>
    <row r="369" spans="2:65" s="14" customFormat="1">
      <c r="B369" s="160"/>
      <c r="D369" s="141" t="s">
        <v>176</v>
      </c>
      <c r="E369" s="161" t="s">
        <v>19</v>
      </c>
      <c r="F369" s="162" t="s">
        <v>178</v>
      </c>
      <c r="H369" s="163">
        <v>192.78700000000001</v>
      </c>
      <c r="I369" s="164"/>
      <c r="L369" s="160"/>
      <c r="M369" s="165"/>
      <c r="T369" s="166"/>
      <c r="AT369" s="161" t="s">
        <v>176</v>
      </c>
      <c r="AU369" s="161" t="s">
        <v>86</v>
      </c>
      <c r="AV369" s="14" t="s">
        <v>170</v>
      </c>
      <c r="AW369" s="14" t="s">
        <v>37</v>
      </c>
      <c r="AX369" s="14" t="s">
        <v>84</v>
      </c>
      <c r="AY369" s="161" t="s">
        <v>163</v>
      </c>
    </row>
    <row r="370" spans="2:65" s="1" customFormat="1" ht="16.5" customHeight="1">
      <c r="B370" s="33"/>
      <c r="C370" s="128" t="s">
        <v>486</v>
      </c>
      <c r="D370" s="128" t="s">
        <v>165</v>
      </c>
      <c r="E370" s="129" t="s">
        <v>487</v>
      </c>
      <c r="F370" s="130" t="s">
        <v>488</v>
      </c>
      <c r="G370" s="131" t="s">
        <v>187</v>
      </c>
      <c r="H370" s="132">
        <v>192.78700000000001</v>
      </c>
      <c r="I370" s="133"/>
      <c r="J370" s="134">
        <f>ROUND(I370*H370,2)</f>
        <v>0</v>
      </c>
      <c r="K370" s="130" t="s">
        <v>169</v>
      </c>
      <c r="L370" s="33"/>
      <c r="M370" s="135" t="s">
        <v>19</v>
      </c>
      <c r="N370" s="136" t="s">
        <v>47</v>
      </c>
      <c r="P370" s="137">
        <f>O370*H370</f>
        <v>0</v>
      </c>
      <c r="Q370" s="137">
        <v>0</v>
      </c>
      <c r="R370" s="137">
        <f>Q370*H370</f>
        <v>0</v>
      </c>
      <c r="S370" s="137">
        <v>0</v>
      </c>
      <c r="T370" s="138">
        <f>S370*H370</f>
        <v>0</v>
      </c>
      <c r="AR370" s="139" t="s">
        <v>170</v>
      </c>
      <c r="AT370" s="139" t="s">
        <v>165</v>
      </c>
      <c r="AU370" s="139" t="s">
        <v>86</v>
      </c>
      <c r="AY370" s="18" t="s">
        <v>163</v>
      </c>
      <c r="BE370" s="140">
        <f>IF(N370="základní",J370,0)</f>
        <v>0</v>
      </c>
      <c r="BF370" s="140">
        <f>IF(N370="snížená",J370,0)</f>
        <v>0</v>
      </c>
      <c r="BG370" s="140">
        <f>IF(N370="zákl. přenesená",J370,0)</f>
        <v>0</v>
      </c>
      <c r="BH370" s="140">
        <f>IF(N370="sníž. přenesená",J370,0)</f>
        <v>0</v>
      </c>
      <c r="BI370" s="140">
        <f>IF(N370="nulová",J370,0)</f>
        <v>0</v>
      </c>
      <c r="BJ370" s="18" t="s">
        <v>84</v>
      </c>
      <c r="BK370" s="140">
        <f>ROUND(I370*H370,2)</f>
        <v>0</v>
      </c>
      <c r="BL370" s="18" t="s">
        <v>170</v>
      </c>
      <c r="BM370" s="139" t="s">
        <v>489</v>
      </c>
    </row>
    <row r="371" spans="2:65" s="1" customFormat="1">
      <c r="B371" s="33"/>
      <c r="D371" s="141" t="s">
        <v>172</v>
      </c>
      <c r="F371" s="142" t="s">
        <v>490</v>
      </c>
      <c r="I371" s="143"/>
      <c r="L371" s="33"/>
      <c r="M371" s="144"/>
      <c r="T371" s="54"/>
      <c r="AT371" s="18" t="s">
        <v>172</v>
      </c>
      <c r="AU371" s="18" t="s">
        <v>86</v>
      </c>
    </row>
    <row r="372" spans="2:65" s="1" customFormat="1">
      <c r="B372" s="33"/>
      <c r="D372" s="145" t="s">
        <v>174</v>
      </c>
      <c r="F372" s="146" t="s">
        <v>491</v>
      </c>
      <c r="I372" s="143"/>
      <c r="L372" s="33"/>
      <c r="M372" s="144"/>
      <c r="T372" s="54"/>
      <c r="AT372" s="18" t="s">
        <v>174</v>
      </c>
      <c r="AU372" s="18" t="s">
        <v>86</v>
      </c>
    </row>
    <row r="373" spans="2:65" s="12" customFormat="1">
      <c r="B373" s="147"/>
      <c r="D373" s="141" t="s">
        <v>176</v>
      </c>
      <c r="E373" s="148" t="s">
        <v>19</v>
      </c>
      <c r="F373" s="149" t="s">
        <v>231</v>
      </c>
      <c r="H373" s="148" t="s">
        <v>19</v>
      </c>
      <c r="I373" s="150"/>
      <c r="L373" s="147"/>
      <c r="M373" s="151"/>
      <c r="T373" s="152"/>
      <c r="AT373" s="148" t="s">
        <v>176</v>
      </c>
      <c r="AU373" s="148" t="s">
        <v>86</v>
      </c>
      <c r="AV373" s="12" t="s">
        <v>84</v>
      </c>
      <c r="AW373" s="12" t="s">
        <v>37</v>
      </c>
      <c r="AX373" s="12" t="s">
        <v>76</v>
      </c>
      <c r="AY373" s="148" t="s">
        <v>163</v>
      </c>
    </row>
    <row r="374" spans="2:65" s="12" customFormat="1">
      <c r="B374" s="147"/>
      <c r="D374" s="141" t="s">
        <v>176</v>
      </c>
      <c r="E374" s="148" t="s">
        <v>19</v>
      </c>
      <c r="F374" s="149" t="s">
        <v>481</v>
      </c>
      <c r="H374" s="148" t="s">
        <v>19</v>
      </c>
      <c r="I374" s="150"/>
      <c r="L374" s="147"/>
      <c r="M374" s="151"/>
      <c r="T374" s="152"/>
      <c r="AT374" s="148" t="s">
        <v>176</v>
      </c>
      <c r="AU374" s="148" t="s">
        <v>86</v>
      </c>
      <c r="AV374" s="12" t="s">
        <v>84</v>
      </c>
      <c r="AW374" s="12" t="s">
        <v>37</v>
      </c>
      <c r="AX374" s="12" t="s">
        <v>76</v>
      </c>
      <c r="AY374" s="148" t="s">
        <v>163</v>
      </c>
    </row>
    <row r="375" spans="2:65" s="13" customFormat="1" ht="30.6">
      <c r="B375" s="153"/>
      <c r="D375" s="141" t="s">
        <v>176</v>
      </c>
      <c r="E375" s="154" t="s">
        <v>19</v>
      </c>
      <c r="F375" s="155" t="s">
        <v>482</v>
      </c>
      <c r="H375" s="156">
        <v>130.60900000000001</v>
      </c>
      <c r="I375" s="157"/>
      <c r="L375" s="153"/>
      <c r="M375" s="158"/>
      <c r="T375" s="159"/>
      <c r="AT375" s="154" t="s">
        <v>176</v>
      </c>
      <c r="AU375" s="154" t="s">
        <v>86</v>
      </c>
      <c r="AV375" s="13" t="s">
        <v>86</v>
      </c>
      <c r="AW375" s="13" t="s">
        <v>37</v>
      </c>
      <c r="AX375" s="13" t="s">
        <v>76</v>
      </c>
      <c r="AY375" s="154" t="s">
        <v>163</v>
      </c>
    </row>
    <row r="376" spans="2:65" s="13" customFormat="1" ht="30.6">
      <c r="B376" s="153"/>
      <c r="D376" s="141" t="s">
        <v>176</v>
      </c>
      <c r="E376" s="154" t="s">
        <v>19</v>
      </c>
      <c r="F376" s="155" t="s">
        <v>483</v>
      </c>
      <c r="H376" s="156">
        <v>55.338000000000001</v>
      </c>
      <c r="I376" s="157"/>
      <c r="L376" s="153"/>
      <c r="M376" s="158"/>
      <c r="T376" s="159"/>
      <c r="AT376" s="154" t="s">
        <v>176</v>
      </c>
      <c r="AU376" s="154" t="s">
        <v>86</v>
      </c>
      <c r="AV376" s="13" t="s">
        <v>86</v>
      </c>
      <c r="AW376" s="13" t="s">
        <v>37</v>
      </c>
      <c r="AX376" s="13" t="s">
        <v>76</v>
      </c>
      <c r="AY376" s="154" t="s">
        <v>163</v>
      </c>
    </row>
    <row r="377" spans="2:65" s="12" customFormat="1">
      <c r="B377" s="147"/>
      <c r="D377" s="141" t="s">
        <v>176</v>
      </c>
      <c r="E377" s="148" t="s">
        <v>19</v>
      </c>
      <c r="F377" s="149" t="s">
        <v>484</v>
      </c>
      <c r="H377" s="148" t="s">
        <v>19</v>
      </c>
      <c r="I377" s="150"/>
      <c r="L377" s="147"/>
      <c r="M377" s="151"/>
      <c r="T377" s="152"/>
      <c r="AT377" s="148" t="s">
        <v>176</v>
      </c>
      <c r="AU377" s="148" t="s">
        <v>86</v>
      </c>
      <c r="AV377" s="12" t="s">
        <v>84</v>
      </c>
      <c r="AW377" s="12" t="s">
        <v>37</v>
      </c>
      <c r="AX377" s="12" t="s">
        <v>76</v>
      </c>
      <c r="AY377" s="148" t="s">
        <v>163</v>
      </c>
    </row>
    <row r="378" spans="2:65" s="13" customFormat="1">
      <c r="B378" s="153"/>
      <c r="D378" s="141" t="s">
        <v>176</v>
      </c>
      <c r="E378" s="154" t="s">
        <v>19</v>
      </c>
      <c r="F378" s="155" t="s">
        <v>485</v>
      </c>
      <c r="H378" s="156">
        <v>6.84</v>
      </c>
      <c r="I378" s="157"/>
      <c r="L378" s="153"/>
      <c r="M378" s="158"/>
      <c r="T378" s="159"/>
      <c r="AT378" s="154" t="s">
        <v>176</v>
      </c>
      <c r="AU378" s="154" t="s">
        <v>86</v>
      </c>
      <c r="AV378" s="13" t="s">
        <v>86</v>
      </c>
      <c r="AW378" s="13" t="s">
        <v>37</v>
      </c>
      <c r="AX378" s="13" t="s">
        <v>76</v>
      </c>
      <c r="AY378" s="154" t="s">
        <v>163</v>
      </c>
    </row>
    <row r="379" spans="2:65" s="14" customFormat="1">
      <c r="B379" s="160"/>
      <c r="D379" s="141" t="s">
        <v>176</v>
      </c>
      <c r="E379" s="161" t="s">
        <v>19</v>
      </c>
      <c r="F379" s="162" t="s">
        <v>178</v>
      </c>
      <c r="H379" s="163">
        <v>192.78700000000001</v>
      </c>
      <c r="I379" s="164"/>
      <c r="L379" s="160"/>
      <c r="M379" s="165"/>
      <c r="T379" s="166"/>
      <c r="AT379" s="161" t="s">
        <v>176</v>
      </c>
      <c r="AU379" s="161" t="s">
        <v>86</v>
      </c>
      <c r="AV379" s="14" t="s">
        <v>170</v>
      </c>
      <c r="AW379" s="14" t="s">
        <v>37</v>
      </c>
      <c r="AX379" s="14" t="s">
        <v>84</v>
      </c>
      <c r="AY379" s="161" t="s">
        <v>163</v>
      </c>
    </row>
    <row r="380" spans="2:65" s="1" customFormat="1" ht="16.5" customHeight="1">
      <c r="B380" s="33"/>
      <c r="C380" s="128" t="s">
        <v>492</v>
      </c>
      <c r="D380" s="128" t="s">
        <v>165</v>
      </c>
      <c r="E380" s="129" t="s">
        <v>493</v>
      </c>
      <c r="F380" s="130" t="s">
        <v>494</v>
      </c>
      <c r="G380" s="131" t="s">
        <v>495</v>
      </c>
      <c r="H380" s="132">
        <v>1</v>
      </c>
      <c r="I380" s="133"/>
      <c r="J380" s="134">
        <f>ROUND(I380*H380,2)</f>
        <v>0</v>
      </c>
      <c r="K380" s="130" t="s">
        <v>19</v>
      </c>
      <c r="L380" s="33"/>
      <c r="M380" s="135" t="s">
        <v>19</v>
      </c>
      <c r="N380" s="136" t="s">
        <v>47</v>
      </c>
      <c r="P380" s="137">
        <f>O380*H380</f>
        <v>0</v>
      </c>
      <c r="Q380" s="137">
        <v>2.5018699999999998</v>
      </c>
      <c r="R380" s="137">
        <f>Q380*H380</f>
        <v>2.5018699999999998</v>
      </c>
      <c r="S380" s="137">
        <v>0</v>
      </c>
      <c r="T380" s="138">
        <f>S380*H380</f>
        <v>0</v>
      </c>
      <c r="AR380" s="139" t="s">
        <v>170</v>
      </c>
      <c r="AT380" s="139" t="s">
        <v>165</v>
      </c>
      <c r="AU380" s="139" t="s">
        <v>86</v>
      </c>
      <c r="AY380" s="18" t="s">
        <v>163</v>
      </c>
      <c r="BE380" s="140">
        <f>IF(N380="základní",J380,0)</f>
        <v>0</v>
      </c>
      <c r="BF380" s="140">
        <f>IF(N380="snížená",J380,0)</f>
        <v>0</v>
      </c>
      <c r="BG380" s="140">
        <f>IF(N380="zákl. přenesená",J380,0)</f>
        <v>0</v>
      </c>
      <c r="BH380" s="140">
        <f>IF(N380="sníž. přenesená",J380,0)</f>
        <v>0</v>
      </c>
      <c r="BI380" s="140">
        <f>IF(N380="nulová",J380,0)</f>
        <v>0</v>
      </c>
      <c r="BJ380" s="18" t="s">
        <v>84</v>
      </c>
      <c r="BK380" s="140">
        <f>ROUND(I380*H380,2)</f>
        <v>0</v>
      </c>
      <c r="BL380" s="18" t="s">
        <v>170</v>
      </c>
      <c r="BM380" s="139" t="s">
        <v>496</v>
      </c>
    </row>
    <row r="381" spans="2:65" s="1" customFormat="1">
      <c r="B381" s="33"/>
      <c r="D381" s="141" t="s">
        <v>172</v>
      </c>
      <c r="F381" s="142" t="s">
        <v>494</v>
      </c>
      <c r="I381" s="143"/>
      <c r="L381" s="33"/>
      <c r="M381" s="144"/>
      <c r="T381" s="54"/>
      <c r="AT381" s="18" t="s">
        <v>172</v>
      </c>
      <c r="AU381" s="18" t="s">
        <v>86</v>
      </c>
    </row>
    <row r="382" spans="2:65" s="1" customFormat="1" ht="24.15" customHeight="1">
      <c r="B382" s="33"/>
      <c r="C382" s="128" t="s">
        <v>497</v>
      </c>
      <c r="D382" s="128" t="s">
        <v>165</v>
      </c>
      <c r="E382" s="129" t="s">
        <v>498</v>
      </c>
      <c r="F382" s="130" t="s">
        <v>499</v>
      </c>
      <c r="G382" s="131" t="s">
        <v>219</v>
      </c>
      <c r="H382" s="132">
        <v>0.25600000000000001</v>
      </c>
      <c r="I382" s="133"/>
      <c r="J382" s="134">
        <f>ROUND(I382*H382,2)</f>
        <v>0</v>
      </c>
      <c r="K382" s="130" t="s">
        <v>169</v>
      </c>
      <c r="L382" s="33"/>
      <c r="M382" s="135" t="s">
        <v>19</v>
      </c>
      <c r="N382" s="136" t="s">
        <v>47</v>
      </c>
      <c r="P382" s="137">
        <f>O382*H382</f>
        <v>0</v>
      </c>
      <c r="Q382" s="137">
        <v>2.5018699999999998</v>
      </c>
      <c r="R382" s="137">
        <f>Q382*H382</f>
        <v>0.64047871999999995</v>
      </c>
      <c r="S382" s="137">
        <v>0</v>
      </c>
      <c r="T382" s="138">
        <f>S382*H382</f>
        <v>0</v>
      </c>
      <c r="AR382" s="139" t="s">
        <v>170</v>
      </c>
      <c r="AT382" s="139" t="s">
        <v>165</v>
      </c>
      <c r="AU382" s="139" t="s">
        <v>86</v>
      </c>
      <c r="AY382" s="18" t="s">
        <v>163</v>
      </c>
      <c r="BE382" s="140">
        <f>IF(N382="základní",J382,0)</f>
        <v>0</v>
      </c>
      <c r="BF382" s="140">
        <f>IF(N382="snížená",J382,0)</f>
        <v>0</v>
      </c>
      <c r="BG382" s="140">
        <f>IF(N382="zákl. přenesená",J382,0)</f>
        <v>0</v>
      </c>
      <c r="BH382" s="140">
        <f>IF(N382="sníž. přenesená",J382,0)</f>
        <v>0</v>
      </c>
      <c r="BI382" s="140">
        <f>IF(N382="nulová",J382,0)</f>
        <v>0</v>
      </c>
      <c r="BJ382" s="18" t="s">
        <v>84</v>
      </c>
      <c r="BK382" s="140">
        <f>ROUND(I382*H382,2)</f>
        <v>0</v>
      </c>
      <c r="BL382" s="18" t="s">
        <v>170</v>
      </c>
      <c r="BM382" s="139" t="s">
        <v>500</v>
      </c>
    </row>
    <row r="383" spans="2:65" s="1" customFormat="1" ht="19.2">
      <c r="B383" s="33"/>
      <c r="D383" s="141" t="s">
        <v>172</v>
      </c>
      <c r="F383" s="142" t="s">
        <v>501</v>
      </c>
      <c r="I383" s="143"/>
      <c r="L383" s="33"/>
      <c r="M383" s="144"/>
      <c r="T383" s="54"/>
      <c r="AT383" s="18" t="s">
        <v>172</v>
      </c>
      <c r="AU383" s="18" t="s">
        <v>86</v>
      </c>
    </row>
    <row r="384" spans="2:65" s="1" customFormat="1">
      <c r="B384" s="33"/>
      <c r="D384" s="145" t="s">
        <v>174</v>
      </c>
      <c r="F384" s="146" t="s">
        <v>502</v>
      </c>
      <c r="I384" s="143"/>
      <c r="L384" s="33"/>
      <c r="M384" s="144"/>
      <c r="T384" s="54"/>
      <c r="AT384" s="18" t="s">
        <v>174</v>
      </c>
      <c r="AU384" s="18" t="s">
        <v>86</v>
      </c>
    </row>
    <row r="385" spans="2:65" s="12" customFormat="1">
      <c r="B385" s="147"/>
      <c r="D385" s="141" t="s">
        <v>176</v>
      </c>
      <c r="E385" s="148" t="s">
        <v>19</v>
      </c>
      <c r="F385" s="149" t="s">
        <v>231</v>
      </c>
      <c r="H385" s="148" t="s">
        <v>19</v>
      </c>
      <c r="I385" s="150"/>
      <c r="L385" s="147"/>
      <c r="M385" s="151"/>
      <c r="T385" s="152"/>
      <c r="AT385" s="148" t="s">
        <v>176</v>
      </c>
      <c r="AU385" s="148" t="s">
        <v>86</v>
      </c>
      <c r="AV385" s="12" t="s">
        <v>84</v>
      </c>
      <c r="AW385" s="12" t="s">
        <v>37</v>
      </c>
      <c r="AX385" s="12" t="s">
        <v>76</v>
      </c>
      <c r="AY385" s="148" t="s">
        <v>163</v>
      </c>
    </row>
    <row r="386" spans="2:65" s="12" customFormat="1">
      <c r="B386" s="147"/>
      <c r="D386" s="141" t="s">
        <v>176</v>
      </c>
      <c r="E386" s="148" t="s">
        <v>19</v>
      </c>
      <c r="F386" s="149" t="s">
        <v>503</v>
      </c>
      <c r="H386" s="148" t="s">
        <v>19</v>
      </c>
      <c r="I386" s="150"/>
      <c r="L386" s="147"/>
      <c r="M386" s="151"/>
      <c r="T386" s="152"/>
      <c r="AT386" s="148" t="s">
        <v>176</v>
      </c>
      <c r="AU386" s="148" t="s">
        <v>86</v>
      </c>
      <c r="AV386" s="12" t="s">
        <v>84</v>
      </c>
      <c r="AW386" s="12" t="s">
        <v>37</v>
      </c>
      <c r="AX386" s="12" t="s">
        <v>76</v>
      </c>
      <c r="AY386" s="148" t="s">
        <v>163</v>
      </c>
    </row>
    <row r="387" spans="2:65" s="13" customFormat="1">
      <c r="B387" s="153"/>
      <c r="D387" s="141" t="s">
        <v>176</v>
      </c>
      <c r="E387" s="154" t="s">
        <v>19</v>
      </c>
      <c r="F387" s="155" t="s">
        <v>224</v>
      </c>
      <c r="H387" s="156">
        <v>0.25600000000000001</v>
      </c>
      <c r="I387" s="157"/>
      <c r="L387" s="153"/>
      <c r="M387" s="158"/>
      <c r="T387" s="159"/>
      <c r="AT387" s="154" t="s">
        <v>176</v>
      </c>
      <c r="AU387" s="154" t="s">
        <v>86</v>
      </c>
      <c r="AV387" s="13" t="s">
        <v>86</v>
      </c>
      <c r="AW387" s="13" t="s">
        <v>37</v>
      </c>
      <c r="AX387" s="13" t="s">
        <v>76</v>
      </c>
      <c r="AY387" s="154" t="s">
        <v>163</v>
      </c>
    </row>
    <row r="388" spans="2:65" s="14" customFormat="1">
      <c r="B388" s="160"/>
      <c r="D388" s="141" t="s">
        <v>176</v>
      </c>
      <c r="E388" s="161" t="s">
        <v>19</v>
      </c>
      <c r="F388" s="162" t="s">
        <v>178</v>
      </c>
      <c r="H388" s="163">
        <v>0.25600000000000001</v>
      </c>
      <c r="I388" s="164"/>
      <c r="L388" s="160"/>
      <c r="M388" s="165"/>
      <c r="T388" s="166"/>
      <c r="AT388" s="161" t="s">
        <v>176</v>
      </c>
      <c r="AU388" s="161" t="s">
        <v>86</v>
      </c>
      <c r="AV388" s="14" t="s">
        <v>170</v>
      </c>
      <c r="AW388" s="14" t="s">
        <v>37</v>
      </c>
      <c r="AX388" s="14" t="s">
        <v>84</v>
      </c>
      <c r="AY388" s="161" t="s">
        <v>163</v>
      </c>
    </row>
    <row r="389" spans="2:65" s="11" customFormat="1" ht="22.8" customHeight="1">
      <c r="B389" s="116"/>
      <c r="D389" s="117" t="s">
        <v>75</v>
      </c>
      <c r="E389" s="126" t="s">
        <v>184</v>
      </c>
      <c r="F389" s="126" t="s">
        <v>504</v>
      </c>
      <c r="I389" s="119"/>
      <c r="J389" s="127">
        <f>BK389</f>
        <v>0</v>
      </c>
      <c r="L389" s="116"/>
      <c r="M389" s="121"/>
      <c r="P389" s="122">
        <f>SUM(P390:P568)</f>
        <v>0</v>
      </c>
      <c r="R389" s="122">
        <f>SUM(R390:R568)</f>
        <v>175.26265693000002</v>
      </c>
      <c r="T389" s="123">
        <f>SUM(T390:T568)</f>
        <v>0</v>
      </c>
      <c r="AR389" s="117" t="s">
        <v>84</v>
      </c>
      <c r="AT389" s="124" t="s">
        <v>75</v>
      </c>
      <c r="AU389" s="124" t="s">
        <v>84</v>
      </c>
      <c r="AY389" s="117" t="s">
        <v>163</v>
      </c>
      <c r="BK389" s="125">
        <f>SUM(BK390:BK568)</f>
        <v>0</v>
      </c>
    </row>
    <row r="390" spans="2:65" s="1" customFormat="1" ht="37.799999999999997" customHeight="1">
      <c r="B390" s="33"/>
      <c r="C390" s="128" t="s">
        <v>505</v>
      </c>
      <c r="D390" s="128" t="s">
        <v>165</v>
      </c>
      <c r="E390" s="129" t="s">
        <v>506</v>
      </c>
      <c r="F390" s="130" t="s">
        <v>507</v>
      </c>
      <c r="G390" s="131" t="s">
        <v>187</v>
      </c>
      <c r="H390" s="132">
        <v>0.75</v>
      </c>
      <c r="I390" s="133"/>
      <c r="J390" s="134">
        <f>ROUND(I390*H390,2)</f>
        <v>0</v>
      </c>
      <c r="K390" s="130" t="s">
        <v>169</v>
      </c>
      <c r="L390" s="33"/>
      <c r="M390" s="135" t="s">
        <v>19</v>
      </c>
      <c r="N390" s="136" t="s">
        <v>47</v>
      </c>
      <c r="P390" s="137">
        <f>O390*H390</f>
        <v>0</v>
      </c>
      <c r="Q390" s="137">
        <v>0.18645999999999999</v>
      </c>
      <c r="R390" s="137">
        <f>Q390*H390</f>
        <v>0.139845</v>
      </c>
      <c r="S390" s="137">
        <v>0</v>
      </c>
      <c r="T390" s="138">
        <f>S390*H390</f>
        <v>0</v>
      </c>
      <c r="AR390" s="139" t="s">
        <v>170</v>
      </c>
      <c r="AT390" s="139" t="s">
        <v>165</v>
      </c>
      <c r="AU390" s="139" t="s">
        <v>86</v>
      </c>
      <c r="AY390" s="18" t="s">
        <v>163</v>
      </c>
      <c r="BE390" s="140">
        <f>IF(N390="základní",J390,0)</f>
        <v>0</v>
      </c>
      <c r="BF390" s="140">
        <f>IF(N390="snížená",J390,0)</f>
        <v>0</v>
      </c>
      <c r="BG390" s="140">
        <f>IF(N390="zákl. přenesená",J390,0)</f>
        <v>0</v>
      </c>
      <c r="BH390" s="140">
        <f>IF(N390="sníž. přenesená",J390,0)</f>
        <v>0</v>
      </c>
      <c r="BI390" s="140">
        <f>IF(N390="nulová",J390,0)</f>
        <v>0</v>
      </c>
      <c r="BJ390" s="18" t="s">
        <v>84</v>
      </c>
      <c r="BK390" s="140">
        <f>ROUND(I390*H390,2)</f>
        <v>0</v>
      </c>
      <c r="BL390" s="18" t="s">
        <v>170</v>
      </c>
      <c r="BM390" s="139" t="s">
        <v>508</v>
      </c>
    </row>
    <row r="391" spans="2:65" s="1" customFormat="1" ht="28.8">
      <c r="B391" s="33"/>
      <c r="D391" s="141" t="s">
        <v>172</v>
      </c>
      <c r="F391" s="142" t="s">
        <v>509</v>
      </c>
      <c r="I391" s="143"/>
      <c r="L391" s="33"/>
      <c r="M391" s="144"/>
      <c r="T391" s="54"/>
      <c r="AT391" s="18" t="s">
        <v>172</v>
      </c>
      <c r="AU391" s="18" t="s">
        <v>86</v>
      </c>
    </row>
    <row r="392" spans="2:65" s="1" customFormat="1">
      <c r="B392" s="33"/>
      <c r="D392" s="145" t="s">
        <v>174</v>
      </c>
      <c r="F392" s="146" t="s">
        <v>510</v>
      </c>
      <c r="I392" s="143"/>
      <c r="L392" s="33"/>
      <c r="M392" s="144"/>
      <c r="T392" s="54"/>
      <c r="AT392" s="18" t="s">
        <v>174</v>
      </c>
      <c r="AU392" s="18" t="s">
        <v>86</v>
      </c>
    </row>
    <row r="393" spans="2:65" s="12" customFormat="1">
      <c r="B393" s="147"/>
      <c r="D393" s="141" t="s">
        <v>176</v>
      </c>
      <c r="E393" s="148" t="s">
        <v>19</v>
      </c>
      <c r="F393" s="149" t="s">
        <v>511</v>
      </c>
      <c r="H393" s="148" t="s">
        <v>19</v>
      </c>
      <c r="I393" s="150"/>
      <c r="L393" s="147"/>
      <c r="M393" s="151"/>
      <c r="T393" s="152"/>
      <c r="AT393" s="148" t="s">
        <v>176</v>
      </c>
      <c r="AU393" s="148" t="s">
        <v>86</v>
      </c>
      <c r="AV393" s="12" t="s">
        <v>84</v>
      </c>
      <c r="AW393" s="12" t="s">
        <v>37</v>
      </c>
      <c r="AX393" s="12" t="s">
        <v>76</v>
      </c>
      <c r="AY393" s="148" t="s">
        <v>163</v>
      </c>
    </row>
    <row r="394" spans="2:65" s="12" customFormat="1">
      <c r="B394" s="147"/>
      <c r="D394" s="141" t="s">
        <v>176</v>
      </c>
      <c r="E394" s="148" t="s">
        <v>19</v>
      </c>
      <c r="F394" s="149" t="s">
        <v>512</v>
      </c>
      <c r="H394" s="148" t="s">
        <v>19</v>
      </c>
      <c r="I394" s="150"/>
      <c r="L394" s="147"/>
      <c r="M394" s="151"/>
      <c r="T394" s="152"/>
      <c r="AT394" s="148" t="s">
        <v>176</v>
      </c>
      <c r="AU394" s="148" t="s">
        <v>86</v>
      </c>
      <c r="AV394" s="12" t="s">
        <v>84</v>
      </c>
      <c r="AW394" s="12" t="s">
        <v>37</v>
      </c>
      <c r="AX394" s="12" t="s">
        <v>76</v>
      </c>
      <c r="AY394" s="148" t="s">
        <v>163</v>
      </c>
    </row>
    <row r="395" spans="2:65" s="13" customFormat="1">
      <c r="B395" s="153"/>
      <c r="D395" s="141" t="s">
        <v>176</v>
      </c>
      <c r="E395" s="154" t="s">
        <v>19</v>
      </c>
      <c r="F395" s="155" t="s">
        <v>513</v>
      </c>
      <c r="H395" s="156">
        <v>0.75</v>
      </c>
      <c r="I395" s="157"/>
      <c r="L395" s="153"/>
      <c r="M395" s="158"/>
      <c r="T395" s="159"/>
      <c r="AT395" s="154" t="s">
        <v>176</v>
      </c>
      <c r="AU395" s="154" t="s">
        <v>86</v>
      </c>
      <c r="AV395" s="13" t="s">
        <v>86</v>
      </c>
      <c r="AW395" s="13" t="s">
        <v>37</v>
      </c>
      <c r="AX395" s="13" t="s">
        <v>76</v>
      </c>
      <c r="AY395" s="154" t="s">
        <v>163</v>
      </c>
    </row>
    <row r="396" spans="2:65" s="14" customFormat="1">
      <c r="B396" s="160"/>
      <c r="D396" s="141" t="s">
        <v>176</v>
      </c>
      <c r="E396" s="161" t="s">
        <v>19</v>
      </c>
      <c r="F396" s="162" t="s">
        <v>178</v>
      </c>
      <c r="H396" s="163">
        <v>0.75</v>
      </c>
      <c r="I396" s="164"/>
      <c r="L396" s="160"/>
      <c r="M396" s="165"/>
      <c r="T396" s="166"/>
      <c r="AT396" s="161" t="s">
        <v>176</v>
      </c>
      <c r="AU396" s="161" t="s">
        <v>86</v>
      </c>
      <c r="AV396" s="14" t="s">
        <v>170</v>
      </c>
      <c r="AW396" s="14" t="s">
        <v>37</v>
      </c>
      <c r="AX396" s="14" t="s">
        <v>84</v>
      </c>
      <c r="AY396" s="161" t="s">
        <v>163</v>
      </c>
    </row>
    <row r="397" spans="2:65" s="1" customFormat="1" ht="37.799999999999997" customHeight="1">
      <c r="B397" s="33"/>
      <c r="C397" s="128" t="s">
        <v>514</v>
      </c>
      <c r="D397" s="128" t="s">
        <v>165</v>
      </c>
      <c r="E397" s="129" t="s">
        <v>515</v>
      </c>
      <c r="F397" s="130" t="s">
        <v>516</v>
      </c>
      <c r="G397" s="131" t="s">
        <v>187</v>
      </c>
      <c r="H397" s="132">
        <v>2.16</v>
      </c>
      <c r="I397" s="133"/>
      <c r="J397" s="134">
        <f>ROUND(I397*H397,2)</f>
        <v>0</v>
      </c>
      <c r="K397" s="130" t="s">
        <v>169</v>
      </c>
      <c r="L397" s="33"/>
      <c r="M397" s="135" t="s">
        <v>19</v>
      </c>
      <c r="N397" s="136" t="s">
        <v>47</v>
      </c>
      <c r="P397" s="137">
        <f>O397*H397</f>
        <v>0</v>
      </c>
      <c r="Q397" s="137">
        <v>0.15759999999999999</v>
      </c>
      <c r="R397" s="137">
        <f>Q397*H397</f>
        <v>0.340416</v>
      </c>
      <c r="S397" s="137">
        <v>0</v>
      </c>
      <c r="T397" s="138">
        <f>S397*H397</f>
        <v>0</v>
      </c>
      <c r="AR397" s="139" t="s">
        <v>170</v>
      </c>
      <c r="AT397" s="139" t="s">
        <v>165</v>
      </c>
      <c r="AU397" s="139" t="s">
        <v>86</v>
      </c>
      <c r="AY397" s="18" t="s">
        <v>163</v>
      </c>
      <c r="BE397" s="140">
        <f>IF(N397="základní",J397,0)</f>
        <v>0</v>
      </c>
      <c r="BF397" s="140">
        <f>IF(N397="snížená",J397,0)</f>
        <v>0</v>
      </c>
      <c r="BG397" s="140">
        <f>IF(N397="zákl. přenesená",J397,0)</f>
        <v>0</v>
      </c>
      <c r="BH397" s="140">
        <f>IF(N397="sníž. přenesená",J397,0)</f>
        <v>0</v>
      </c>
      <c r="BI397" s="140">
        <f>IF(N397="nulová",J397,0)</f>
        <v>0</v>
      </c>
      <c r="BJ397" s="18" t="s">
        <v>84</v>
      </c>
      <c r="BK397" s="140">
        <f>ROUND(I397*H397,2)</f>
        <v>0</v>
      </c>
      <c r="BL397" s="18" t="s">
        <v>170</v>
      </c>
      <c r="BM397" s="139" t="s">
        <v>517</v>
      </c>
    </row>
    <row r="398" spans="2:65" s="1" customFormat="1" ht="28.8">
      <c r="B398" s="33"/>
      <c r="D398" s="141" t="s">
        <v>172</v>
      </c>
      <c r="F398" s="142" t="s">
        <v>518</v>
      </c>
      <c r="I398" s="143"/>
      <c r="L398" s="33"/>
      <c r="M398" s="144"/>
      <c r="T398" s="54"/>
      <c r="AT398" s="18" t="s">
        <v>172</v>
      </c>
      <c r="AU398" s="18" t="s">
        <v>86</v>
      </c>
    </row>
    <row r="399" spans="2:65" s="1" customFormat="1">
      <c r="B399" s="33"/>
      <c r="D399" s="145" t="s">
        <v>174</v>
      </c>
      <c r="F399" s="146" t="s">
        <v>519</v>
      </c>
      <c r="I399" s="143"/>
      <c r="L399" s="33"/>
      <c r="M399" s="144"/>
      <c r="T399" s="54"/>
      <c r="AT399" s="18" t="s">
        <v>174</v>
      </c>
      <c r="AU399" s="18" t="s">
        <v>86</v>
      </c>
    </row>
    <row r="400" spans="2:65" s="12" customFormat="1">
      <c r="B400" s="147"/>
      <c r="D400" s="141" t="s">
        <v>176</v>
      </c>
      <c r="E400" s="148" t="s">
        <v>19</v>
      </c>
      <c r="F400" s="149" t="s">
        <v>511</v>
      </c>
      <c r="H400" s="148" t="s">
        <v>19</v>
      </c>
      <c r="I400" s="150"/>
      <c r="L400" s="147"/>
      <c r="M400" s="151"/>
      <c r="T400" s="152"/>
      <c r="AT400" s="148" t="s">
        <v>176</v>
      </c>
      <c r="AU400" s="148" t="s">
        <v>86</v>
      </c>
      <c r="AV400" s="12" t="s">
        <v>84</v>
      </c>
      <c r="AW400" s="12" t="s">
        <v>37</v>
      </c>
      <c r="AX400" s="12" t="s">
        <v>76</v>
      </c>
      <c r="AY400" s="148" t="s">
        <v>163</v>
      </c>
    </row>
    <row r="401" spans="2:65" s="12" customFormat="1">
      <c r="B401" s="147"/>
      <c r="D401" s="141" t="s">
        <v>176</v>
      </c>
      <c r="E401" s="148" t="s">
        <v>19</v>
      </c>
      <c r="F401" s="149" t="s">
        <v>512</v>
      </c>
      <c r="H401" s="148" t="s">
        <v>19</v>
      </c>
      <c r="I401" s="150"/>
      <c r="L401" s="147"/>
      <c r="M401" s="151"/>
      <c r="T401" s="152"/>
      <c r="AT401" s="148" t="s">
        <v>176</v>
      </c>
      <c r="AU401" s="148" t="s">
        <v>86</v>
      </c>
      <c r="AV401" s="12" t="s">
        <v>84</v>
      </c>
      <c r="AW401" s="12" t="s">
        <v>37</v>
      </c>
      <c r="AX401" s="12" t="s">
        <v>76</v>
      </c>
      <c r="AY401" s="148" t="s">
        <v>163</v>
      </c>
    </row>
    <row r="402" spans="2:65" s="13" customFormat="1">
      <c r="B402" s="153"/>
      <c r="D402" s="141" t="s">
        <v>176</v>
      </c>
      <c r="E402" s="154" t="s">
        <v>19</v>
      </c>
      <c r="F402" s="155" t="s">
        <v>520</v>
      </c>
      <c r="H402" s="156">
        <v>2.16</v>
      </c>
      <c r="I402" s="157"/>
      <c r="L402" s="153"/>
      <c r="M402" s="158"/>
      <c r="T402" s="159"/>
      <c r="AT402" s="154" t="s">
        <v>176</v>
      </c>
      <c r="AU402" s="154" t="s">
        <v>86</v>
      </c>
      <c r="AV402" s="13" t="s">
        <v>86</v>
      </c>
      <c r="AW402" s="13" t="s">
        <v>37</v>
      </c>
      <c r="AX402" s="13" t="s">
        <v>76</v>
      </c>
      <c r="AY402" s="154" t="s">
        <v>163</v>
      </c>
    </row>
    <row r="403" spans="2:65" s="14" customFormat="1">
      <c r="B403" s="160"/>
      <c r="D403" s="141" t="s">
        <v>176</v>
      </c>
      <c r="E403" s="161" t="s">
        <v>19</v>
      </c>
      <c r="F403" s="162" t="s">
        <v>178</v>
      </c>
      <c r="H403" s="163">
        <v>2.16</v>
      </c>
      <c r="I403" s="164"/>
      <c r="L403" s="160"/>
      <c r="M403" s="165"/>
      <c r="T403" s="166"/>
      <c r="AT403" s="161" t="s">
        <v>176</v>
      </c>
      <c r="AU403" s="161" t="s">
        <v>86</v>
      </c>
      <c r="AV403" s="14" t="s">
        <v>170</v>
      </c>
      <c r="AW403" s="14" t="s">
        <v>37</v>
      </c>
      <c r="AX403" s="14" t="s">
        <v>84</v>
      </c>
      <c r="AY403" s="161" t="s">
        <v>163</v>
      </c>
    </row>
    <row r="404" spans="2:65" s="1" customFormat="1" ht="33" customHeight="1">
      <c r="B404" s="33"/>
      <c r="C404" s="128" t="s">
        <v>521</v>
      </c>
      <c r="D404" s="128" t="s">
        <v>165</v>
      </c>
      <c r="E404" s="129" t="s">
        <v>522</v>
      </c>
      <c r="F404" s="130" t="s">
        <v>523</v>
      </c>
      <c r="G404" s="131" t="s">
        <v>187</v>
      </c>
      <c r="H404" s="132">
        <v>4.9640000000000004</v>
      </c>
      <c r="I404" s="133"/>
      <c r="J404" s="134">
        <f>ROUND(I404*H404,2)</f>
        <v>0</v>
      </c>
      <c r="K404" s="130" t="s">
        <v>169</v>
      </c>
      <c r="L404" s="33"/>
      <c r="M404" s="135" t="s">
        <v>19</v>
      </c>
      <c r="N404" s="136" t="s">
        <v>47</v>
      </c>
      <c r="P404" s="137">
        <f>O404*H404</f>
        <v>0</v>
      </c>
      <c r="Q404" s="137">
        <v>0.43939</v>
      </c>
      <c r="R404" s="137">
        <f>Q404*H404</f>
        <v>2.1811319600000001</v>
      </c>
      <c r="S404" s="137">
        <v>0</v>
      </c>
      <c r="T404" s="138">
        <f>S404*H404</f>
        <v>0</v>
      </c>
      <c r="AR404" s="139" t="s">
        <v>170</v>
      </c>
      <c r="AT404" s="139" t="s">
        <v>165</v>
      </c>
      <c r="AU404" s="139" t="s">
        <v>86</v>
      </c>
      <c r="AY404" s="18" t="s">
        <v>163</v>
      </c>
      <c r="BE404" s="140">
        <f>IF(N404="základní",J404,0)</f>
        <v>0</v>
      </c>
      <c r="BF404" s="140">
        <f>IF(N404="snížená",J404,0)</f>
        <v>0</v>
      </c>
      <c r="BG404" s="140">
        <f>IF(N404="zákl. přenesená",J404,0)</f>
        <v>0</v>
      </c>
      <c r="BH404" s="140">
        <f>IF(N404="sníž. přenesená",J404,0)</f>
        <v>0</v>
      </c>
      <c r="BI404" s="140">
        <f>IF(N404="nulová",J404,0)</f>
        <v>0</v>
      </c>
      <c r="BJ404" s="18" t="s">
        <v>84</v>
      </c>
      <c r="BK404" s="140">
        <f>ROUND(I404*H404,2)</f>
        <v>0</v>
      </c>
      <c r="BL404" s="18" t="s">
        <v>170</v>
      </c>
      <c r="BM404" s="139" t="s">
        <v>524</v>
      </c>
    </row>
    <row r="405" spans="2:65" s="1" customFormat="1" ht="28.8">
      <c r="B405" s="33"/>
      <c r="D405" s="141" t="s">
        <v>172</v>
      </c>
      <c r="F405" s="142" t="s">
        <v>525</v>
      </c>
      <c r="I405" s="143"/>
      <c r="L405" s="33"/>
      <c r="M405" s="144"/>
      <c r="T405" s="54"/>
      <c r="AT405" s="18" t="s">
        <v>172</v>
      </c>
      <c r="AU405" s="18" t="s">
        <v>86</v>
      </c>
    </row>
    <row r="406" spans="2:65" s="1" customFormat="1">
      <c r="B406" s="33"/>
      <c r="D406" s="145" t="s">
        <v>174</v>
      </c>
      <c r="F406" s="146" t="s">
        <v>526</v>
      </c>
      <c r="I406" s="143"/>
      <c r="L406" s="33"/>
      <c r="M406" s="144"/>
      <c r="T406" s="54"/>
      <c r="AT406" s="18" t="s">
        <v>174</v>
      </c>
      <c r="AU406" s="18" t="s">
        <v>86</v>
      </c>
    </row>
    <row r="407" spans="2:65" s="12" customFormat="1">
      <c r="B407" s="147"/>
      <c r="D407" s="141" t="s">
        <v>176</v>
      </c>
      <c r="E407" s="148" t="s">
        <v>19</v>
      </c>
      <c r="F407" s="149" t="s">
        <v>527</v>
      </c>
      <c r="H407" s="148" t="s">
        <v>19</v>
      </c>
      <c r="I407" s="150"/>
      <c r="L407" s="147"/>
      <c r="M407" s="151"/>
      <c r="T407" s="152"/>
      <c r="AT407" s="148" t="s">
        <v>176</v>
      </c>
      <c r="AU407" s="148" t="s">
        <v>86</v>
      </c>
      <c r="AV407" s="12" t="s">
        <v>84</v>
      </c>
      <c r="AW407" s="12" t="s">
        <v>37</v>
      </c>
      <c r="AX407" s="12" t="s">
        <v>76</v>
      </c>
      <c r="AY407" s="148" t="s">
        <v>163</v>
      </c>
    </row>
    <row r="408" spans="2:65" s="13" customFormat="1">
      <c r="B408" s="153"/>
      <c r="D408" s="141" t="s">
        <v>176</v>
      </c>
      <c r="E408" s="154" t="s">
        <v>19</v>
      </c>
      <c r="F408" s="155" t="s">
        <v>528</v>
      </c>
      <c r="H408" s="156">
        <v>3.6840000000000002</v>
      </c>
      <c r="I408" s="157"/>
      <c r="L408" s="153"/>
      <c r="M408" s="158"/>
      <c r="T408" s="159"/>
      <c r="AT408" s="154" t="s">
        <v>176</v>
      </c>
      <c r="AU408" s="154" t="s">
        <v>86</v>
      </c>
      <c r="AV408" s="13" t="s">
        <v>86</v>
      </c>
      <c r="AW408" s="13" t="s">
        <v>37</v>
      </c>
      <c r="AX408" s="13" t="s">
        <v>76</v>
      </c>
      <c r="AY408" s="154" t="s">
        <v>163</v>
      </c>
    </row>
    <row r="409" spans="2:65" s="13" customFormat="1">
      <c r="B409" s="153"/>
      <c r="D409" s="141" t="s">
        <v>176</v>
      </c>
      <c r="E409" s="154" t="s">
        <v>19</v>
      </c>
      <c r="F409" s="155" t="s">
        <v>529</v>
      </c>
      <c r="H409" s="156">
        <v>1.28</v>
      </c>
      <c r="I409" s="157"/>
      <c r="L409" s="153"/>
      <c r="M409" s="158"/>
      <c r="T409" s="159"/>
      <c r="AT409" s="154" t="s">
        <v>176</v>
      </c>
      <c r="AU409" s="154" t="s">
        <v>86</v>
      </c>
      <c r="AV409" s="13" t="s">
        <v>86</v>
      </c>
      <c r="AW409" s="13" t="s">
        <v>37</v>
      </c>
      <c r="AX409" s="13" t="s">
        <v>76</v>
      </c>
      <c r="AY409" s="154" t="s">
        <v>163</v>
      </c>
    </row>
    <row r="410" spans="2:65" s="14" customFormat="1">
      <c r="B410" s="160"/>
      <c r="D410" s="141" t="s">
        <v>176</v>
      </c>
      <c r="E410" s="161" t="s">
        <v>19</v>
      </c>
      <c r="F410" s="162" t="s">
        <v>178</v>
      </c>
      <c r="H410" s="163">
        <v>4.9640000000000004</v>
      </c>
      <c r="I410" s="164"/>
      <c r="L410" s="160"/>
      <c r="M410" s="165"/>
      <c r="T410" s="166"/>
      <c r="AT410" s="161" t="s">
        <v>176</v>
      </c>
      <c r="AU410" s="161" t="s">
        <v>86</v>
      </c>
      <c r="AV410" s="14" t="s">
        <v>170</v>
      </c>
      <c r="AW410" s="14" t="s">
        <v>37</v>
      </c>
      <c r="AX410" s="14" t="s">
        <v>84</v>
      </c>
      <c r="AY410" s="161" t="s">
        <v>163</v>
      </c>
    </row>
    <row r="411" spans="2:65" s="1" customFormat="1" ht="16.5" customHeight="1">
      <c r="B411" s="33"/>
      <c r="C411" s="128" t="s">
        <v>530</v>
      </c>
      <c r="D411" s="128" t="s">
        <v>165</v>
      </c>
      <c r="E411" s="129" t="s">
        <v>531</v>
      </c>
      <c r="F411" s="130" t="s">
        <v>532</v>
      </c>
      <c r="G411" s="131" t="s">
        <v>277</v>
      </c>
      <c r="H411" s="132">
        <v>5.8999999999999997E-2</v>
      </c>
      <c r="I411" s="133"/>
      <c r="J411" s="134">
        <f>ROUND(I411*H411,2)</f>
        <v>0</v>
      </c>
      <c r="K411" s="130" t="s">
        <v>169</v>
      </c>
      <c r="L411" s="33"/>
      <c r="M411" s="135" t="s">
        <v>19</v>
      </c>
      <c r="N411" s="136" t="s">
        <v>47</v>
      </c>
      <c r="P411" s="137">
        <f>O411*H411</f>
        <v>0</v>
      </c>
      <c r="Q411" s="137">
        <v>1.04922</v>
      </c>
      <c r="R411" s="137">
        <f>Q411*H411</f>
        <v>6.1903979999999997E-2</v>
      </c>
      <c r="S411" s="137">
        <v>0</v>
      </c>
      <c r="T411" s="138">
        <f>S411*H411</f>
        <v>0</v>
      </c>
      <c r="AR411" s="139" t="s">
        <v>170</v>
      </c>
      <c r="AT411" s="139" t="s">
        <v>165</v>
      </c>
      <c r="AU411" s="139" t="s">
        <v>86</v>
      </c>
      <c r="AY411" s="18" t="s">
        <v>163</v>
      </c>
      <c r="BE411" s="140">
        <f>IF(N411="základní",J411,0)</f>
        <v>0</v>
      </c>
      <c r="BF411" s="140">
        <f>IF(N411="snížená",J411,0)</f>
        <v>0</v>
      </c>
      <c r="BG411" s="140">
        <f>IF(N411="zákl. přenesená",J411,0)</f>
        <v>0</v>
      </c>
      <c r="BH411" s="140">
        <f>IF(N411="sníž. přenesená",J411,0)</f>
        <v>0</v>
      </c>
      <c r="BI411" s="140">
        <f>IF(N411="nulová",J411,0)</f>
        <v>0</v>
      </c>
      <c r="BJ411" s="18" t="s">
        <v>84</v>
      </c>
      <c r="BK411" s="140">
        <f>ROUND(I411*H411,2)</f>
        <v>0</v>
      </c>
      <c r="BL411" s="18" t="s">
        <v>170</v>
      </c>
      <c r="BM411" s="139" t="s">
        <v>533</v>
      </c>
    </row>
    <row r="412" spans="2:65" s="1" customFormat="1" ht="28.8">
      <c r="B412" s="33"/>
      <c r="D412" s="141" t="s">
        <v>172</v>
      </c>
      <c r="F412" s="142" t="s">
        <v>534</v>
      </c>
      <c r="I412" s="143"/>
      <c r="L412" s="33"/>
      <c r="M412" s="144"/>
      <c r="T412" s="54"/>
      <c r="AT412" s="18" t="s">
        <v>172</v>
      </c>
      <c r="AU412" s="18" t="s">
        <v>86</v>
      </c>
    </row>
    <row r="413" spans="2:65" s="1" customFormat="1">
      <c r="B413" s="33"/>
      <c r="D413" s="145" t="s">
        <v>174</v>
      </c>
      <c r="F413" s="146" t="s">
        <v>535</v>
      </c>
      <c r="I413" s="143"/>
      <c r="L413" s="33"/>
      <c r="M413" s="144"/>
      <c r="T413" s="54"/>
      <c r="AT413" s="18" t="s">
        <v>174</v>
      </c>
      <c r="AU413" s="18" t="s">
        <v>86</v>
      </c>
    </row>
    <row r="414" spans="2:65" s="12" customFormat="1">
      <c r="B414" s="147"/>
      <c r="D414" s="141" t="s">
        <v>176</v>
      </c>
      <c r="E414" s="148" t="s">
        <v>19</v>
      </c>
      <c r="F414" s="149" t="s">
        <v>536</v>
      </c>
      <c r="H414" s="148" t="s">
        <v>19</v>
      </c>
      <c r="I414" s="150"/>
      <c r="L414" s="147"/>
      <c r="M414" s="151"/>
      <c r="T414" s="152"/>
      <c r="AT414" s="148" t="s">
        <v>176</v>
      </c>
      <c r="AU414" s="148" t="s">
        <v>86</v>
      </c>
      <c r="AV414" s="12" t="s">
        <v>84</v>
      </c>
      <c r="AW414" s="12" t="s">
        <v>37</v>
      </c>
      <c r="AX414" s="12" t="s">
        <v>76</v>
      </c>
      <c r="AY414" s="148" t="s">
        <v>163</v>
      </c>
    </row>
    <row r="415" spans="2:65" s="12" customFormat="1">
      <c r="B415" s="147"/>
      <c r="D415" s="141" t="s">
        <v>176</v>
      </c>
      <c r="E415" s="148" t="s">
        <v>19</v>
      </c>
      <c r="F415" s="149" t="s">
        <v>527</v>
      </c>
      <c r="H415" s="148" t="s">
        <v>19</v>
      </c>
      <c r="I415" s="150"/>
      <c r="L415" s="147"/>
      <c r="M415" s="151"/>
      <c r="T415" s="152"/>
      <c r="AT415" s="148" t="s">
        <v>176</v>
      </c>
      <c r="AU415" s="148" t="s">
        <v>86</v>
      </c>
      <c r="AV415" s="12" t="s">
        <v>84</v>
      </c>
      <c r="AW415" s="12" t="s">
        <v>37</v>
      </c>
      <c r="AX415" s="12" t="s">
        <v>76</v>
      </c>
      <c r="AY415" s="148" t="s">
        <v>163</v>
      </c>
    </row>
    <row r="416" spans="2:65" s="13" customFormat="1">
      <c r="B416" s="153"/>
      <c r="D416" s="141" t="s">
        <v>176</v>
      </c>
      <c r="E416" s="154" t="s">
        <v>19</v>
      </c>
      <c r="F416" s="155" t="s">
        <v>537</v>
      </c>
      <c r="H416" s="156">
        <v>4.3999999999999997E-2</v>
      </c>
      <c r="I416" s="157"/>
      <c r="L416" s="153"/>
      <c r="M416" s="158"/>
      <c r="T416" s="159"/>
      <c r="AT416" s="154" t="s">
        <v>176</v>
      </c>
      <c r="AU416" s="154" t="s">
        <v>86</v>
      </c>
      <c r="AV416" s="13" t="s">
        <v>86</v>
      </c>
      <c r="AW416" s="13" t="s">
        <v>37</v>
      </c>
      <c r="AX416" s="13" t="s">
        <v>76</v>
      </c>
      <c r="AY416" s="154" t="s">
        <v>163</v>
      </c>
    </row>
    <row r="417" spans="2:65" s="13" customFormat="1">
      <c r="B417" s="153"/>
      <c r="D417" s="141" t="s">
        <v>176</v>
      </c>
      <c r="E417" s="154" t="s">
        <v>19</v>
      </c>
      <c r="F417" s="155" t="s">
        <v>538</v>
      </c>
      <c r="H417" s="156">
        <v>1.4999999999999999E-2</v>
      </c>
      <c r="I417" s="157"/>
      <c r="L417" s="153"/>
      <c r="M417" s="158"/>
      <c r="T417" s="159"/>
      <c r="AT417" s="154" t="s">
        <v>176</v>
      </c>
      <c r="AU417" s="154" t="s">
        <v>86</v>
      </c>
      <c r="AV417" s="13" t="s">
        <v>86</v>
      </c>
      <c r="AW417" s="13" t="s">
        <v>37</v>
      </c>
      <c r="AX417" s="13" t="s">
        <v>76</v>
      </c>
      <c r="AY417" s="154" t="s">
        <v>163</v>
      </c>
    </row>
    <row r="418" spans="2:65" s="14" customFormat="1">
      <c r="B418" s="160"/>
      <c r="D418" s="141" t="s">
        <v>176</v>
      </c>
      <c r="E418" s="161" t="s">
        <v>19</v>
      </c>
      <c r="F418" s="162" t="s">
        <v>178</v>
      </c>
      <c r="H418" s="163">
        <v>5.8999999999999997E-2</v>
      </c>
      <c r="I418" s="164"/>
      <c r="L418" s="160"/>
      <c r="M418" s="165"/>
      <c r="T418" s="166"/>
      <c r="AT418" s="161" t="s">
        <v>176</v>
      </c>
      <c r="AU418" s="161" t="s">
        <v>86</v>
      </c>
      <c r="AV418" s="14" t="s">
        <v>170</v>
      </c>
      <c r="AW418" s="14" t="s">
        <v>37</v>
      </c>
      <c r="AX418" s="14" t="s">
        <v>84</v>
      </c>
      <c r="AY418" s="161" t="s">
        <v>163</v>
      </c>
    </row>
    <row r="419" spans="2:65" s="1" customFormat="1" ht="24.15" customHeight="1">
      <c r="B419" s="33"/>
      <c r="C419" s="128" t="s">
        <v>539</v>
      </c>
      <c r="D419" s="128" t="s">
        <v>165</v>
      </c>
      <c r="E419" s="129" t="s">
        <v>540</v>
      </c>
      <c r="F419" s="130" t="s">
        <v>541</v>
      </c>
      <c r="G419" s="131" t="s">
        <v>187</v>
      </c>
      <c r="H419" s="132">
        <v>48.106000000000002</v>
      </c>
      <c r="I419" s="133"/>
      <c r="J419" s="134">
        <f>ROUND(I419*H419,2)</f>
        <v>0</v>
      </c>
      <c r="K419" s="130" t="s">
        <v>169</v>
      </c>
      <c r="L419" s="33"/>
      <c r="M419" s="135" t="s">
        <v>19</v>
      </c>
      <c r="N419" s="136" t="s">
        <v>47</v>
      </c>
      <c r="P419" s="137">
        <f>O419*H419</f>
        <v>0</v>
      </c>
      <c r="Q419" s="137">
        <v>0.26168000000000002</v>
      </c>
      <c r="R419" s="137">
        <f>Q419*H419</f>
        <v>12.588378080000002</v>
      </c>
      <c r="S419" s="137">
        <v>0</v>
      </c>
      <c r="T419" s="138">
        <f>S419*H419</f>
        <v>0</v>
      </c>
      <c r="AR419" s="139" t="s">
        <v>170</v>
      </c>
      <c r="AT419" s="139" t="s">
        <v>165</v>
      </c>
      <c r="AU419" s="139" t="s">
        <v>86</v>
      </c>
      <c r="AY419" s="18" t="s">
        <v>163</v>
      </c>
      <c r="BE419" s="140">
        <f>IF(N419="základní",J419,0)</f>
        <v>0</v>
      </c>
      <c r="BF419" s="140">
        <f>IF(N419="snížená",J419,0)</f>
        <v>0</v>
      </c>
      <c r="BG419" s="140">
        <f>IF(N419="zákl. přenesená",J419,0)</f>
        <v>0</v>
      </c>
      <c r="BH419" s="140">
        <f>IF(N419="sníž. přenesená",J419,0)</f>
        <v>0</v>
      </c>
      <c r="BI419" s="140">
        <f>IF(N419="nulová",J419,0)</f>
        <v>0</v>
      </c>
      <c r="BJ419" s="18" t="s">
        <v>84</v>
      </c>
      <c r="BK419" s="140">
        <f>ROUND(I419*H419,2)</f>
        <v>0</v>
      </c>
      <c r="BL419" s="18" t="s">
        <v>170</v>
      </c>
      <c r="BM419" s="139" t="s">
        <v>542</v>
      </c>
    </row>
    <row r="420" spans="2:65" s="1" customFormat="1" ht="28.8">
      <c r="B420" s="33"/>
      <c r="D420" s="141" t="s">
        <v>172</v>
      </c>
      <c r="F420" s="142" t="s">
        <v>543</v>
      </c>
      <c r="I420" s="143"/>
      <c r="L420" s="33"/>
      <c r="M420" s="144"/>
      <c r="T420" s="54"/>
      <c r="AT420" s="18" t="s">
        <v>172</v>
      </c>
      <c r="AU420" s="18" t="s">
        <v>86</v>
      </c>
    </row>
    <row r="421" spans="2:65" s="1" customFormat="1">
      <c r="B421" s="33"/>
      <c r="D421" s="145" t="s">
        <v>174</v>
      </c>
      <c r="F421" s="146" t="s">
        <v>544</v>
      </c>
      <c r="I421" s="143"/>
      <c r="L421" s="33"/>
      <c r="M421" s="144"/>
      <c r="T421" s="54"/>
      <c r="AT421" s="18" t="s">
        <v>174</v>
      </c>
      <c r="AU421" s="18" t="s">
        <v>86</v>
      </c>
    </row>
    <row r="422" spans="2:65" s="12" customFormat="1">
      <c r="B422" s="147"/>
      <c r="D422" s="141" t="s">
        <v>176</v>
      </c>
      <c r="E422" s="148" t="s">
        <v>19</v>
      </c>
      <c r="F422" s="149" t="s">
        <v>545</v>
      </c>
      <c r="H422" s="148" t="s">
        <v>19</v>
      </c>
      <c r="I422" s="150"/>
      <c r="L422" s="147"/>
      <c r="M422" s="151"/>
      <c r="T422" s="152"/>
      <c r="AT422" s="148" t="s">
        <v>176</v>
      </c>
      <c r="AU422" s="148" t="s">
        <v>86</v>
      </c>
      <c r="AV422" s="12" t="s">
        <v>84</v>
      </c>
      <c r="AW422" s="12" t="s">
        <v>37</v>
      </c>
      <c r="AX422" s="12" t="s">
        <v>76</v>
      </c>
      <c r="AY422" s="148" t="s">
        <v>163</v>
      </c>
    </row>
    <row r="423" spans="2:65" s="12" customFormat="1">
      <c r="B423" s="147"/>
      <c r="D423" s="141" t="s">
        <v>176</v>
      </c>
      <c r="E423" s="148" t="s">
        <v>19</v>
      </c>
      <c r="F423" s="149" t="s">
        <v>546</v>
      </c>
      <c r="H423" s="148" t="s">
        <v>19</v>
      </c>
      <c r="I423" s="150"/>
      <c r="L423" s="147"/>
      <c r="M423" s="151"/>
      <c r="T423" s="152"/>
      <c r="AT423" s="148" t="s">
        <v>176</v>
      </c>
      <c r="AU423" s="148" t="s">
        <v>86</v>
      </c>
      <c r="AV423" s="12" t="s">
        <v>84</v>
      </c>
      <c r="AW423" s="12" t="s">
        <v>37</v>
      </c>
      <c r="AX423" s="12" t="s">
        <v>76</v>
      </c>
      <c r="AY423" s="148" t="s">
        <v>163</v>
      </c>
    </row>
    <row r="424" spans="2:65" s="13" customFormat="1">
      <c r="B424" s="153"/>
      <c r="D424" s="141" t="s">
        <v>176</v>
      </c>
      <c r="E424" s="154" t="s">
        <v>19</v>
      </c>
      <c r="F424" s="155" t="s">
        <v>547</v>
      </c>
      <c r="H424" s="156">
        <v>48.106000000000002</v>
      </c>
      <c r="I424" s="157"/>
      <c r="L424" s="153"/>
      <c r="M424" s="158"/>
      <c r="T424" s="159"/>
      <c r="AT424" s="154" t="s">
        <v>176</v>
      </c>
      <c r="AU424" s="154" t="s">
        <v>86</v>
      </c>
      <c r="AV424" s="13" t="s">
        <v>86</v>
      </c>
      <c r="AW424" s="13" t="s">
        <v>37</v>
      </c>
      <c r="AX424" s="13" t="s">
        <v>76</v>
      </c>
      <c r="AY424" s="154" t="s">
        <v>163</v>
      </c>
    </row>
    <row r="425" spans="2:65" s="14" customFormat="1">
      <c r="B425" s="160"/>
      <c r="D425" s="141" t="s">
        <v>176</v>
      </c>
      <c r="E425" s="161" t="s">
        <v>19</v>
      </c>
      <c r="F425" s="162" t="s">
        <v>178</v>
      </c>
      <c r="H425" s="163">
        <v>48.106000000000002</v>
      </c>
      <c r="I425" s="164"/>
      <c r="L425" s="160"/>
      <c r="M425" s="165"/>
      <c r="T425" s="166"/>
      <c r="AT425" s="161" t="s">
        <v>176</v>
      </c>
      <c r="AU425" s="161" t="s">
        <v>86</v>
      </c>
      <c r="AV425" s="14" t="s">
        <v>170</v>
      </c>
      <c r="AW425" s="14" t="s">
        <v>37</v>
      </c>
      <c r="AX425" s="14" t="s">
        <v>84</v>
      </c>
      <c r="AY425" s="161" t="s">
        <v>163</v>
      </c>
    </row>
    <row r="426" spans="2:65" s="1" customFormat="1" ht="24.15" customHeight="1">
      <c r="B426" s="33"/>
      <c r="C426" s="128" t="s">
        <v>548</v>
      </c>
      <c r="D426" s="128" t="s">
        <v>165</v>
      </c>
      <c r="E426" s="129" t="s">
        <v>549</v>
      </c>
      <c r="F426" s="130" t="s">
        <v>550</v>
      </c>
      <c r="G426" s="131" t="s">
        <v>187</v>
      </c>
      <c r="H426" s="132">
        <v>346.92700000000002</v>
      </c>
      <c r="I426" s="133"/>
      <c r="J426" s="134">
        <f>ROUND(I426*H426,2)</f>
        <v>0</v>
      </c>
      <c r="K426" s="130" t="s">
        <v>169</v>
      </c>
      <c r="L426" s="33"/>
      <c r="M426" s="135" t="s">
        <v>19</v>
      </c>
      <c r="N426" s="136" t="s">
        <v>47</v>
      </c>
      <c r="P426" s="137">
        <f>O426*H426</f>
        <v>0</v>
      </c>
      <c r="Q426" s="137">
        <v>0.30131000000000002</v>
      </c>
      <c r="R426" s="137">
        <f>Q426*H426</f>
        <v>104.53257437000002</v>
      </c>
      <c r="S426" s="137">
        <v>0</v>
      </c>
      <c r="T426" s="138">
        <f>S426*H426</f>
        <v>0</v>
      </c>
      <c r="AR426" s="139" t="s">
        <v>170</v>
      </c>
      <c r="AT426" s="139" t="s">
        <v>165</v>
      </c>
      <c r="AU426" s="139" t="s">
        <v>86</v>
      </c>
      <c r="AY426" s="18" t="s">
        <v>163</v>
      </c>
      <c r="BE426" s="140">
        <f>IF(N426="základní",J426,0)</f>
        <v>0</v>
      </c>
      <c r="BF426" s="140">
        <f>IF(N426="snížená",J426,0)</f>
        <v>0</v>
      </c>
      <c r="BG426" s="140">
        <f>IF(N426="zákl. přenesená",J426,0)</f>
        <v>0</v>
      </c>
      <c r="BH426" s="140">
        <f>IF(N426="sníž. přenesená",J426,0)</f>
        <v>0</v>
      </c>
      <c r="BI426" s="140">
        <f>IF(N426="nulová",J426,0)</f>
        <v>0</v>
      </c>
      <c r="BJ426" s="18" t="s">
        <v>84</v>
      </c>
      <c r="BK426" s="140">
        <f>ROUND(I426*H426,2)</f>
        <v>0</v>
      </c>
      <c r="BL426" s="18" t="s">
        <v>170</v>
      </c>
      <c r="BM426" s="139" t="s">
        <v>551</v>
      </c>
    </row>
    <row r="427" spans="2:65" s="1" customFormat="1" ht="28.8">
      <c r="B427" s="33"/>
      <c r="D427" s="141" t="s">
        <v>172</v>
      </c>
      <c r="F427" s="142" t="s">
        <v>552</v>
      </c>
      <c r="I427" s="143"/>
      <c r="L427" s="33"/>
      <c r="M427" s="144"/>
      <c r="T427" s="54"/>
      <c r="AT427" s="18" t="s">
        <v>172</v>
      </c>
      <c r="AU427" s="18" t="s">
        <v>86</v>
      </c>
    </row>
    <row r="428" spans="2:65" s="1" customFormat="1">
      <c r="B428" s="33"/>
      <c r="D428" s="145" t="s">
        <v>174</v>
      </c>
      <c r="F428" s="146" t="s">
        <v>553</v>
      </c>
      <c r="I428" s="143"/>
      <c r="L428" s="33"/>
      <c r="M428" s="144"/>
      <c r="T428" s="54"/>
      <c r="AT428" s="18" t="s">
        <v>174</v>
      </c>
      <c r="AU428" s="18" t="s">
        <v>86</v>
      </c>
    </row>
    <row r="429" spans="2:65" s="12" customFormat="1">
      <c r="B429" s="147"/>
      <c r="D429" s="141" t="s">
        <v>176</v>
      </c>
      <c r="E429" s="148" t="s">
        <v>19</v>
      </c>
      <c r="F429" s="149" t="s">
        <v>511</v>
      </c>
      <c r="H429" s="148" t="s">
        <v>19</v>
      </c>
      <c r="I429" s="150"/>
      <c r="L429" s="147"/>
      <c r="M429" s="151"/>
      <c r="T429" s="152"/>
      <c r="AT429" s="148" t="s">
        <v>176</v>
      </c>
      <c r="AU429" s="148" t="s">
        <v>86</v>
      </c>
      <c r="AV429" s="12" t="s">
        <v>84</v>
      </c>
      <c r="AW429" s="12" t="s">
        <v>37</v>
      </c>
      <c r="AX429" s="12" t="s">
        <v>76</v>
      </c>
      <c r="AY429" s="148" t="s">
        <v>163</v>
      </c>
    </row>
    <row r="430" spans="2:65" s="13" customFormat="1" ht="20.399999999999999">
      <c r="B430" s="153"/>
      <c r="D430" s="141" t="s">
        <v>176</v>
      </c>
      <c r="E430" s="154" t="s">
        <v>19</v>
      </c>
      <c r="F430" s="155" t="s">
        <v>554</v>
      </c>
      <c r="H430" s="156">
        <v>232.203</v>
      </c>
      <c r="I430" s="157"/>
      <c r="L430" s="153"/>
      <c r="M430" s="158"/>
      <c r="T430" s="159"/>
      <c r="AT430" s="154" t="s">
        <v>176</v>
      </c>
      <c r="AU430" s="154" t="s">
        <v>86</v>
      </c>
      <c r="AV430" s="13" t="s">
        <v>86</v>
      </c>
      <c r="AW430" s="13" t="s">
        <v>37</v>
      </c>
      <c r="AX430" s="13" t="s">
        <v>76</v>
      </c>
      <c r="AY430" s="154" t="s">
        <v>163</v>
      </c>
    </row>
    <row r="431" spans="2:65" s="12" customFormat="1">
      <c r="B431" s="147"/>
      <c r="D431" s="141" t="s">
        <v>176</v>
      </c>
      <c r="E431" s="148" t="s">
        <v>19</v>
      </c>
      <c r="F431" s="149" t="s">
        <v>555</v>
      </c>
      <c r="H431" s="148" t="s">
        <v>19</v>
      </c>
      <c r="I431" s="150"/>
      <c r="L431" s="147"/>
      <c r="M431" s="151"/>
      <c r="T431" s="152"/>
      <c r="AT431" s="148" t="s">
        <v>176</v>
      </c>
      <c r="AU431" s="148" t="s">
        <v>86</v>
      </c>
      <c r="AV431" s="12" t="s">
        <v>84</v>
      </c>
      <c r="AW431" s="12" t="s">
        <v>37</v>
      </c>
      <c r="AX431" s="12" t="s">
        <v>76</v>
      </c>
      <c r="AY431" s="148" t="s">
        <v>163</v>
      </c>
    </row>
    <row r="432" spans="2:65" s="13" customFormat="1" ht="40.799999999999997">
      <c r="B432" s="153"/>
      <c r="D432" s="141" t="s">
        <v>176</v>
      </c>
      <c r="E432" s="154" t="s">
        <v>19</v>
      </c>
      <c r="F432" s="155" t="s">
        <v>556</v>
      </c>
      <c r="H432" s="156">
        <v>-41.345999999999997</v>
      </c>
      <c r="I432" s="157"/>
      <c r="L432" s="153"/>
      <c r="M432" s="158"/>
      <c r="T432" s="159"/>
      <c r="AT432" s="154" t="s">
        <v>176</v>
      </c>
      <c r="AU432" s="154" t="s">
        <v>86</v>
      </c>
      <c r="AV432" s="13" t="s">
        <v>86</v>
      </c>
      <c r="AW432" s="13" t="s">
        <v>37</v>
      </c>
      <c r="AX432" s="13" t="s">
        <v>76</v>
      </c>
      <c r="AY432" s="154" t="s">
        <v>163</v>
      </c>
    </row>
    <row r="433" spans="2:65" s="13" customFormat="1">
      <c r="B433" s="153"/>
      <c r="D433" s="141" t="s">
        <v>176</v>
      </c>
      <c r="E433" s="154" t="s">
        <v>19</v>
      </c>
      <c r="F433" s="155" t="s">
        <v>557</v>
      </c>
      <c r="H433" s="156">
        <v>-9.0500000000000007</v>
      </c>
      <c r="I433" s="157"/>
      <c r="L433" s="153"/>
      <c r="M433" s="158"/>
      <c r="T433" s="159"/>
      <c r="AT433" s="154" t="s">
        <v>176</v>
      </c>
      <c r="AU433" s="154" t="s">
        <v>86</v>
      </c>
      <c r="AV433" s="13" t="s">
        <v>86</v>
      </c>
      <c r="AW433" s="13" t="s">
        <v>37</v>
      </c>
      <c r="AX433" s="13" t="s">
        <v>76</v>
      </c>
      <c r="AY433" s="154" t="s">
        <v>163</v>
      </c>
    </row>
    <row r="434" spans="2:65" s="12" customFormat="1">
      <c r="B434" s="147"/>
      <c r="D434" s="141" t="s">
        <v>176</v>
      </c>
      <c r="E434" s="148" t="s">
        <v>19</v>
      </c>
      <c r="F434" s="149" t="s">
        <v>558</v>
      </c>
      <c r="H434" s="148" t="s">
        <v>19</v>
      </c>
      <c r="I434" s="150"/>
      <c r="L434" s="147"/>
      <c r="M434" s="151"/>
      <c r="T434" s="152"/>
      <c r="AT434" s="148" t="s">
        <v>176</v>
      </c>
      <c r="AU434" s="148" t="s">
        <v>86</v>
      </c>
      <c r="AV434" s="12" t="s">
        <v>84</v>
      </c>
      <c r="AW434" s="12" t="s">
        <v>37</v>
      </c>
      <c r="AX434" s="12" t="s">
        <v>76</v>
      </c>
      <c r="AY434" s="148" t="s">
        <v>163</v>
      </c>
    </row>
    <row r="435" spans="2:65" s="13" customFormat="1">
      <c r="B435" s="153"/>
      <c r="D435" s="141" t="s">
        <v>176</v>
      </c>
      <c r="E435" s="154" t="s">
        <v>19</v>
      </c>
      <c r="F435" s="155" t="s">
        <v>559</v>
      </c>
      <c r="H435" s="156">
        <v>211.2</v>
      </c>
      <c r="I435" s="157"/>
      <c r="L435" s="153"/>
      <c r="M435" s="158"/>
      <c r="T435" s="159"/>
      <c r="AT435" s="154" t="s">
        <v>176</v>
      </c>
      <c r="AU435" s="154" t="s">
        <v>86</v>
      </c>
      <c r="AV435" s="13" t="s">
        <v>86</v>
      </c>
      <c r="AW435" s="13" t="s">
        <v>37</v>
      </c>
      <c r="AX435" s="13" t="s">
        <v>76</v>
      </c>
      <c r="AY435" s="154" t="s">
        <v>163</v>
      </c>
    </row>
    <row r="436" spans="2:65" s="12" customFormat="1">
      <c r="B436" s="147"/>
      <c r="D436" s="141" t="s">
        <v>176</v>
      </c>
      <c r="E436" s="148" t="s">
        <v>19</v>
      </c>
      <c r="F436" s="149" t="s">
        <v>555</v>
      </c>
      <c r="H436" s="148" t="s">
        <v>19</v>
      </c>
      <c r="I436" s="150"/>
      <c r="L436" s="147"/>
      <c r="M436" s="151"/>
      <c r="T436" s="152"/>
      <c r="AT436" s="148" t="s">
        <v>176</v>
      </c>
      <c r="AU436" s="148" t="s">
        <v>86</v>
      </c>
      <c r="AV436" s="12" t="s">
        <v>84</v>
      </c>
      <c r="AW436" s="12" t="s">
        <v>37</v>
      </c>
      <c r="AX436" s="12" t="s">
        <v>76</v>
      </c>
      <c r="AY436" s="148" t="s">
        <v>163</v>
      </c>
    </row>
    <row r="437" spans="2:65" s="13" customFormat="1" ht="30.6">
      <c r="B437" s="153"/>
      <c r="D437" s="141" t="s">
        <v>176</v>
      </c>
      <c r="E437" s="154" t="s">
        <v>19</v>
      </c>
      <c r="F437" s="155" t="s">
        <v>560</v>
      </c>
      <c r="H437" s="156">
        <v>-46.08</v>
      </c>
      <c r="I437" s="157"/>
      <c r="L437" s="153"/>
      <c r="M437" s="158"/>
      <c r="T437" s="159"/>
      <c r="AT437" s="154" t="s">
        <v>176</v>
      </c>
      <c r="AU437" s="154" t="s">
        <v>86</v>
      </c>
      <c r="AV437" s="13" t="s">
        <v>86</v>
      </c>
      <c r="AW437" s="13" t="s">
        <v>37</v>
      </c>
      <c r="AX437" s="13" t="s">
        <v>76</v>
      </c>
      <c r="AY437" s="154" t="s">
        <v>163</v>
      </c>
    </row>
    <row r="438" spans="2:65" s="14" customFormat="1">
      <c r="B438" s="160"/>
      <c r="D438" s="141" t="s">
        <v>176</v>
      </c>
      <c r="E438" s="161" t="s">
        <v>19</v>
      </c>
      <c r="F438" s="162" t="s">
        <v>178</v>
      </c>
      <c r="H438" s="163">
        <v>346.92700000000002</v>
      </c>
      <c r="I438" s="164"/>
      <c r="L438" s="160"/>
      <c r="M438" s="165"/>
      <c r="T438" s="166"/>
      <c r="AT438" s="161" t="s">
        <v>176</v>
      </c>
      <c r="AU438" s="161" t="s">
        <v>86</v>
      </c>
      <c r="AV438" s="14" t="s">
        <v>170</v>
      </c>
      <c r="AW438" s="14" t="s">
        <v>37</v>
      </c>
      <c r="AX438" s="14" t="s">
        <v>84</v>
      </c>
      <c r="AY438" s="161" t="s">
        <v>163</v>
      </c>
    </row>
    <row r="439" spans="2:65" s="1" customFormat="1" ht="21.75" customHeight="1">
      <c r="B439" s="33"/>
      <c r="C439" s="128" t="s">
        <v>561</v>
      </c>
      <c r="D439" s="128" t="s">
        <v>165</v>
      </c>
      <c r="E439" s="129" t="s">
        <v>562</v>
      </c>
      <c r="F439" s="130" t="s">
        <v>563</v>
      </c>
      <c r="G439" s="131" t="s">
        <v>168</v>
      </c>
      <c r="H439" s="132">
        <v>18</v>
      </c>
      <c r="I439" s="133"/>
      <c r="J439" s="134">
        <f>ROUND(I439*H439,2)</f>
        <v>0</v>
      </c>
      <c r="K439" s="130" t="s">
        <v>169</v>
      </c>
      <c r="L439" s="33"/>
      <c r="M439" s="135" t="s">
        <v>19</v>
      </c>
      <c r="N439" s="136" t="s">
        <v>47</v>
      </c>
      <c r="P439" s="137">
        <f>O439*H439</f>
        <v>0</v>
      </c>
      <c r="Q439" s="137">
        <v>2.2780000000000002E-2</v>
      </c>
      <c r="R439" s="137">
        <f>Q439*H439</f>
        <v>0.41004000000000002</v>
      </c>
      <c r="S439" s="137">
        <v>0</v>
      </c>
      <c r="T439" s="138">
        <f>S439*H439</f>
        <v>0</v>
      </c>
      <c r="AR439" s="139" t="s">
        <v>170</v>
      </c>
      <c r="AT439" s="139" t="s">
        <v>165</v>
      </c>
      <c r="AU439" s="139" t="s">
        <v>86</v>
      </c>
      <c r="AY439" s="18" t="s">
        <v>163</v>
      </c>
      <c r="BE439" s="140">
        <f>IF(N439="základní",J439,0)</f>
        <v>0</v>
      </c>
      <c r="BF439" s="140">
        <f>IF(N439="snížená",J439,0)</f>
        <v>0</v>
      </c>
      <c r="BG439" s="140">
        <f>IF(N439="zákl. přenesená",J439,0)</f>
        <v>0</v>
      </c>
      <c r="BH439" s="140">
        <f>IF(N439="sníž. přenesená",J439,0)</f>
        <v>0</v>
      </c>
      <c r="BI439" s="140">
        <f>IF(N439="nulová",J439,0)</f>
        <v>0</v>
      </c>
      <c r="BJ439" s="18" t="s">
        <v>84</v>
      </c>
      <c r="BK439" s="140">
        <f>ROUND(I439*H439,2)</f>
        <v>0</v>
      </c>
      <c r="BL439" s="18" t="s">
        <v>170</v>
      </c>
      <c r="BM439" s="139" t="s">
        <v>564</v>
      </c>
    </row>
    <row r="440" spans="2:65" s="1" customFormat="1" ht="19.2">
      <c r="B440" s="33"/>
      <c r="D440" s="141" t="s">
        <v>172</v>
      </c>
      <c r="F440" s="142" t="s">
        <v>565</v>
      </c>
      <c r="I440" s="143"/>
      <c r="L440" s="33"/>
      <c r="M440" s="144"/>
      <c r="T440" s="54"/>
      <c r="AT440" s="18" t="s">
        <v>172</v>
      </c>
      <c r="AU440" s="18" t="s">
        <v>86</v>
      </c>
    </row>
    <row r="441" spans="2:65" s="1" customFormat="1">
      <c r="B441" s="33"/>
      <c r="D441" s="145" t="s">
        <v>174</v>
      </c>
      <c r="F441" s="146" t="s">
        <v>566</v>
      </c>
      <c r="I441" s="143"/>
      <c r="L441" s="33"/>
      <c r="M441" s="144"/>
      <c r="T441" s="54"/>
      <c r="AT441" s="18" t="s">
        <v>174</v>
      </c>
      <c r="AU441" s="18" t="s">
        <v>86</v>
      </c>
    </row>
    <row r="442" spans="2:65" s="12" customFormat="1">
      <c r="B442" s="147"/>
      <c r="D442" s="141" t="s">
        <v>176</v>
      </c>
      <c r="E442" s="148" t="s">
        <v>19</v>
      </c>
      <c r="F442" s="149" t="s">
        <v>511</v>
      </c>
      <c r="H442" s="148" t="s">
        <v>19</v>
      </c>
      <c r="I442" s="150"/>
      <c r="L442" s="147"/>
      <c r="M442" s="151"/>
      <c r="T442" s="152"/>
      <c r="AT442" s="148" t="s">
        <v>176</v>
      </c>
      <c r="AU442" s="148" t="s">
        <v>86</v>
      </c>
      <c r="AV442" s="12" t="s">
        <v>84</v>
      </c>
      <c r="AW442" s="12" t="s">
        <v>37</v>
      </c>
      <c r="AX442" s="12" t="s">
        <v>76</v>
      </c>
      <c r="AY442" s="148" t="s">
        <v>163</v>
      </c>
    </row>
    <row r="443" spans="2:65" s="12" customFormat="1">
      <c r="B443" s="147"/>
      <c r="D443" s="141" t="s">
        <v>176</v>
      </c>
      <c r="E443" s="148" t="s">
        <v>19</v>
      </c>
      <c r="F443" s="149" t="s">
        <v>567</v>
      </c>
      <c r="H443" s="148" t="s">
        <v>19</v>
      </c>
      <c r="I443" s="150"/>
      <c r="L443" s="147"/>
      <c r="M443" s="151"/>
      <c r="T443" s="152"/>
      <c r="AT443" s="148" t="s">
        <v>176</v>
      </c>
      <c r="AU443" s="148" t="s">
        <v>86</v>
      </c>
      <c r="AV443" s="12" t="s">
        <v>84</v>
      </c>
      <c r="AW443" s="12" t="s">
        <v>37</v>
      </c>
      <c r="AX443" s="12" t="s">
        <v>76</v>
      </c>
      <c r="AY443" s="148" t="s">
        <v>163</v>
      </c>
    </row>
    <row r="444" spans="2:65" s="13" customFormat="1">
      <c r="B444" s="153"/>
      <c r="D444" s="141" t="s">
        <v>176</v>
      </c>
      <c r="E444" s="154" t="s">
        <v>19</v>
      </c>
      <c r="F444" s="155" t="s">
        <v>216</v>
      </c>
      <c r="H444" s="156">
        <v>7</v>
      </c>
      <c r="I444" s="157"/>
      <c r="L444" s="153"/>
      <c r="M444" s="158"/>
      <c r="T444" s="159"/>
      <c r="AT444" s="154" t="s">
        <v>176</v>
      </c>
      <c r="AU444" s="154" t="s">
        <v>86</v>
      </c>
      <c r="AV444" s="13" t="s">
        <v>86</v>
      </c>
      <c r="AW444" s="13" t="s">
        <v>37</v>
      </c>
      <c r="AX444" s="13" t="s">
        <v>76</v>
      </c>
      <c r="AY444" s="154" t="s">
        <v>163</v>
      </c>
    </row>
    <row r="445" spans="2:65" s="12" customFormat="1">
      <c r="B445" s="147"/>
      <c r="D445" s="141" t="s">
        <v>176</v>
      </c>
      <c r="E445" s="148" t="s">
        <v>19</v>
      </c>
      <c r="F445" s="149" t="s">
        <v>568</v>
      </c>
      <c r="H445" s="148" t="s">
        <v>19</v>
      </c>
      <c r="I445" s="150"/>
      <c r="L445" s="147"/>
      <c r="M445" s="151"/>
      <c r="T445" s="152"/>
      <c r="AT445" s="148" t="s">
        <v>176</v>
      </c>
      <c r="AU445" s="148" t="s">
        <v>86</v>
      </c>
      <c r="AV445" s="12" t="s">
        <v>84</v>
      </c>
      <c r="AW445" s="12" t="s">
        <v>37</v>
      </c>
      <c r="AX445" s="12" t="s">
        <v>76</v>
      </c>
      <c r="AY445" s="148" t="s">
        <v>163</v>
      </c>
    </row>
    <row r="446" spans="2:65" s="13" customFormat="1">
      <c r="B446" s="153"/>
      <c r="D446" s="141" t="s">
        <v>176</v>
      </c>
      <c r="E446" s="154" t="s">
        <v>19</v>
      </c>
      <c r="F446" s="155" t="s">
        <v>86</v>
      </c>
      <c r="H446" s="156">
        <v>2</v>
      </c>
      <c r="I446" s="157"/>
      <c r="L446" s="153"/>
      <c r="M446" s="158"/>
      <c r="T446" s="159"/>
      <c r="AT446" s="154" t="s">
        <v>176</v>
      </c>
      <c r="AU446" s="154" t="s">
        <v>86</v>
      </c>
      <c r="AV446" s="13" t="s">
        <v>86</v>
      </c>
      <c r="AW446" s="13" t="s">
        <v>37</v>
      </c>
      <c r="AX446" s="13" t="s">
        <v>76</v>
      </c>
      <c r="AY446" s="154" t="s">
        <v>163</v>
      </c>
    </row>
    <row r="447" spans="2:65" s="12" customFormat="1">
      <c r="B447" s="147"/>
      <c r="D447" s="141" t="s">
        <v>176</v>
      </c>
      <c r="E447" s="148" t="s">
        <v>19</v>
      </c>
      <c r="F447" s="149" t="s">
        <v>558</v>
      </c>
      <c r="H447" s="148" t="s">
        <v>19</v>
      </c>
      <c r="I447" s="150"/>
      <c r="L447" s="147"/>
      <c r="M447" s="151"/>
      <c r="T447" s="152"/>
      <c r="AT447" s="148" t="s">
        <v>176</v>
      </c>
      <c r="AU447" s="148" t="s">
        <v>86</v>
      </c>
      <c r="AV447" s="12" t="s">
        <v>84</v>
      </c>
      <c r="AW447" s="12" t="s">
        <v>37</v>
      </c>
      <c r="AX447" s="12" t="s">
        <v>76</v>
      </c>
      <c r="AY447" s="148" t="s">
        <v>163</v>
      </c>
    </row>
    <row r="448" spans="2:65" s="12" customFormat="1">
      <c r="B448" s="147"/>
      <c r="D448" s="141" t="s">
        <v>176</v>
      </c>
      <c r="E448" s="148" t="s">
        <v>19</v>
      </c>
      <c r="F448" s="149" t="s">
        <v>567</v>
      </c>
      <c r="H448" s="148" t="s">
        <v>19</v>
      </c>
      <c r="I448" s="150"/>
      <c r="L448" s="147"/>
      <c r="M448" s="151"/>
      <c r="T448" s="152"/>
      <c r="AT448" s="148" t="s">
        <v>176</v>
      </c>
      <c r="AU448" s="148" t="s">
        <v>86</v>
      </c>
      <c r="AV448" s="12" t="s">
        <v>84</v>
      </c>
      <c r="AW448" s="12" t="s">
        <v>37</v>
      </c>
      <c r="AX448" s="12" t="s">
        <v>76</v>
      </c>
      <c r="AY448" s="148" t="s">
        <v>163</v>
      </c>
    </row>
    <row r="449" spans="2:65" s="13" customFormat="1">
      <c r="B449" s="153"/>
      <c r="D449" s="141" t="s">
        <v>176</v>
      </c>
      <c r="E449" s="154" t="s">
        <v>19</v>
      </c>
      <c r="F449" s="155" t="s">
        <v>207</v>
      </c>
      <c r="H449" s="156">
        <v>6</v>
      </c>
      <c r="I449" s="157"/>
      <c r="L449" s="153"/>
      <c r="M449" s="158"/>
      <c r="T449" s="159"/>
      <c r="AT449" s="154" t="s">
        <v>176</v>
      </c>
      <c r="AU449" s="154" t="s">
        <v>86</v>
      </c>
      <c r="AV449" s="13" t="s">
        <v>86</v>
      </c>
      <c r="AW449" s="13" t="s">
        <v>37</v>
      </c>
      <c r="AX449" s="13" t="s">
        <v>76</v>
      </c>
      <c r="AY449" s="154" t="s">
        <v>163</v>
      </c>
    </row>
    <row r="450" spans="2:65" s="12" customFormat="1">
      <c r="B450" s="147"/>
      <c r="D450" s="141" t="s">
        <v>176</v>
      </c>
      <c r="E450" s="148" t="s">
        <v>19</v>
      </c>
      <c r="F450" s="149" t="s">
        <v>568</v>
      </c>
      <c r="H450" s="148" t="s">
        <v>19</v>
      </c>
      <c r="I450" s="150"/>
      <c r="L450" s="147"/>
      <c r="M450" s="151"/>
      <c r="T450" s="152"/>
      <c r="AT450" s="148" t="s">
        <v>176</v>
      </c>
      <c r="AU450" s="148" t="s">
        <v>86</v>
      </c>
      <c r="AV450" s="12" t="s">
        <v>84</v>
      </c>
      <c r="AW450" s="12" t="s">
        <v>37</v>
      </c>
      <c r="AX450" s="12" t="s">
        <v>76</v>
      </c>
      <c r="AY450" s="148" t="s">
        <v>163</v>
      </c>
    </row>
    <row r="451" spans="2:65" s="13" customFormat="1">
      <c r="B451" s="153"/>
      <c r="D451" s="141" t="s">
        <v>176</v>
      </c>
      <c r="E451" s="154" t="s">
        <v>19</v>
      </c>
      <c r="F451" s="155" t="s">
        <v>86</v>
      </c>
      <c r="H451" s="156">
        <v>2</v>
      </c>
      <c r="I451" s="157"/>
      <c r="L451" s="153"/>
      <c r="M451" s="158"/>
      <c r="T451" s="159"/>
      <c r="AT451" s="154" t="s">
        <v>176</v>
      </c>
      <c r="AU451" s="154" t="s">
        <v>86</v>
      </c>
      <c r="AV451" s="13" t="s">
        <v>86</v>
      </c>
      <c r="AW451" s="13" t="s">
        <v>37</v>
      </c>
      <c r="AX451" s="13" t="s">
        <v>76</v>
      </c>
      <c r="AY451" s="154" t="s">
        <v>163</v>
      </c>
    </row>
    <row r="452" spans="2:65" s="12" customFormat="1">
      <c r="B452" s="147"/>
      <c r="D452" s="141" t="s">
        <v>176</v>
      </c>
      <c r="E452" s="148" t="s">
        <v>19</v>
      </c>
      <c r="F452" s="149" t="s">
        <v>569</v>
      </c>
      <c r="H452" s="148" t="s">
        <v>19</v>
      </c>
      <c r="I452" s="150"/>
      <c r="L452" s="147"/>
      <c r="M452" s="151"/>
      <c r="T452" s="152"/>
      <c r="AT452" s="148" t="s">
        <v>176</v>
      </c>
      <c r="AU452" s="148" t="s">
        <v>86</v>
      </c>
      <c r="AV452" s="12" t="s">
        <v>84</v>
      </c>
      <c r="AW452" s="12" t="s">
        <v>37</v>
      </c>
      <c r="AX452" s="12" t="s">
        <v>76</v>
      </c>
      <c r="AY452" s="148" t="s">
        <v>163</v>
      </c>
    </row>
    <row r="453" spans="2:65" s="13" customFormat="1">
      <c r="B453" s="153"/>
      <c r="D453" s="141" t="s">
        <v>176</v>
      </c>
      <c r="E453" s="154" t="s">
        <v>19</v>
      </c>
      <c r="F453" s="155" t="s">
        <v>84</v>
      </c>
      <c r="H453" s="156">
        <v>1</v>
      </c>
      <c r="I453" s="157"/>
      <c r="L453" s="153"/>
      <c r="M453" s="158"/>
      <c r="T453" s="159"/>
      <c r="AT453" s="154" t="s">
        <v>176</v>
      </c>
      <c r="AU453" s="154" t="s">
        <v>86</v>
      </c>
      <c r="AV453" s="13" t="s">
        <v>86</v>
      </c>
      <c r="AW453" s="13" t="s">
        <v>37</v>
      </c>
      <c r="AX453" s="13" t="s">
        <v>76</v>
      </c>
      <c r="AY453" s="154" t="s">
        <v>163</v>
      </c>
    </row>
    <row r="454" spans="2:65" s="14" customFormat="1">
      <c r="B454" s="160"/>
      <c r="D454" s="141" t="s">
        <v>176</v>
      </c>
      <c r="E454" s="161" t="s">
        <v>19</v>
      </c>
      <c r="F454" s="162" t="s">
        <v>178</v>
      </c>
      <c r="H454" s="163">
        <v>18</v>
      </c>
      <c r="I454" s="164"/>
      <c r="L454" s="160"/>
      <c r="M454" s="165"/>
      <c r="T454" s="166"/>
      <c r="AT454" s="161" t="s">
        <v>176</v>
      </c>
      <c r="AU454" s="161" t="s">
        <v>86</v>
      </c>
      <c r="AV454" s="14" t="s">
        <v>170</v>
      </c>
      <c r="AW454" s="14" t="s">
        <v>37</v>
      </c>
      <c r="AX454" s="14" t="s">
        <v>84</v>
      </c>
      <c r="AY454" s="161" t="s">
        <v>163</v>
      </c>
    </row>
    <row r="455" spans="2:65" s="1" customFormat="1" ht="21.75" customHeight="1">
      <c r="B455" s="33"/>
      <c r="C455" s="128" t="s">
        <v>570</v>
      </c>
      <c r="D455" s="128" t="s">
        <v>165</v>
      </c>
      <c r="E455" s="129" t="s">
        <v>571</v>
      </c>
      <c r="F455" s="130" t="s">
        <v>572</v>
      </c>
      <c r="G455" s="131" t="s">
        <v>168</v>
      </c>
      <c r="H455" s="132">
        <v>4</v>
      </c>
      <c r="I455" s="133"/>
      <c r="J455" s="134">
        <f>ROUND(I455*H455,2)</f>
        <v>0</v>
      </c>
      <c r="K455" s="130" t="s">
        <v>169</v>
      </c>
      <c r="L455" s="33"/>
      <c r="M455" s="135" t="s">
        <v>19</v>
      </c>
      <c r="N455" s="136" t="s">
        <v>47</v>
      </c>
      <c r="P455" s="137">
        <f>O455*H455</f>
        <v>0</v>
      </c>
      <c r="Q455" s="137">
        <v>3.5639999999999998E-2</v>
      </c>
      <c r="R455" s="137">
        <f>Q455*H455</f>
        <v>0.14255999999999999</v>
      </c>
      <c r="S455" s="137">
        <v>0</v>
      </c>
      <c r="T455" s="138">
        <f>S455*H455</f>
        <v>0</v>
      </c>
      <c r="AR455" s="139" t="s">
        <v>170</v>
      </c>
      <c r="AT455" s="139" t="s">
        <v>165</v>
      </c>
      <c r="AU455" s="139" t="s">
        <v>86</v>
      </c>
      <c r="AY455" s="18" t="s">
        <v>163</v>
      </c>
      <c r="BE455" s="140">
        <f>IF(N455="základní",J455,0)</f>
        <v>0</v>
      </c>
      <c r="BF455" s="140">
        <f>IF(N455="snížená",J455,0)</f>
        <v>0</v>
      </c>
      <c r="BG455" s="140">
        <f>IF(N455="zákl. přenesená",J455,0)</f>
        <v>0</v>
      </c>
      <c r="BH455" s="140">
        <f>IF(N455="sníž. přenesená",J455,0)</f>
        <v>0</v>
      </c>
      <c r="BI455" s="140">
        <f>IF(N455="nulová",J455,0)</f>
        <v>0</v>
      </c>
      <c r="BJ455" s="18" t="s">
        <v>84</v>
      </c>
      <c r="BK455" s="140">
        <f>ROUND(I455*H455,2)</f>
        <v>0</v>
      </c>
      <c r="BL455" s="18" t="s">
        <v>170</v>
      </c>
      <c r="BM455" s="139" t="s">
        <v>573</v>
      </c>
    </row>
    <row r="456" spans="2:65" s="1" customFormat="1" ht="19.2">
      <c r="B456" s="33"/>
      <c r="D456" s="141" t="s">
        <v>172</v>
      </c>
      <c r="F456" s="142" t="s">
        <v>574</v>
      </c>
      <c r="I456" s="143"/>
      <c r="L456" s="33"/>
      <c r="M456" s="144"/>
      <c r="T456" s="54"/>
      <c r="AT456" s="18" t="s">
        <v>172</v>
      </c>
      <c r="AU456" s="18" t="s">
        <v>86</v>
      </c>
    </row>
    <row r="457" spans="2:65" s="1" customFormat="1">
      <c r="B457" s="33"/>
      <c r="D457" s="145" t="s">
        <v>174</v>
      </c>
      <c r="F457" s="146" t="s">
        <v>575</v>
      </c>
      <c r="I457" s="143"/>
      <c r="L457" s="33"/>
      <c r="M457" s="144"/>
      <c r="T457" s="54"/>
      <c r="AT457" s="18" t="s">
        <v>174</v>
      </c>
      <c r="AU457" s="18" t="s">
        <v>86</v>
      </c>
    </row>
    <row r="458" spans="2:65" s="12" customFormat="1">
      <c r="B458" s="147"/>
      <c r="D458" s="141" t="s">
        <v>176</v>
      </c>
      <c r="E458" s="148" t="s">
        <v>19</v>
      </c>
      <c r="F458" s="149" t="s">
        <v>511</v>
      </c>
      <c r="H458" s="148" t="s">
        <v>19</v>
      </c>
      <c r="I458" s="150"/>
      <c r="L458" s="147"/>
      <c r="M458" s="151"/>
      <c r="T458" s="152"/>
      <c r="AT458" s="148" t="s">
        <v>176</v>
      </c>
      <c r="AU458" s="148" t="s">
        <v>86</v>
      </c>
      <c r="AV458" s="12" t="s">
        <v>84</v>
      </c>
      <c r="AW458" s="12" t="s">
        <v>37</v>
      </c>
      <c r="AX458" s="12" t="s">
        <v>76</v>
      </c>
      <c r="AY458" s="148" t="s">
        <v>163</v>
      </c>
    </row>
    <row r="459" spans="2:65" s="12" customFormat="1">
      <c r="B459" s="147"/>
      <c r="D459" s="141" t="s">
        <v>176</v>
      </c>
      <c r="E459" s="148" t="s">
        <v>19</v>
      </c>
      <c r="F459" s="149" t="s">
        <v>576</v>
      </c>
      <c r="H459" s="148" t="s">
        <v>19</v>
      </c>
      <c r="I459" s="150"/>
      <c r="L459" s="147"/>
      <c r="M459" s="151"/>
      <c r="T459" s="152"/>
      <c r="AT459" s="148" t="s">
        <v>176</v>
      </c>
      <c r="AU459" s="148" t="s">
        <v>86</v>
      </c>
      <c r="AV459" s="12" t="s">
        <v>84</v>
      </c>
      <c r="AW459" s="12" t="s">
        <v>37</v>
      </c>
      <c r="AX459" s="12" t="s">
        <v>76</v>
      </c>
      <c r="AY459" s="148" t="s">
        <v>163</v>
      </c>
    </row>
    <row r="460" spans="2:65" s="13" customFormat="1">
      <c r="B460" s="153"/>
      <c r="D460" s="141" t="s">
        <v>176</v>
      </c>
      <c r="E460" s="154" t="s">
        <v>19</v>
      </c>
      <c r="F460" s="155" t="s">
        <v>86</v>
      </c>
      <c r="H460" s="156">
        <v>2</v>
      </c>
      <c r="I460" s="157"/>
      <c r="L460" s="153"/>
      <c r="M460" s="158"/>
      <c r="T460" s="159"/>
      <c r="AT460" s="154" t="s">
        <v>176</v>
      </c>
      <c r="AU460" s="154" t="s">
        <v>86</v>
      </c>
      <c r="AV460" s="13" t="s">
        <v>86</v>
      </c>
      <c r="AW460" s="13" t="s">
        <v>37</v>
      </c>
      <c r="AX460" s="13" t="s">
        <v>76</v>
      </c>
      <c r="AY460" s="154" t="s">
        <v>163</v>
      </c>
    </row>
    <row r="461" spans="2:65" s="12" customFormat="1">
      <c r="B461" s="147"/>
      <c r="D461" s="141" t="s">
        <v>176</v>
      </c>
      <c r="E461" s="148" t="s">
        <v>19</v>
      </c>
      <c r="F461" s="149" t="s">
        <v>558</v>
      </c>
      <c r="H461" s="148" t="s">
        <v>19</v>
      </c>
      <c r="I461" s="150"/>
      <c r="L461" s="147"/>
      <c r="M461" s="151"/>
      <c r="T461" s="152"/>
      <c r="AT461" s="148" t="s">
        <v>176</v>
      </c>
      <c r="AU461" s="148" t="s">
        <v>86</v>
      </c>
      <c r="AV461" s="12" t="s">
        <v>84</v>
      </c>
      <c r="AW461" s="12" t="s">
        <v>37</v>
      </c>
      <c r="AX461" s="12" t="s">
        <v>76</v>
      </c>
      <c r="AY461" s="148" t="s">
        <v>163</v>
      </c>
    </row>
    <row r="462" spans="2:65" s="12" customFormat="1">
      <c r="B462" s="147"/>
      <c r="D462" s="141" t="s">
        <v>176</v>
      </c>
      <c r="E462" s="148" t="s">
        <v>19</v>
      </c>
      <c r="F462" s="149" t="s">
        <v>576</v>
      </c>
      <c r="H462" s="148" t="s">
        <v>19</v>
      </c>
      <c r="I462" s="150"/>
      <c r="L462" s="147"/>
      <c r="M462" s="151"/>
      <c r="T462" s="152"/>
      <c r="AT462" s="148" t="s">
        <v>176</v>
      </c>
      <c r="AU462" s="148" t="s">
        <v>86</v>
      </c>
      <c r="AV462" s="12" t="s">
        <v>84</v>
      </c>
      <c r="AW462" s="12" t="s">
        <v>37</v>
      </c>
      <c r="AX462" s="12" t="s">
        <v>76</v>
      </c>
      <c r="AY462" s="148" t="s">
        <v>163</v>
      </c>
    </row>
    <row r="463" spans="2:65" s="13" customFormat="1">
      <c r="B463" s="153"/>
      <c r="D463" s="141" t="s">
        <v>176</v>
      </c>
      <c r="E463" s="154" t="s">
        <v>19</v>
      </c>
      <c r="F463" s="155" t="s">
        <v>86</v>
      </c>
      <c r="H463" s="156">
        <v>2</v>
      </c>
      <c r="I463" s="157"/>
      <c r="L463" s="153"/>
      <c r="M463" s="158"/>
      <c r="T463" s="159"/>
      <c r="AT463" s="154" t="s">
        <v>176</v>
      </c>
      <c r="AU463" s="154" t="s">
        <v>86</v>
      </c>
      <c r="AV463" s="13" t="s">
        <v>86</v>
      </c>
      <c r="AW463" s="13" t="s">
        <v>37</v>
      </c>
      <c r="AX463" s="13" t="s">
        <v>76</v>
      </c>
      <c r="AY463" s="154" t="s">
        <v>163</v>
      </c>
    </row>
    <row r="464" spans="2:65" s="14" customFormat="1">
      <c r="B464" s="160"/>
      <c r="D464" s="141" t="s">
        <v>176</v>
      </c>
      <c r="E464" s="161" t="s">
        <v>19</v>
      </c>
      <c r="F464" s="162" t="s">
        <v>178</v>
      </c>
      <c r="H464" s="163">
        <v>4</v>
      </c>
      <c r="I464" s="164"/>
      <c r="L464" s="160"/>
      <c r="M464" s="165"/>
      <c r="T464" s="166"/>
      <c r="AT464" s="161" t="s">
        <v>176</v>
      </c>
      <c r="AU464" s="161" t="s">
        <v>86</v>
      </c>
      <c r="AV464" s="14" t="s">
        <v>170</v>
      </c>
      <c r="AW464" s="14" t="s">
        <v>37</v>
      </c>
      <c r="AX464" s="14" t="s">
        <v>84</v>
      </c>
      <c r="AY464" s="161" t="s">
        <v>163</v>
      </c>
    </row>
    <row r="465" spans="2:65" s="1" customFormat="1" ht="21.75" customHeight="1">
      <c r="B465" s="33"/>
      <c r="C465" s="128" t="s">
        <v>577</v>
      </c>
      <c r="D465" s="128" t="s">
        <v>165</v>
      </c>
      <c r="E465" s="129" t="s">
        <v>578</v>
      </c>
      <c r="F465" s="130" t="s">
        <v>579</v>
      </c>
      <c r="G465" s="131" t="s">
        <v>168</v>
      </c>
      <c r="H465" s="132">
        <v>8</v>
      </c>
      <c r="I465" s="133"/>
      <c r="J465" s="134">
        <f>ROUND(I465*H465,2)</f>
        <v>0</v>
      </c>
      <c r="K465" s="130" t="s">
        <v>169</v>
      </c>
      <c r="L465" s="33"/>
      <c r="M465" s="135" t="s">
        <v>19</v>
      </c>
      <c r="N465" s="136" t="s">
        <v>47</v>
      </c>
      <c r="P465" s="137">
        <f>O465*H465</f>
        <v>0</v>
      </c>
      <c r="Q465" s="137">
        <v>4.555E-2</v>
      </c>
      <c r="R465" s="137">
        <f>Q465*H465</f>
        <v>0.3644</v>
      </c>
      <c r="S465" s="137">
        <v>0</v>
      </c>
      <c r="T465" s="138">
        <f>S465*H465</f>
        <v>0</v>
      </c>
      <c r="AR465" s="139" t="s">
        <v>170</v>
      </c>
      <c r="AT465" s="139" t="s">
        <v>165</v>
      </c>
      <c r="AU465" s="139" t="s">
        <v>86</v>
      </c>
      <c r="AY465" s="18" t="s">
        <v>163</v>
      </c>
      <c r="BE465" s="140">
        <f>IF(N465="základní",J465,0)</f>
        <v>0</v>
      </c>
      <c r="BF465" s="140">
        <f>IF(N465="snížená",J465,0)</f>
        <v>0</v>
      </c>
      <c r="BG465" s="140">
        <f>IF(N465="zákl. přenesená",J465,0)</f>
        <v>0</v>
      </c>
      <c r="BH465" s="140">
        <f>IF(N465="sníž. přenesená",J465,0)</f>
        <v>0</v>
      </c>
      <c r="BI465" s="140">
        <f>IF(N465="nulová",J465,0)</f>
        <v>0</v>
      </c>
      <c r="BJ465" s="18" t="s">
        <v>84</v>
      </c>
      <c r="BK465" s="140">
        <f>ROUND(I465*H465,2)</f>
        <v>0</v>
      </c>
      <c r="BL465" s="18" t="s">
        <v>170</v>
      </c>
      <c r="BM465" s="139" t="s">
        <v>580</v>
      </c>
    </row>
    <row r="466" spans="2:65" s="1" customFormat="1" ht="19.2">
      <c r="B466" s="33"/>
      <c r="D466" s="141" t="s">
        <v>172</v>
      </c>
      <c r="F466" s="142" t="s">
        <v>581</v>
      </c>
      <c r="I466" s="143"/>
      <c r="L466" s="33"/>
      <c r="M466" s="144"/>
      <c r="T466" s="54"/>
      <c r="AT466" s="18" t="s">
        <v>172</v>
      </c>
      <c r="AU466" s="18" t="s">
        <v>86</v>
      </c>
    </row>
    <row r="467" spans="2:65" s="1" customFormat="1">
      <c r="B467" s="33"/>
      <c r="D467" s="145" t="s">
        <v>174</v>
      </c>
      <c r="F467" s="146" t="s">
        <v>582</v>
      </c>
      <c r="I467" s="143"/>
      <c r="L467" s="33"/>
      <c r="M467" s="144"/>
      <c r="T467" s="54"/>
      <c r="AT467" s="18" t="s">
        <v>174</v>
      </c>
      <c r="AU467" s="18" t="s">
        <v>86</v>
      </c>
    </row>
    <row r="468" spans="2:65" s="12" customFormat="1">
      <c r="B468" s="147"/>
      <c r="D468" s="141" t="s">
        <v>176</v>
      </c>
      <c r="E468" s="148" t="s">
        <v>19</v>
      </c>
      <c r="F468" s="149" t="s">
        <v>511</v>
      </c>
      <c r="H468" s="148" t="s">
        <v>19</v>
      </c>
      <c r="I468" s="150"/>
      <c r="L468" s="147"/>
      <c r="M468" s="151"/>
      <c r="T468" s="152"/>
      <c r="AT468" s="148" t="s">
        <v>176</v>
      </c>
      <c r="AU468" s="148" t="s">
        <v>86</v>
      </c>
      <c r="AV468" s="12" t="s">
        <v>84</v>
      </c>
      <c r="AW468" s="12" t="s">
        <v>37</v>
      </c>
      <c r="AX468" s="12" t="s">
        <v>76</v>
      </c>
      <c r="AY468" s="148" t="s">
        <v>163</v>
      </c>
    </row>
    <row r="469" spans="2:65" s="12" customFormat="1">
      <c r="B469" s="147"/>
      <c r="D469" s="141" t="s">
        <v>176</v>
      </c>
      <c r="E469" s="148" t="s">
        <v>19</v>
      </c>
      <c r="F469" s="149" t="s">
        <v>583</v>
      </c>
      <c r="H469" s="148" t="s">
        <v>19</v>
      </c>
      <c r="I469" s="150"/>
      <c r="L469" s="147"/>
      <c r="M469" s="151"/>
      <c r="T469" s="152"/>
      <c r="AT469" s="148" t="s">
        <v>176</v>
      </c>
      <c r="AU469" s="148" t="s">
        <v>86</v>
      </c>
      <c r="AV469" s="12" t="s">
        <v>84</v>
      </c>
      <c r="AW469" s="12" t="s">
        <v>37</v>
      </c>
      <c r="AX469" s="12" t="s">
        <v>76</v>
      </c>
      <c r="AY469" s="148" t="s">
        <v>163</v>
      </c>
    </row>
    <row r="470" spans="2:65" s="13" customFormat="1">
      <c r="B470" s="153"/>
      <c r="D470" s="141" t="s">
        <v>176</v>
      </c>
      <c r="E470" s="154" t="s">
        <v>19</v>
      </c>
      <c r="F470" s="155" t="s">
        <v>584</v>
      </c>
      <c r="H470" s="156">
        <v>4</v>
      </c>
      <c r="I470" s="157"/>
      <c r="L470" s="153"/>
      <c r="M470" s="158"/>
      <c r="T470" s="159"/>
      <c r="AT470" s="154" t="s">
        <v>176</v>
      </c>
      <c r="AU470" s="154" t="s">
        <v>86</v>
      </c>
      <c r="AV470" s="13" t="s">
        <v>86</v>
      </c>
      <c r="AW470" s="13" t="s">
        <v>37</v>
      </c>
      <c r="AX470" s="13" t="s">
        <v>76</v>
      </c>
      <c r="AY470" s="154" t="s">
        <v>163</v>
      </c>
    </row>
    <row r="471" spans="2:65" s="12" customFormat="1">
      <c r="B471" s="147"/>
      <c r="D471" s="141" t="s">
        <v>176</v>
      </c>
      <c r="E471" s="148" t="s">
        <v>19</v>
      </c>
      <c r="F471" s="149" t="s">
        <v>585</v>
      </c>
      <c r="H471" s="148" t="s">
        <v>19</v>
      </c>
      <c r="I471" s="150"/>
      <c r="L471" s="147"/>
      <c r="M471" s="151"/>
      <c r="T471" s="152"/>
      <c r="AT471" s="148" t="s">
        <v>176</v>
      </c>
      <c r="AU471" s="148" t="s">
        <v>86</v>
      </c>
      <c r="AV471" s="12" t="s">
        <v>84</v>
      </c>
      <c r="AW471" s="12" t="s">
        <v>37</v>
      </c>
      <c r="AX471" s="12" t="s">
        <v>76</v>
      </c>
      <c r="AY471" s="148" t="s">
        <v>163</v>
      </c>
    </row>
    <row r="472" spans="2:65" s="13" customFormat="1">
      <c r="B472" s="153"/>
      <c r="D472" s="141" t="s">
        <v>176</v>
      </c>
      <c r="E472" s="154" t="s">
        <v>19</v>
      </c>
      <c r="F472" s="155" t="s">
        <v>584</v>
      </c>
      <c r="H472" s="156">
        <v>4</v>
      </c>
      <c r="I472" s="157"/>
      <c r="L472" s="153"/>
      <c r="M472" s="158"/>
      <c r="T472" s="159"/>
      <c r="AT472" s="154" t="s">
        <v>176</v>
      </c>
      <c r="AU472" s="154" t="s">
        <v>86</v>
      </c>
      <c r="AV472" s="13" t="s">
        <v>86</v>
      </c>
      <c r="AW472" s="13" t="s">
        <v>37</v>
      </c>
      <c r="AX472" s="13" t="s">
        <v>76</v>
      </c>
      <c r="AY472" s="154" t="s">
        <v>163</v>
      </c>
    </row>
    <row r="473" spans="2:65" s="14" customFormat="1">
      <c r="B473" s="160"/>
      <c r="D473" s="141" t="s">
        <v>176</v>
      </c>
      <c r="E473" s="161" t="s">
        <v>19</v>
      </c>
      <c r="F473" s="162" t="s">
        <v>178</v>
      </c>
      <c r="H473" s="163">
        <v>8</v>
      </c>
      <c r="I473" s="164"/>
      <c r="L473" s="160"/>
      <c r="M473" s="165"/>
      <c r="T473" s="166"/>
      <c r="AT473" s="161" t="s">
        <v>176</v>
      </c>
      <c r="AU473" s="161" t="s">
        <v>86</v>
      </c>
      <c r="AV473" s="14" t="s">
        <v>170</v>
      </c>
      <c r="AW473" s="14" t="s">
        <v>37</v>
      </c>
      <c r="AX473" s="14" t="s">
        <v>84</v>
      </c>
      <c r="AY473" s="161" t="s">
        <v>163</v>
      </c>
    </row>
    <row r="474" spans="2:65" s="1" customFormat="1" ht="21.75" customHeight="1">
      <c r="B474" s="33"/>
      <c r="C474" s="128" t="s">
        <v>586</v>
      </c>
      <c r="D474" s="128" t="s">
        <v>165</v>
      </c>
      <c r="E474" s="129" t="s">
        <v>587</v>
      </c>
      <c r="F474" s="130" t="s">
        <v>588</v>
      </c>
      <c r="G474" s="131" t="s">
        <v>168</v>
      </c>
      <c r="H474" s="132">
        <v>18</v>
      </c>
      <c r="I474" s="133"/>
      <c r="J474" s="134">
        <f>ROUND(I474*H474,2)</f>
        <v>0</v>
      </c>
      <c r="K474" s="130" t="s">
        <v>169</v>
      </c>
      <c r="L474" s="33"/>
      <c r="M474" s="135" t="s">
        <v>19</v>
      </c>
      <c r="N474" s="136" t="s">
        <v>47</v>
      </c>
      <c r="P474" s="137">
        <f>O474*H474</f>
        <v>0</v>
      </c>
      <c r="Q474" s="137">
        <v>5.4550000000000001E-2</v>
      </c>
      <c r="R474" s="137">
        <f>Q474*H474</f>
        <v>0.9819</v>
      </c>
      <c r="S474" s="137">
        <v>0</v>
      </c>
      <c r="T474" s="138">
        <f>S474*H474</f>
        <v>0</v>
      </c>
      <c r="AR474" s="139" t="s">
        <v>170</v>
      </c>
      <c r="AT474" s="139" t="s">
        <v>165</v>
      </c>
      <c r="AU474" s="139" t="s">
        <v>86</v>
      </c>
      <c r="AY474" s="18" t="s">
        <v>163</v>
      </c>
      <c r="BE474" s="140">
        <f>IF(N474="základní",J474,0)</f>
        <v>0</v>
      </c>
      <c r="BF474" s="140">
        <f>IF(N474="snížená",J474,0)</f>
        <v>0</v>
      </c>
      <c r="BG474" s="140">
        <f>IF(N474="zákl. přenesená",J474,0)</f>
        <v>0</v>
      </c>
      <c r="BH474" s="140">
        <f>IF(N474="sníž. přenesená",J474,0)</f>
        <v>0</v>
      </c>
      <c r="BI474" s="140">
        <f>IF(N474="nulová",J474,0)</f>
        <v>0</v>
      </c>
      <c r="BJ474" s="18" t="s">
        <v>84</v>
      </c>
      <c r="BK474" s="140">
        <f>ROUND(I474*H474,2)</f>
        <v>0</v>
      </c>
      <c r="BL474" s="18" t="s">
        <v>170</v>
      </c>
      <c r="BM474" s="139" t="s">
        <v>589</v>
      </c>
    </row>
    <row r="475" spans="2:65" s="1" customFormat="1" ht="19.2">
      <c r="B475" s="33"/>
      <c r="D475" s="141" t="s">
        <v>172</v>
      </c>
      <c r="F475" s="142" t="s">
        <v>590</v>
      </c>
      <c r="I475" s="143"/>
      <c r="L475" s="33"/>
      <c r="M475" s="144"/>
      <c r="T475" s="54"/>
      <c r="AT475" s="18" t="s">
        <v>172</v>
      </c>
      <c r="AU475" s="18" t="s">
        <v>86</v>
      </c>
    </row>
    <row r="476" spans="2:65" s="1" customFormat="1">
      <c r="B476" s="33"/>
      <c r="D476" s="145" t="s">
        <v>174</v>
      </c>
      <c r="F476" s="146" t="s">
        <v>591</v>
      </c>
      <c r="I476" s="143"/>
      <c r="L476" s="33"/>
      <c r="M476" s="144"/>
      <c r="T476" s="54"/>
      <c r="AT476" s="18" t="s">
        <v>174</v>
      </c>
      <c r="AU476" s="18" t="s">
        <v>86</v>
      </c>
    </row>
    <row r="477" spans="2:65" s="12" customFormat="1">
      <c r="B477" s="147"/>
      <c r="D477" s="141" t="s">
        <v>176</v>
      </c>
      <c r="E477" s="148" t="s">
        <v>19</v>
      </c>
      <c r="F477" s="149" t="s">
        <v>511</v>
      </c>
      <c r="H477" s="148" t="s">
        <v>19</v>
      </c>
      <c r="I477" s="150"/>
      <c r="L477" s="147"/>
      <c r="M477" s="151"/>
      <c r="T477" s="152"/>
      <c r="AT477" s="148" t="s">
        <v>176</v>
      </c>
      <c r="AU477" s="148" t="s">
        <v>86</v>
      </c>
      <c r="AV477" s="12" t="s">
        <v>84</v>
      </c>
      <c r="AW477" s="12" t="s">
        <v>37</v>
      </c>
      <c r="AX477" s="12" t="s">
        <v>76</v>
      </c>
      <c r="AY477" s="148" t="s">
        <v>163</v>
      </c>
    </row>
    <row r="478" spans="2:65" s="12" customFormat="1">
      <c r="B478" s="147"/>
      <c r="D478" s="141" t="s">
        <v>176</v>
      </c>
      <c r="E478" s="148" t="s">
        <v>19</v>
      </c>
      <c r="F478" s="149" t="s">
        <v>592</v>
      </c>
      <c r="H478" s="148" t="s">
        <v>19</v>
      </c>
      <c r="I478" s="150"/>
      <c r="L478" s="147"/>
      <c r="M478" s="151"/>
      <c r="T478" s="152"/>
      <c r="AT478" s="148" t="s">
        <v>176</v>
      </c>
      <c r="AU478" s="148" t="s">
        <v>86</v>
      </c>
      <c r="AV478" s="12" t="s">
        <v>84</v>
      </c>
      <c r="AW478" s="12" t="s">
        <v>37</v>
      </c>
      <c r="AX478" s="12" t="s">
        <v>76</v>
      </c>
      <c r="AY478" s="148" t="s">
        <v>163</v>
      </c>
    </row>
    <row r="479" spans="2:65" s="13" customFormat="1">
      <c r="B479" s="153"/>
      <c r="D479" s="141" t="s">
        <v>176</v>
      </c>
      <c r="E479" s="154" t="s">
        <v>19</v>
      </c>
      <c r="F479" s="155" t="s">
        <v>584</v>
      </c>
      <c r="H479" s="156">
        <v>4</v>
      </c>
      <c r="I479" s="157"/>
      <c r="L479" s="153"/>
      <c r="M479" s="158"/>
      <c r="T479" s="159"/>
      <c r="AT479" s="154" t="s">
        <v>176</v>
      </c>
      <c r="AU479" s="154" t="s">
        <v>86</v>
      </c>
      <c r="AV479" s="13" t="s">
        <v>86</v>
      </c>
      <c r="AW479" s="13" t="s">
        <v>37</v>
      </c>
      <c r="AX479" s="13" t="s">
        <v>76</v>
      </c>
      <c r="AY479" s="154" t="s">
        <v>163</v>
      </c>
    </row>
    <row r="480" spans="2:65" s="12" customFormat="1">
      <c r="B480" s="147"/>
      <c r="D480" s="141" t="s">
        <v>176</v>
      </c>
      <c r="E480" s="148" t="s">
        <v>19</v>
      </c>
      <c r="F480" s="149" t="s">
        <v>593</v>
      </c>
      <c r="H480" s="148" t="s">
        <v>19</v>
      </c>
      <c r="I480" s="150"/>
      <c r="L480" s="147"/>
      <c r="M480" s="151"/>
      <c r="T480" s="152"/>
      <c r="AT480" s="148" t="s">
        <v>176</v>
      </c>
      <c r="AU480" s="148" t="s">
        <v>86</v>
      </c>
      <c r="AV480" s="12" t="s">
        <v>84</v>
      </c>
      <c r="AW480" s="12" t="s">
        <v>37</v>
      </c>
      <c r="AX480" s="12" t="s">
        <v>76</v>
      </c>
      <c r="AY480" s="148" t="s">
        <v>163</v>
      </c>
    </row>
    <row r="481" spans="2:65" s="13" customFormat="1">
      <c r="B481" s="153"/>
      <c r="D481" s="141" t="s">
        <v>176</v>
      </c>
      <c r="E481" s="154" t="s">
        <v>19</v>
      </c>
      <c r="F481" s="155" t="s">
        <v>584</v>
      </c>
      <c r="H481" s="156">
        <v>4</v>
      </c>
      <c r="I481" s="157"/>
      <c r="L481" s="153"/>
      <c r="M481" s="158"/>
      <c r="T481" s="159"/>
      <c r="AT481" s="154" t="s">
        <v>176</v>
      </c>
      <c r="AU481" s="154" t="s">
        <v>86</v>
      </c>
      <c r="AV481" s="13" t="s">
        <v>86</v>
      </c>
      <c r="AW481" s="13" t="s">
        <v>37</v>
      </c>
      <c r="AX481" s="13" t="s">
        <v>76</v>
      </c>
      <c r="AY481" s="154" t="s">
        <v>163</v>
      </c>
    </row>
    <row r="482" spans="2:65" s="12" customFormat="1">
      <c r="B482" s="147"/>
      <c r="D482" s="141" t="s">
        <v>176</v>
      </c>
      <c r="E482" s="148" t="s">
        <v>19</v>
      </c>
      <c r="F482" s="149" t="s">
        <v>594</v>
      </c>
      <c r="H482" s="148" t="s">
        <v>19</v>
      </c>
      <c r="I482" s="150"/>
      <c r="L482" s="147"/>
      <c r="M482" s="151"/>
      <c r="T482" s="152"/>
      <c r="AT482" s="148" t="s">
        <v>176</v>
      </c>
      <c r="AU482" s="148" t="s">
        <v>86</v>
      </c>
      <c r="AV482" s="12" t="s">
        <v>84</v>
      </c>
      <c r="AW482" s="12" t="s">
        <v>37</v>
      </c>
      <c r="AX482" s="12" t="s">
        <v>76</v>
      </c>
      <c r="AY482" s="148" t="s">
        <v>163</v>
      </c>
    </row>
    <row r="483" spans="2:65" s="13" customFormat="1">
      <c r="B483" s="153"/>
      <c r="D483" s="141" t="s">
        <v>176</v>
      </c>
      <c r="E483" s="154" t="s">
        <v>19</v>
      </c>
      <c r="F483" s="155" t="s">
        <v>595</v>
      </c>
      <c r="H483" s="156">
        <v>3</v>
      </c>
      <c r="I483" s="157"/>
      <c r="L483" s="153"/>
      <c r="M483" s="158"/>
      <c r="T483" s="159"/>
      <c r="AT483" s="154" t="s">
        <v>176</v>
      </c>
      <c r="AU483" s="154" t="s">
        <v>86</v>
      </c>
      <c r="AV483" s="13" t="s">
        <v>86</v>
      </c>
      <c r="AW483" s="13" t="s">
        <v>37</v>
      </c>
      <c r="AX483" s="13" t="s">
        <v>76</v>
      </c>
      <c r="AY483" s="154" t="s">
        <v>163</v>
      </c>
    </row>
    <row r="484" spans="2:65" s="12" customFormat="1">
      <c r="B484" s="147"/>
      <c r="D484" s="141" t="s">
        <v>176</v>
      </c>
      <c r="E484" s="148" t="s">
        <v>19</v>
      </c>
      <c r="F484" s="149" t="s">
        <v>558</v>
      </c>
      <c r="H484" s="148" t="s">
        <v>19</v>
      </c>
      <c r="I484" s="150"/>
      <c r="L484" s="147"/>
      <c r="M484" s="151"/>
      <c r="T484" s="152"/>
      <c r="AT484" s="148" t="s">
        <v>176</v>
      </c>
      <c r="AU484" s="148" t="s">
        <v>86</v>
      </c>
      <c r="AV484" s="12" t="s">
        <v>84</v>
      </c>
      <c r="AW484" s="12" t="s">
        <v>37</v>
      </c>
      <c r="AX484" s="12" t="s">
        <v>76</v>
      </c>
      <c r="AY484" s="148" t="s">
        <v>163</v>
      </c>
    </row>
    <row r="485" spans="2:65" s="12" customFormat="1">
      <c r="B485" s="147"/>
      <c r="D485" s="141" t="s">
        <v>176</v>
      </c>
      <c r="E485" s="148" t="s">
        <v>19</v>
      </c>
      <c r="F485" s="149" t="s">
        <v>594</v>
      </c>
      <c r="H485" s="148" t="s">
        <v>19</v>
      </c>
      <c r="I485" s="150"/>
      <c r="L485" s="147"/>
      <c r="M485" s="151"/>
      <c r="T485" s="152"/>
      <c r="AT485" s="148" t="s">
        <v>176</v>
      </c>
      <c r="AU485" s="148" t="s">
        <v>86</v>
      </c>
      <c r="AV485" s="12" t="s">
        <v>84</v>
      </c>
      <c r="AW485" s="12" t="s">
        <v>37</v>
      </c>
      <c r="AX485" s="12" t="s">
        <v>76</v>
      </c>
      <c r="AY485" s="148" t="s">
        <v>163</v>
      </c>
    </row>
    <row r="486" spans="2:65" s="13" customFormat="1">
      <c r="B486" s="153"/>
      <c r="D486" s="141" t="s">
        <v>176</v>
      </c>
      <c r="E486" s="154" t="s">
        <v>19</v>
      </c>
      <c r="F486" s="155" t="s">
        <v>595</v>
      </c>
      <c r="H486" s="156">
        <v>3</v>
      </c>
      <c r="I486" s="157"/>
      <c r="L486" s="153"/>
      <c r="M486" s="158"/>
      <c r="T486" s="159"/>
      <c r="AT486" s="154" t="s">
        <v>176</v>
      </c>
      <c r="AU486" s="154" t="s">
        <v>86</v>
      </c>
      <c r="AV486" s="13" t="s">
        <v>86</v>
      </c>
      <c r="AW486" s="13" t="s">
        <v>37</v>
      </c>
      <c r="AX486" s="13" t="s">
        <v>76</v>
      </c>
      <c r="AY486" s="154" t="s">
        <v>163</v>
      </c>
    </row>
    <row r="487" spans="2:65" s="12" customFormat="1">
      <c r="B487" s="147"/>
      <c r="D487" s="141" t="s">
        <v>176</v>
      </c>
      <c r="E487" s="148" t="s">
        <v>19</v>
      </c>
      <c r="F487" s="149" t="s">
        <v>596</v>
      </c>
      <c r="H487" s="148" t="s">
        <v>19</v>
      </c>
      <c r="I487" s="150"/>
      <c r="L487" s="147"/>
      <c r="M487" s="151"/>
      <c r="T487" s="152"/>
      <c r="AT487" s="148" t="s">
        <v>176</v>
      </c>
      <c r="AU487" s="148" t="s">
        <v>86</v>
      </c>
      <c r="AV487" s="12" t="s">
        <v>84</v>
      </c>
      <c r="AW487" s="12" t="s">
        <v>37</v>
      </c>
      <c r="AX487" s="12" t="s">
        <v>76</v>
      </c>
      <c r="AY487" s="148" t="s">
        <v>163</v>
      </c>
    </row>
    <row r="488" spans="2:65" s="13" customFormat="1">
      <c r="B488" s="153"/>
      <c r="D488" s="141" t="s">
        <v>176</v>
      </c>
      <c r="E488" s="154" t="s">
        <v>19</v>
      </c>
      <c r="F488" s="155" t="s">
        <v>584</v>
      </c>
      <c r="H488" s="156">
        <v>4</v>
      </c>
      <c r="I488" s="157"/>
      <c r="L488" s="153"/>
      <c r="M488" s="158"/>
      <c r="T488" s="159"/>
      <c r="AT488" s="154" t="s">
        <v>176</v>
      </c>
      <c r="AU488" s="154" t="s">
        <v>86</v>
      </c>
      <c r="AV488" s="13" t="s">
        <v>86</v>
      </c>
      <c r="AW488" s="13" t="s">
        <v>37</v>
      </c>
      <c r="AX488" s="13" t="s">
        <v>76</v>
      </c>
      <c r="AY488" s="154" t="s">
        <v>163</v>
      </c>
    </row>
    <row r="489" spans="2:65" s="14" customFormat="1">
      <c r="B489" s="160"/>
      <c r="D489" s="141" t="s">
        <v>176</v>
      </c>
      <c r="E489" s="161" t="s">
        <v>19</v>
      </c>
      <c r="F489" s="162" t="s">
        <v>178</v>
      </c>
      <c r="H489" s="163">
        <v>18</v>
      </c>
      <c r="I489" s="164"/>
      <c r="L489" s="160"/>
      <c r="M489" s="165"/>
      <c r="T489" s="166"/>
      <c r="AT489" s="161" t="s">
        <v>176</v>
      </c>
      <c r="AU489" s="161" t="s">
        <v>86</v>
      </c>
      <c r="AV489" s="14" t="s">
        <v>170</v>
      </c>
      <c r="AW489" s="14" t="s">
        <v>37</v>
      </c>
      <c r="AX489" s="14" t="s">
        <v>84</v>
      </c>
      <c r="AY489" s="161" t="s">
        <v>163</v>
      </c>
    </row>
    <row r="490" spans="2:65" s="1" customFormat="1" ht="21.75" customHeight="1">
      <c r="B490" s="33"/>
      <c r="C490" s="128" t="s">
        <v>597</v>
      </c>
      <c r="D490" s="128" t="s">
        <v>165</v>
      </c>
      <c r="E490" s="129" t="s">
        <v>598</v>
      </c>
      <c r="F490" s="130" t="s">
        <v>599</v>
      </c>
      <c r="G490" s="131" t="s">
        <v>168</v>
      </c>
      <c r="H490" s="132">
        <v>76</v>
      </c>
      <c r="I490" s="133"/>
      <c r="J490" s="134">
        <f>ROUND(I490*H490,2)</f>
        <v>0</v>
      </c>
      <c r="K490" s="130" t="s">
        <v>169</v>
      </c>
      <c r="L490" s="33"/>
      <c r="M490" s="135" t="s">
        <v>19</v>
      </c>
      <c r="N490" s="136" t="s">
        <v>47</v>
      </c>
      <c r="P490" s="137">
        <f>O490*H490</f>
        <v>0</v>
      </c>
      <c r="Q490" s="137">
        <v>0.10904999999999999</v>
      </c>
      <c r="R490" s="137">
        <f>Q490*H490</f>
        <v>8.2877999999999989</v>
      </c>
      <c r="S490" s="137">
        <v>0</v>
      </c>
      <c r="T490" s="138">
        <f>S490*H490</f>
        <v>0</v>
      </c>
      <c r="AR490" s="139" t="s">
        <v>170</v>
      </c>
      <c r="AT490" s="139" t="s">
        <v>165</v>
      </c>
      <c r="AU490" s="139" t="s">
        <v>86</v>
      </c>
      <c r="AY490" s="18" t="s">
        <v>163</v>
      </c>
      <c r="BE490" s="140">
        <f>IF(N490="základní",J490,0)</f>
        <v>0</v>
      </c>
      <c r="BF490" s="140">
        <f>IF(N490="snížená",J490,0)</f>
        <v>0</v>
      </c>
      <c r="BG490" s="140">
        <f>IF(N490="zákl. přenesená",J490,0)</f>
        <v>0</v>
      </c>
      <c r="BH490" s="140">
        <f>IF(N490="sníž. přenesená",J490,0)</f>
        <v>0</v>
      </c>
      <c r="BI490" s="140">
        <f>IF(N490="nulová",J490,0)</f>
        <v>0</v>
      </c>
      <c r="BJ490" s="18" t="s">
        <v>84</v>
      </c>
      <c r="BK490" s="140">
        <f>ROUND(I490*H490,2)</f>
        <v>0</v>
      </c>
      <c r="BL490" s="18" t="s">
        <v>170</v>
      </c>
      <c r="BM490" s="139" t="s">
        <v>600</v>
      </c>
    </row>
    <row r="491" spans="2:65" s="1" customFormat="1" ht="19.2">
      <c r="B491" s="33"/>
      <c r="D491" s="141" t="s">
        <v>172</v>
      </c>
      <c r="F491" s="142" t="s">
        <v>601</v>
      </c>
      <c r="I491" s="143"/>
      <c r="L491" s="33"/>
      <c r="M491" s="144"/>
      <c r="T491" s="54"/>
      <c r="AT491" s="18" t="s">
        <v>172</v>
      </c>
      <c r="AU491" s="18" t="s">
        <v>86</v>
      </c>
    </row>
    <row r="492" spans="2:65" s="1" customFormat="1">
      <c r="B492" s="33"/>
      <c r="D492" s="145" t="s">
        <v>174</v>
      </c>
      <c r="F492" s="146" t="s">
        <v>602</v>
      </c>
      <c r="I492" s="143"/>
      <c r="L492" s="33"/>
      <c r="M492" s="144"/>
      <c r="T492" s="54"/>
      <c r="AT492" s="18" t="s">
        <v>174</v>
      </c>
      <c r="AU492" s="18" t="s">
        <v>86</v>
      </c>
    </row>
    <row r="493" spans="2:65" s="12" customFormat="1">
      <c r="B493" s="147"/>
      <c r="D493" s="141" t="s">
        <v>176</v>
      </c>
      <c r="E493" s="148" t="s">
        <v>19</v>
      </c>
      <c r="F493" s="149" t="s">
        <v>511</v>
      </c>
      <c r="H493" s="148" t="s">
        <v>19</v>
      </c>
      <c r="I493" s="150"/>
      <c r="L493" s="147"/>
      <c r="M493" s="151"/>
      <c r="T493" s="152"/>
      <c r="AT493" s="148" t="s">
        <v>176</v>
      </c>
      <c r="AU493" s="148" t="s">
        <v>86</v>
      </c>
      <c r="AV493" s="12" t="s">
        <v>84</v>
      </c>
      <c r="AW493" s="12" t="s">
        <v>37</v>
      </c>
      <c r="AX493" s="12" t="s">
        <v>76</v>
      </c>
      <c r="AY493" s="148" t="s">
        <v>163</v>
      </c>
    </row>
    <row r="494" spans="2:65" s="12" customFormat="1">
      <c r="B494" s="147"/>
      <c r="D494" s="141" t="s">
        <v>176</v>
      </c>
      <c r="E494" s="148" t="s">
        <v>19</v>
      </c>
      <c r="F494" s="149" t="s">
        <v>603</v>
      </c>
      <c r="H494" s="148" t="s">
        <v>19</v>
      </c>
      <c r="I494" s="150"/>
      <c r="L494" s="147"/>
      <c r="M494" s="151"/>
      <c r="T494" s="152"/>
      <c r="AT494" s="148" t="s">
        <v>176</v>
      </c>
      <c r="AU494" s="148" t="s">
        <v>86</v>
      </c>
      <c r="AV494" s="12" t="s">
        <v>84</v>
      </c>
      <c r="AW494" s="12" t="s">
        <v>37</v>
      </c>
      <c r="AX494" s="12" t="s">
        <v>76</v>
      </c>
      <c r="AY494" s="148" t="s">
        <v>163</v>
      </c>
    </row>
    <row r="495" spans="2:65" s="13" customFormat="1">
      <c r="B495" s="153"/>
      <c r="D495" s="141" t="s">
        <v>176</v>
      </c>
      <c r="E495" s="154" t="s">
        <v>19</v>
      </c>
      <c r="F495" s="155" t="s">
        <v>604</v>
      </c>
      <c r="H495" s="156">
        <v>9</v>
      </c>
      <c r="I495" s="157"/>
      <c r="L495" s="153"/>
      <c r="M495" s="158"/>
      <c r="T495" s="159"/>
      <c r="AT495" s="154" t="s">
        <v>176</v>
      </c>
      <c r="AU495" s="154" t="s">
        <v>86</v>
      </c>
      <c r="AV495" s="13" t="s">
        <v>86</v>
      </c>
      <c r="AW495" s="13" t="s">
        <v>37</v>
      </c>
      <c r="AX495" s="13" t="s">
        <v>76</v>
      </c>
      <c r="AY495" s="154" t="s">
        <v>163</v>
      </c>
    </row>
    <row r="496" spans="2:65" s="12" customFormat="1">
      <c r="B496" s="147"/>
      <c r="D496" s="141" t="s">
        <v>176</v>
      </c>
      <c r="E496" s="148" t="s">
        <v>19</v>
      </c>
      <c r="F496" s="149" t="s">
        <v>605</v>
      </c>
      <c r="H496" s="148" t="s">
        <v>19</v>
      </c>
      <c r="I496" s="150"/>
      <c r="L496" s="147"/>
      <c r="M496" s="151"/>
      <c r="T496" s="152"/>
      <c r="AT496" s="148" t="s">
        <v>176</v>
      </c>
      <c r="AU496" s="148" t="s">
        <v>86</v>
      </c>
      <c r="AV496" s="12" t="s">
        <v>84</v>
      </c>
      <c r="AW496" s="12" t="s">
        <v>37</v>
      </c>
      <c r="AX496" s="12" t="s">
        <v>76</v>
      </c>
      <c r="AY496" s="148" t="s">
        <v>163</v>
      </c>
    </row>
    <row r="497" spans="2:51" s="13" customFormat="1">
      <c r="B497" s="153"/>
      <c r="D497" s="141" t="s">
        <v>176</v>
      </c>
      <c r="E497" s="154" t="s">
        <v>19</v>
      </c>
      <c r="F497" s="155" t="s">
        <v>606</v>
      </c>
      <c r="H497" s="156">
        <v>8</v>
      </c>
      <c r="I497" s="157"/>
      <c r="L497" s="153"/>
      <c r="M497" s="158"/>
      <c r="T497" s="159"/>
      <c r="AT497" s="154" t="s">
        <v>176</v>
      </c>
      <c r="AU497" s="154" t="s">
        <v>86</v>
      </c>
      <c r="AV497" s="13" t="s">
        <v>86</v>
      </c>
      <c r="AW497" s="13" t="s">
        <v>37</v>
      </c>
      <c r="AX497" s="13" t="s">
        <v>76</v>
      </c>
      <c r="AY497" s="154" t="s">
        <v>163</v>
      </c>
    </row>
    <row r="498" spans="2:51" s="12" customFormat="1">
      <c r="B498" s="147"/>
      <c r="D498" s="141" t="s">
        <v>176</v>
      </c>
      <c r="E498" s="148" t="s">
        <v>19</v>
      </c>
      <c r="F498" s="149" t="s">
        <v>607</v>
      </c>
      <c r="H498" s="148" t="s">
        <v>19</v>
      </c>
      <c r="I498" s="150"/>
      <c r="L498" s="147"/>
      <c r="M498" s="151"/>
      <c r="T498" s="152"/>
      <c r="AT498" s="148" t="s">
        <v>176</v>
      </c>
      <c r="AU498" s="148" t="s">
        <v>86</v>
      </c>
      <c r="AV498" s="12" t="s">
        <v>84</v>
      </c>
      <c r="AW498" s="12" t="s">
        <v>37</v>
      </c>
      <c r="AX498" s="12" t="s">
        <v>76</v>
      </c>
      <c r="AY498" s="148" t="s">
        <v>163</v>
      </c>
    </row>
    <row r="499" spans="2:51" s="13" customFormat="1">
      <c r="B499" s="153"/>
      <c r="D499" s="141" t="s">
        <v>176</v>
      </c>
      <c r="E499" s="154" t="s">
        <v>19</v>
      </c>
      <c r="F499" s="155" t="s">
        <v>595</v>
      </c>
      <c r="H499" s="156">
        <v>3</v>
      </c>
      <c r="I499" s="157"/>
      <c r="L499" s="153"/>
      <c r="M499" s="158"/>
      <c r="T499" s="159"/>
      <c r="AT499" s="154" t="s">
        <v>176</v>
      </c>
      <c r="AU499" s="154" t="s">
        <v>86</v>
      </c>
      <c r="AV499" s="13" t="s">
        <v>86</v>
      </c>
      <c r="AW499" s="13" t="s">
        <v>37</v>
      </c>
      <c r="AX499" s="13" t="s">
        <v>76</v>
      </c>
      <c r="AY499" s="154" t="s">
        <v>163</v>
      </c>
    </row>
    <row r="500" spans="2:51" s="12" customFormat="1">
      <c r="B500" s="147"/>
      <c r="D500" s="141" t="s">
        <v>176</v>
      </c>
      <c r="E500" s="148" t="s">
        <v>19</v>
      </c>
      <c r="F500" s="149" t="s">
        <v>608</v>
      </c>
      <c r="H500" s="148" t="s">
        <v>19</v>
      </c>
      <c r="I500" s="150"/>
      <c r="L500" s="147"/>
      <c r="M500" s="151"/>
      <c r="T500" s="152"/>
      <c r="AT500" s="148" t="s">
        <v>176</v>
      </c>
      <c r="AU500" s="148" t="s">
        <v>86</v>
      </c>
      <c r="AV500" s="12" t="s">
        <v>84</v>
      </c>
      <c r="AW500" s="12" t="s">
        <v>37</v>
      </c>
      <c r="AX500" s="12" t="s">
        <v>76</v>
      </c>
      <c r="AY500" s="148" t="s">
        <v>163</v>
      </c>
    </row>
    <row r="501" spans="2:51" s="13" customFormat="1">
      <c r="B501" s="153"/>
      <c r="D501" s="141" t="s">
        <v>176</v>
      </c>
      <c r="E501" s="154" t="s">
        <v>19</v>
      </c>
      <c r="F501" s="155" t="s">
        <v>584</v>
      </c>
      <c r="H501" s="156">
        <v>4</v>
      </c>
      <c r="I501" s="157"/>
      <c r="L501" s="153"/>
      <c r="M501" s="158"/>
      <c r="T501" s="159"/>
      <c r="AT501" s="154" t="s">
        <v>176</v>
      </c>
      <c r="AU501" s="154" t="s">
        <v>86</v>
      </c>
      <c r="AV501" s="13" t="s">
        <v>86</v>
      </c>
      <c r="AW501" s="13" t="s">
        <v>37</v>
      </c>
      <c r="AX501" s="13" t="s">
        <v>76</v>
      </c>
      <c r="AY501" s="154" t="s">
        <v>163</v>
      </c>
    </row>
    <row r="502" spans="2:51" s="12" customFormat="1">
      <c r="B502" s="147"/>
      <c r="D502" s="141" t="s">
        <v>176</v>
      </c>
      <c r="E502" s="148" t="s">
        <v>19</v>
      </c>
      <c r="F502" s="149" t="s">
        <v>603</v>
      </c>
      <c r="H502" s="148" t="s">
        <v>19</v>
      </c>
      <c r="I502" s="150"/>
      <c r="L502" s="147"/>
      <c r="M502" s="151"/>
      <c r="T502" s="152"/>
      <c r="AT502" s="148" t="s">
        <v>176</v>
      </c>
      <c r="AU502" s="148" t="s">
        <v>86</v>
      </c>
      <c r="AV502" s="12" t="s">
        <v>84</v>
      </c>
      <c r="AW502" s="12" t="s">
        <v>37</v>
      </c>
      <c r="AX502" s="12" t="s">
        <v>76</v>
      </c>
      <c r="AY502" s="148" t="s">
        <v>163</v>
      </c>
    </row>
    <row r="503" spans="2:51" s="13" customFormat="1">
      <c r="B503" s="153"/>
      <c r="D503" s="141" t="s">
        <v>176</v>
      </c>
      <c r="E503" s="154" t="s">
        <v>19</v>
      </c>
      <c r="F503" s="155" t="s">
        <v>609</v>
      </c>
      <c r="H503" s="156">
        <v>6</v>
      </c>
      <c r="I503" s="157"/>
      <c r="L503" s="153"/>
      <c r="M503" s="158"/>
      <c r="T503" s="159"/>
      <c r="AT503" s="154" t="s">
        <v>176</v>
      </c>
      <c r="AU503" s="154" t="s">
        <v>86</v>
      </c>
      <c r="AV503" s="13" t="s">
        <v>86</v>
      </c>
      <c r="AW503" s="13" t="s">
        <v>37</v>
      </c>
      <c r="AX503" s="13" t="s">
        <v>76</v>
      </c>
      <c r="AY503" s="154" t="s">
        <v>163</v>
      </c>
    </row>
    <row r="504" spans="2:51" s="12" customFormat="1">
      <c r="B504" s="147"/>
      <c r="D504" s="141" t="s">
        <v>176</v>
      </c>
      <c r="E504" s="148" t="s">
        <v>19</v>
      </c>
      <c r="F504" s="149" t="s">
        <v>610</v>
      </c>
      <c r="H504" s="148" t="s">
        <v>19</v>
      </c>
      <c r="I504" s="150"/>
      <c r="L504" s="147"/>
      <c r="M504" s="151"/>
      <c r="T504" s="152"/>
      <c r="AT504" s="148" t="s">
        <v>176</v>
      </c>
      <c r="AU504" s="148" t="s">
        <v>86</v>
      </c>
      <c r="AV504" s="12" t="s">
        <v>84</v>
      </c>
      <c r="AW504" s="12" t="s">
        <v>37</v>
      </c>
      <c r="AX504" s="12" t="s">
        <v>76</v>
      </c>
      <c r="AY504" s="148" t="s">
        <v>163</v>
      </c>
    </row>
    <row r="505" spans="2:51" s="13" customFormat="1">
      <c r="B505" s="153"/>
      <c r="D505" s="141" t="s">
        <v>176</v>
      </c>
      <c r="E505" s="154" t="s">
        <v>19</v>
      </c>
      <c r="F505" s="155" t="s">
        <v>595</v>
      </c>
      <c r="H505" s="156">
        <v>3</v>
      </c>
      <c r="I505" s="157"/>
      <c r="L505" s="153"/>
      <c r="M505" s="158"/>
      <c r="T505" s="159"/>
      <c r="AT505" s="154" t="s">
        <v>176</v>
      </c>
      <c r="AU505" s="154" t="s">
        <v>86</v>
      </c>
      <c r="AV505" s="13" t="s">
        <v>86</v>
      </c>
      <c r="AW505" s="13" t="s">
        <v>37</v>
      </c>
      <c r="AX505" s="13" t="s">
        <v>76</v>
      </c>
      <c r="AY505" s="154" t="s">
        <v>163</v>
      </c>
    </row>
    <row r="506" spans="2:51" s="12" customFormat="1">
      <c r="B506" s="147"/>
      <c r="D506" s="141" t="s">
        <v>176</v>
      </c>
      <c r="E506" s="148" t="s">
        <v>19</v>
      </c>
      <c r="F506" s="149" t="s">
        <v>603</v>
      </c>
      <c r="H506" s="148" t="s">
        <v>19</v>
      </c>
      <c r="I506" s="150"/>
      <c r="L506" s="147"/>
      <c r="M506" s="151"/>
      <c r="T506" s="152"/>
      <c r="AT506" s="148" t="s">
        <v>176</v>
      </c>
      <c r="AU506" s="148" t="s">
        <v>86</v>
      </c>
      <c r="AV506" s="12" t="s">
        <v>84</v>
      </c>
      <c r="AW506" s="12" t="s">
        <v>37</v>
      </c>
      <c r="AX506" s="12" t="s">
        <v>76</v>
      </c>
      <c r="AY506" s="148" t="s">
        <v>163</v>
      </c>
    </row>
    <row r="507" spans="2:51" s="13" customFormat="1">
      <c r="B507" s="153"/>
      <c r="D507" s="141" t="s">
        <v>176</v>
      </c>
      <c r="E507" s="154" t="s">
        <v>19</v>
      </c>
      <c r="F507" s="155" t="s">
        <v>595</v>
      </c>
      <c r="H507" s="156">
        <v>3</v>
      </c>
      <c r="I507" s="157"/>
      <c r="L507" s="153"/>
      <c r="M507" s="158"/>
      <c r="T507" s="159"/>
      <c r="AT507" s="154" t="s">
        <v>176</v>
      </c>
      <c r="AU507" s="154" t="s">
        <v>86</v>
      </c>
      <c r="AV507" s="13" t="s">
        <v>86</v>
      </c>
      <c r="AW507" s="13" t="s">
        <v>37</v>
      </c>
      <c r="AX507" s="13" t="s">
        <v>76</v>
      </c>
      <c r="AY507" s="154" t="s">
        <v>163</v>
      </c>
    </row>
    <row r="508" spans="2:51" s="12" customFormat="1">
      <c r="B508" s="147"/>
      <c r="D508" s="141" t="s">
        <v>176</v>
      </c>
      <c r="E508" s="148" t="s">
        <v>19</v>
      </c>
      <c r="F508" s="149" t="s">
        <v>558</v>
      </c>
      <c r="H508" s="148" t="s">
        <v>19</v>
      </c>
      <c r="I508" s="150"/>
      <c r="L508" s="147"/>
      <c r="M508" s="151"/>
      <c r="T508" s="152"/>
      <c r="AT508" s="148" t="s">
        <v>176</v>
      </c>
      <c r="AU508" s="148" t="s">
        <v>86</v>
      </c>
      <c r="AV508" s="12" t="s">
        <v>84</v>
      </c>
      <c r="AW508" s="12" t="s">
        <v>37</v>
      </c>
      <c r="AX508" s="12" t="s">
        <v>76</v>
      </c>
      <c r="AY508" s="148" t="s">
        <v>163</v>
      </c>
    </row>
    <row r="509" spans="2:51" s="12" customFormat="1">
      <c r="B509" s="147"/>
      <c r="D509" s="141" t="s">
        <v>176</v>
      </c>
      <c r="E509" s="148" t="s">
        <v>19</v>
      </c>
      <c r="F509" s="149" t="s">
        <v>603</v>
      </c>
      <c r="H509" s="148" t="s">
        <v>19</v>
      </c>
      <c r="I509" s="150"/>
      <c r="L509" s="147"/>
      <c r="M509" s="151"/>
      <c r="T509" s="152"/>
      <c r="AT509" s="148" t="s">
        <v>176</v>
      </c>
      <c r="AU509" s="148" t="s">
        <v>86</v>
      </c>
      <c r="AV509" s="12" t="s">
        <v>84</v>
      </c>
      <c r="AW509" s="12" t="s">
        <v>37</v>
      </c>
      <c r="AX509" s="12" t="s">
        <v>76</v>
      </c>
      <c r="AY509" s="148" t="s">
        <v>163</v>
      </c>
    </row>
    <row r="510" spans="2:51" s="13" customFormat="1">
      <c r="B510" s="153"/>
      <c r="D510" s="141" t="s">
        <v>176</v>
      </c>
      <c r="E510" s="154" t="s">
        <v>19</v>
      </c>
      <c r="F510" s="155" t="s">
        <v>604</v>
      </c>
      <c r="H510" s="156">
        <v>9</v>
      </c>
      <c r="I510" s="157"/>
      <c r="L510" s="153"/>
      <c r="M510" s="158"/>
      <c r="T510" s="159"/>
      <c r="AT510" s="154" t="s">
        <v>176</v>
      </c>
      <c r="AU510" s="154" t="s">
        <v>86</v>
      </c>
      <c r="AV510" s="13" t="s">
        <v>86</v>
      </c>
      <c r="AW510" s="13" t="s">
        <v>37</v>
      </c>
      <c r="AX510" s="13" t="s">
        <v>76</v>
      </c>
      <c r="AY510" s="154" t="s">
        <v>163</v>
      </c>
    </row>
    <row r="511" spans="2:51" s="12" customFormat="1">
      <c r="B511" s="147"/>
      <c r="D511" s="141" t="s">
        <v>176</v>
      </c>
      <c r="E511" s="148" t="s">
        <v>19</v>
      </c>
      <c r="F511" s="149" t="s">
        <v>605</v>
      </c>
      <c r="H511" s="148" t="s">
        <v>19</v>
      </c>
      <c r="I511" s="150"/>
      <c r="L511" s="147"/>
      <c r="M511" s="151"/>
      <c r="T511" s="152"/>
      <c r="AT511" s="148" t="s">
        <v>176</v>
      </c>
      <c r="AU511" s="148" t="s">
        <v>86</v>
      </c>
      <c r="AV511" s="12" t="s">
        <v>84</v>
      </c>
      <c r="AW511" s="12" t="s">
        <v>37</v>
      </c>
      <c r="AX511" s="12" t="s">
        <v>76</v>
      </c>
      <c r="AY511" s="148" t="s">
        <v>163</v>
      </c>
    </row>
    <row r="512" spans="2:51" s="13" customFormat="1">
      <c r="B512" s="153"/>
      <c r="D512" s="141" t="s">
        <v>176</v>
      </c>
      <c r="E512" s="154" t="s">
        <v>19</v>
      </c>
      <c r="F512" s="155" t="s">
        <v>606</v>
      </c>
      <c r="H512" s="156">
        <v>8</v>
      </c>
      <c r="I512" s="157"/>
      <c r="L512" s="153"/>
      <c r="M512" s="158"/>
      <c r="T512" s="159"/>
      <c r="AT512" s="154" t="s">
        <v>176</v>
      </c>
      <c r="AU512" s="154" t="s">
        <v>86</v>
      </c>
      <c r="AV512" s="13" t="s">
        <v>86</v>
      </c>
      <c r="AW512" s="13" t="s">
        <v>37</v>
      </c>
      <c r="AX512" s="13" t="s">
        <v>76</v>
      </c>
      <c r="AY512" s="154" t="s">
        <v>163</v>
      </c>
    </row>
    <row r="513" spans="2:65" s="12" customFormat="1">
      <c r="B513" s="147"/>
      <c r="D513" s="141" t="s">
        <v>176</v>
      </c>
      <c r="E513" s="148" t="s">
        <v>19</v>
      </c>
      <c r="F513" s="149" t="s">
        <v>607</v>
      </c>
      <c r="H513" s="148" t="s">
        <v>19</v>
      </c>
      <c r="I513" s="150"/>
      <c r="L513" s="147"/>
      <c r="M513" s="151"/>
      <c r="T513" s="152"/>
      <c r="AT513" s="148" t="s">
        <v>176</v>
      </c>
      <c r="AU513" s="148" t="s">
        <v>86</v>
      </c>
      <c r="AV513" s="12" t="s">
        <v>84</v>
      </c>
      <c r="AW513" s="12" t="s">
        <v>37</v>
      </c>
      <c r="AX513" s="12" t="s">
        <v>76</v>
      </c>
      <c r="AY513" s="148" t="s">
        <v>163</v>
      </c>
    </row>
    <row r="514" spans="2:65" s="13" customFormat="1">
      <c r="B514" s="153"/>
      <c r="D514" s="141" t="s">
        <v>176</v>
      </c>
      <c r="E514" s="154" t="s">
        <v>19</v>
      </c>
      <c r="F514" s="155" t="s">
        <v>595</v>
      </c>
      <c r="H514" s="156">
        <v>3</v>
      </c>
      <c r="I514" s="157"/>
      <c r="L514" s="153"/>
      <c r="M514" s="158"/>
      <c r="T514" s="159"/>
      <c r="AT514" s="154" t="s">
        <v>176</v>
      </c>
      <c r="AU514" s="154" t="s">
        <v>86</v>
      </c>
      <c r="AV514" s="13" t="s">
        <v>86</v>
      </c>
      <c r="AW514" s="13" t="s">
        <v>37</v>
      </c>
      <c r="AX514" s="13" t="s">
        <v>76</v>
      </c>
      <c r="AY514" s="154" t="s">
        <v>163</v>
      </c>
    </row>
    <row r="515" spans="2:65" s="12" customFormat="1">
      <c r="B515" s="147"/>
      <c r="D515" s="141" t="s">
        <v>176</v>
      </c>
      <c r="E515" s="148" t="s">
        <v>19</v>
      </c>
      <c r="F515" s="149" t="s">
        <v>608</v>
      </c>
      <c r="H515" s="148" t="s">
        <v>19</v>
      </c>
      <c r="I515" s="150"/>
      <c r="L515" s="147"/>
      <c r="M515" s="151"/>
      <c r="T515" s="152"/>
      <c r="AT515" s="148" t="s">
        <v>176</v>
      </c>
      <c r="AU515" s="148" t="s">
        <v>86</v>
      </c>
      <c r="AV515" s="12" t="s">
        <v>84</v>
      </c>
      <c r="AW515" s="12" t="s">
        <v>37</v>
      </c>
      <c r="AX515" s="12" t="s">
        <v>76</v>
      </c>
      <c r="AY515" s="148" t="s">
        <v>163</v>
      </c>
    </row>
    <row r="516" spans="2:65" s="13" customFormat="1">
      <c r="B516" s="153"/>
      <c r="D516" s="141" t="s">
        <v>176</v>
      </c>
      <c r="E516" s="154" t="s">
        <v>19</v>
      </c>
      <c r="F516" s="155" t="s">
        <v>584</v>
      </c>
      <c r="H516" s="156">
        <v>4</v>
      </c>
      <c r="I516" s="157"/>
      <c r="L516" s="153"/>
      <c r="M516" s="158"/>
      <c r="T516" s="159"/>
      <c r="AT516" s="154" t="s">
        <v>176</v>
      </c>
      <c r="AU516" s="154" t="s">
        <v>86</v>
      </c>
      <c r="AV516" s="13" t="s">
        <v>86</v>
      </c>
      <c r="AW516" s="13" t="s">
        <v>37</v>
      </c>
      <c r="AX516" s="13" t="s">
        <v>76</v>
      </c>
      <c r="AY516" s="154" t="s">
        <v>163</v>
      </c>
    </row>
    <row r="517" spans="2:65" s="12" customFormat="1">
      <c r="B517" s="147"/>
      <c r="D517" s="141" t="s">
        <v>176</v>
      </c>
      <c r="E517" s="148" t="s">
        <v>19</v>
      </c>
      <c r="F517" s="149" t="s">
        <v>605</v>
      </c>
      <c r="H517" s="148" t="s">
        <v>19</v>
      </c>
      <c r="I517" s="150"/>
      <c r="L517" s="147"/>
      <c r="M517" s="151"/>
      <c r="T517" s="152"/>
      <c r="AT517" s="148" t="s">
        <v>176</v>
      </c>
      <c r="AU517" s="148" t="s">
        <v>86</v>
      </c>
      <c r="AV517" s="12" t="s">
        <v>84</v>
      </c>
      <c r="AW517" s="12" t="s">
        <v>37</v>
      </c>
      <c r="AX517" s="12" t="s">
        <v>76</v>
      </c>
      <c r="AY517" s="148" t="s">
        <v>163</v>
      </c>
    </row>
    <row r="518" spans="2:65" s="13" customFormat="1">
      <c r="B518" s="153"/>
      <c r="D518" s="141" t="s">
        <v>176</v>
      </c>
      <c r="E518" s="154" t="s">
        <v>19</v>
      </c>
      <c r="F518" s="155" t="s">
        <v>584</v>
      </c>
      <c r="H518" s="156">
        <v>4</v>
      </c>
      <c r="I518" s="157"/>
      <c r="L518" s="153"/>
      <c r="M518" s="158"/>
      <c r="T518" s="159"/>
      <c r="AT518" s="154" t="s">
        <v>176</v>
      </c>
      <c r="AU518" s="154" t="s">
        <v>86</v>
      </c>
      <c r="AV518" s="13" t="s">
        <v>86</v>
      </c>
      <c r="AW518" s="13" t="s">
        <v>37</v>
      </c>
      <c r="AX518" s="13" t="s">
        <v>76</v>
      </c>
      <c r="AY518" s="154" t="s">
        <v>163</v>
      </c>
    </row>
    <row r="519" spans="2:65" s="12" customFormat="1">
      <c r="B519" s="147"/>
      <c r="D519" s="141" t="s">
        <v>176</v>
      </c>
      <c r="E519" s="148" t="s">
        <v>19</v>
      </c>
      <c r="F519" s="149" t="s">
        <v>603</v>
      </c>
      <c r="H519" s="148" t="s">
        <v>19</v>
      </c>
      <c r="I519" s="150"/>
      <c r="L519" s="147"/>
      <c r="M519" s="151"/>
      <c r="T519" s="152"/>
      <c r="AT519" s="148" t="s">
        <v>176</v>
      </c>
      <c r="AU519" s="148" t="s">
        <v>86</v>
      </c>
      <c r="AV519" s="12" t="s">
        <v>84</v>
      </c>
      <c r="AW519" s="12" t="s">
        <v>37</v>
      </c>
      <c r="AX519" s="12" t="s">
        <v>76</v>
      </c>
      <c r="AY519" s="148" t="s">
        <v>163</v>
      </c>
    </row>
    <row r="520" spans="2:65" s="13" customFormat="1">
      <c r="B520" s="153"/>
      <c r="D520" s="141" t="s">
        <v>176</v>
      </c>
      <c r="E520" s="154" t="s">
        <v>19</v>
      </c>
      <c r="F520" s="155" t="s">
        <v>611</v>
      </c>
      <c r="H520" s="156">
        <v>12</v>
      </c>
      <c r="I520" s="157"/>
      <c r="L520" s="153"/>
      <c r="M520" s="158"/>
      <c r="T520" s="159"/>
      <c r="AT520" s="154" t="s">
        <v>176</v>
      </c>
      <c r="AU520" s="154" t="s">
        <v>86</v>
      </c>
      <c r="AV520" s="13" t="s">
        <v>86</v>
      </c>
      <c r="AW520" s="13" t="s">
        <v>37</v>
      </c>
      <c r="AX520" s="13" t="s">
        <v>76</v>
      </c>
      <c r="AY520" s="154" t="s">
        <v>163</v>
      </c>
    </row>
    <row r="521" spans="2:65" s="14" customFormat="1">
      <c r="B521" s="160"/>
      <c r="D521" s="141" t="s">
        <v>176</v>
      </c>
      <c r="E521" s="161" t="s">
        <v>19</v>
      </c>
      <c r="F521" s="162" t="s">
        <v>178</v>
      </c>
      <c r="H521" s="163">
        <v>76</v>
      </c>
      <c r="I521" s="164"/>
      <c r="L521" s="160"/>
      <c r="M521" s="165"/>
      <c r="T521" s="166"/>
      <c r="AT521" s="161" t="s">
        <v>176</v>
      </c>
      <c r="AU521" s="161" t="s">
        <v>86</v>
      </c>
      <c r="AV521" s="14" t="s">
        <v>170</v>
      </c>
      <c r="AW521" s="14" t="s">
        <v>37</v>
      </c>
      <c r="AX521" s="14" t="s">
        <v>84</v>
      </c>
      <c r="AY521" s="161" t="s">
        <v>163</v>
      </c>
    </row>
    <row r="522" spans="2:65" s="1" customFormat="1" ht="24.15" customHeight="1">
      <c r="B522" s="33"/>
      <c r="C522" s="128" t="s">
        <v>612</v>
      </c>
      <c r="D522" s="128" t="s">
        <v>165</v>
      </c>
      <c r="E522" s="129" t="s">
        <v>613</v>
      </c>
      <c r="F522" s="130" t="s">
        <v>614</v>
      </c>
      <c r="G522" s="131" t="s">
        <v>202</v>
      </c>
      <c r="H522" s="132">
        <v>79</v>
      </c>
      <c r="I522" s="133"/>
      <c r="J522" s="134">
        <f>ROUND(I522*H522,2)</f>
        <v>0</v>
      </c>
      <c r="K522" s="130" t="s">
        <v>169</v>
      </c>
      <c r="L522" s="33"/>
      <c r="M522" s="135" t="s">
        <v>19</v>
      </c>
      <c r="N522" s="136" t="s">
        <v>47</v>
      </c>
      <c r="P522" s="137">
        <f>O522*H522</f>
        <v>0</v>
      </c>
      <c r="Q522" s="137">
        <v>7.5000000000000002E-4</v>
      </c>
      <c r="R522" s="137">
        <f>Q522*H522</f>
        <v>5.9250000000000004E-2</v>
      </c>
      <c r="S522" s="137">
        <v>0</v>
      </c>
      <c r="T522" s="138">
        <f>S522*H522</f>
        <v>0</v>
      </c>
      <c r="AR522" s="139" t="s">
        <v>170</v>
      </c>
      <c r="AT522" s="139" t="s">
        <v>165</v>
      </c>
      <c r="AU522" s="139" t="s">
        <v>86</v>
      </c>
      <c r="AY522" s="18" t="s">
        <v>163</v>
      </c>
      <c r="BE522" s="140">
        <f>IF(N522="základní",J522,0)</f>
        <v>0</v>
      </c>
      <c r="BF522" s="140">
        <f>IF(N522="snížená",J522,0)</f>
        <v>0</v>
      </c>
      <c r="BG522" s="140">
        <f>IF(N522="zákl. přenesená",J522,0)</f>
        <v>0</v>
      </c>
      <c r="BH522" s="140">
        <f>IF(N522="sníž. přenesená",J522,0)</f>
        <v>0</v>
      </c>
      <c r="BI522" s="140">
        <f>IF(N522="nulová",J522,0)</f>
        <v>0</v>
      </c>
      <c r="BJ522" s="18" t="s">
        <v>84</v>
      </c>
      <c r="BK522" s="140">
        <f>ROUND(I522*H522,2)</f>
        <v>0</v>
      </c>
      <c r="BL522" s="18" t="s">
        <v>170</v>
      </c>
      <c r="BM522" s="139" t="s">
        <v>615</v>
      </c>
    </row>
    <row r="523" spans="2:65" s="1" customFormat="1" ht="19.2">
      <c r="B523" s="33"/>
      <c r="D523" s="141" t="s">
        <v>172</v>
      </c>
      <c r="F523" s="142" t="s">
        <v>616</v>
      </c>
      <c r="I523" s="143"/>
      <c r="L523" s="33"/>
      <c r="M523" s="144"/>
      <c r="T523" s="54"/>
      <c r="AT523" s="18" t="s">
        <v>172</v>
      </c>
      <c r="AU523" s="18" t="s">
        <v>86</v>
      </c>
    </row>
    <row r="524" spans="2:65" s="1" customFormat="1">
      <c r="B524" s="33"/>
      <c r="D524" s="145" t="s">
        <v>174</v>
      </c>
      <c r="F524" s="146" t="s">
        <v>617</v>
      </c>
      <c r="I524" s="143"/>
      <c r="L524" s="33"/>
      <c r="M524" s="144"/>
      <c r="T524" s="54"/>
      <c r="AT524" s="18" t="s">
        <v>174</v>
      </c>
      <c r="AU524" s="18" t="s">
        <v>86</v>
      </c>
    </row>
    <row r="525" spans="2:65" s="13" customFormat="1">
      <c r="B525" s="153"/>
      <c r="D525" s="141" t="s">
        <v>176</v>
      </c>
      <c r="E525" s="154" t="s">
        <v>19</v>
      </c>
      <c r="F525" s="155" t="s">
        <v>618</v>
      </c>
      <c r="H525" s="156">
        <v>2.5</v>
      </c>
      <c r="I525" s="157"/>
      <c r="L525" s="153"/>
      <c r="M525" s="158"/>
      <c r="T525" s="159"/>
      <c r="AT525" s="154" t="s">
        <v>176</v>
      </c>
      <c r="AU525" s="154" t="s">
        <v>86</v>
      </c>
      <c r="AV525" s="13" t="s">
        <v>86</v>
      </c>
      <c r="AW525" s="13" t="s">
        <v>37</v>
      </c>
      <c r="AX525" s="13" t="s">
        <v>76</v>
      </c>
      <c r="AY525" s="154" t="s">
        <v>163</v>
      </c>
    </row>
    <row r="526" spans="2:65" s="13" customFormat="1">
      <c r="B526" s="153"/>
      <c r="D526" s="141" t="s">
        <v>176</v>
      </c>
      <c r="E526" s="154" t="s">
        <v>19</v>
      </c>
      <c r="F526" s="155" t="s">
        <v>619</v>
      </c>
      <c r="H526" s="156">
        <v>7.5</v>
      </c>
      <c r="I526" s="157"/>
      <c r="L526" s="153"/>
      <c r="M526" s="158"/>
      <c r="T526" s="159"/>
      <c r="AT526" s="154" t="s">
        <v>176</v>
      </c>
      <c r="AU526" s="154" t="s">
        <v>86</v>
      </c>
      <c r="AV526" s="13" t="s">
        <v>86</v>
      </c>
      <c r="AW526" s="13" t="s">
        <v>37</v>
      </c>
      <c r="AX526" s="13" t="s">
        <v>76</v>
      </c>
      <c r="AY526" s="154" t="s">
        <v>163</v>
      </c>
    </row>
    <row r="527" spans="2:65" s="13" customFormat="1">
      <c r="B527" s="153"/>
      <c r="D527" s="141" t="s">
        <v>176</v>
      </c>
      <c r="E527" s="154" t="s">
        <v>19</v>
      </c>
      <c r="F527" s="155" t="s">
        <v>620</v>
      </c>
      <c r="H527" s="156">
        <v>69</v>
      </c>
      <c r="I527" s="157"/>
      <c r="L527" s="153"/>
      <c r="M527" s="158"/>
      <c r="T527" s="159"/>
      <c r="AT527" s="154" t="s">
        <v>176</v>
      </c>
      <c r="AU527" s="154" t="s">
        <v>86</v>
      </c>
      <c r="AV527" s="13" t="s">
        <v>86</v>
      </c>
      <c r="AW527" s="13" t="s">
        <v>37</v>
      </c>
      <c r="AX527" s="13" t="s">
        <v>76</v>
      </c>
      <c r="AY527" s="154" t="s">
        <v>163</v>
      </c>
    </row>
    <row r="528" spans="2:65" s="14" customFormat="1">
      <c r="B528" s="160"/>
      <c r="D528" s="141" t="s">
        <v>176</v>
      </c>
      <c r="E528" s="161" t="s">
        <v>19</v>
      </c>
      <c r="F528" s="162" t="s">
        <v>178</v>
      </c>
      <c r="H528" s="163">
        <v>79</v>
      </c>
      <c r="I528" s="164"/>
      <c r="L528" s="160"/>
      <c r="M528" s="165"/>
      <c r="T528" s="166"/>
      <c r="AT528" s="161" t="s">
        <v>176</v>
      </c>
      <c r="AU528" s="161" t="s">
        <v>86</v>
      </c>
      <c r="AV528" s="14" t="s">
        <v>170</v>
      </c>
      <c r="AW528" s="14" t="s">
        <v>37</v>
      </c>
      <c r="AX528" s="14" t="s">
        <v>84</v>
      </c>
      <c r="AY528" s="161" t="s">
        <v>163</v>
      </c>
    </row>
    <row r="529" spans="2:65" s="1" customFormat="1" ht="24.15" customHeight="1">
      <c r="B529" s="33"/>
      <c r="C529" s="128" t="s">
        <v>621</v>
      </c>
      <c r="D529" s="128" t="s">
        <v>165</v>
      </c>
      <c r="E529" s="129" t="s">
        <v>622</v>
      </c>
      <c r="F529" s="130" t="s">
        <v>623</v>
      </c>
      <c r="G529" s="131" t="s">
        <v>187</v>
      </c>
      <c r="H529" s="132">
        <v>31.321000000000002</v>
      </c>
      <c r="I529" s="133"/>
      <c r="J529" s="134">
        <f>ROUND(I529*H529,2)</f>
        <v>0</v>
      </c>
      <c r="K529" s="130" t="s">
        <v>169</v>
      </c>
      <c r="L529" s="33"/>
      <c r="M529" s="135" t="s">
        <v>19</v>
      </c>
      <c r="N529" s="136" t="s">
        <v>47</v>
      </c>
      <c r="P529" s="137">
        <f>O529*H529</f>
        <v>0</v>
      </c>
      <c r="Q529" s="137">
        <v>8.2580000000000001E-2</v>
      </c>
      <c r="R529" s="137">
        <f>Q529*H529</f>
        <v>2.5864881800000004</v>
      </c>
      <c r="S529" s="137">
        <v>0</v>
      </c>
      <c r="T529" s="138">
        <f>S529*H529</f>
        <v>0</v>
      </c>
      <c r="AR529" s="139" t="s">
        <v>170</v>
      </c>
      <c r="AT529" s="139" t="s">
        <v>165</v>
      </c>
      <c r="AU529" s="139" t="s">
        <v>86</v>
      </c>
      <c r="AY529" s="18" t="s">
        <v>163</v>
      </c>
      <c r="BE529" s="140">
        <f>IF(N529="základní",J529,0)</f>
        <v>0</v>
      </c>
      <c r="BF529" s="140">
        <f>IF(N529="snížená",J529,0)</f>
        <v>0</v>
      </c>
      <c r="BG529" s="140">
        <f>IF(N529="zákl. přenesená",J529,0)</f>
        <v>0</v>
      </c>
      <c r="BH529" s="140">
        <f>IF(N529="sníž. přenesená",J529,0)</f>
        <v>0</v>
      </c>
      <c r="BI529" s="140">
        <f>IF(N529="nulová",J529,0)</f>
        <v>0</v>
      </c>
      <c r="BJ529" s="18" t="s">
        <v>84</v>
      </c>
      <c r="BK529" s="140">
        <f>ROUND(I529*H529,2)</f>
        <v>0</v>
      </c>
      <c r="BL529" s="18" t="s">
        <v>170</v>
      </c>
      <c r="BM529" s="139" t="s">
        <v>624</v>
      </c>
    </row>
    <row r="530" spans="2:65" s="1" customFormat="1" ht="28.8">
      <c r="B530" s="33"/>
      <c r="D530" s="141" t="s">
        <v>172</v>
      </c>
      <c r="F530" s="142" t="s">
        <v>625</v>
      </c>
      <c r="I530" s="143"/>
      <c r="L530" s="33"/>
      <c r="M530" s="144"/>
      <c r="T530" s="54"/>
      <c r="AT530" s="18" t="s">
        <v>172</v>
      </c>
      <c r="AU530" s="18" t="s">
        <v>86</v>
      </c>
    </row>
    <row r="531" spans="2:65" s="1" customFormat="1">
      <c r="B531" s="33"/>
      <c r="D531" s="145" t="s">
        <v>174</v>
      </c>
      <c r="F531" s="146" t="s">
        <v>626</v>
      </c>
      <c r="I531" s="143"/>
      <c r="L531" s="33"/>
      <c r="M531" s="144"/>
      <c r="T531" s="54"/>
      <c r="AT531" s="18" t="s">
        <v>174</v>
      </c>
      <c r="AU531" s="18" t="s">
        <v>86</v>
      </c>
    </row>
    <row r="532" spans="2:65" s="12" customFormat="1">
      <c r="B532" s="147"/>
      <c r="D532" s="141" t="s">
        <v>176</v>
      </c>
      <c r="E532" s="148" t="s">
        <v>19</v>
      </c>
      <c r="F532" s="149" t="s">
        <v>511</v>
      </c>
      <c r="H532" s="148" t="s">
        <v>19</v>
      </c>
      <c r="I532" s="150"/>
      <c r="L532" s="147"/>
      <c r="M532" s="151"/>
      <c r="T532" s="152"/>
      <c r="AT532" s="148" t="s">
        <v>176</v>
      </c>
      <c r="AU532" s="148" t="s">
        <v>86</v>
      </c>
      <c r="AV532" s="12" t="s">
        <v>84</v>
      </c>
      <c r="AW532" s="12" t="s">
        <v>37</v>
      </c>
      <c r="AX532" s="12" t="s">
        <v>76</v>
      </c>
      <c r="AY532" s="148" t="s">
        <v>163</v>
      </c>
    </row>
    <row r="533" spans="2:65" s="13" customFormat="1">
      <c r="B533" s="153"/>
      <c r="D533" s="141" t="s">
        <v>176</v>
      </c>
      <c r="E533" s="154" t="s">
        <v>19</v>
      </c>
      <c r="F533" s="155" t="s">
        <v>627</v>
      </c>
      <c r="H533" s="156">
        <v>15.84</v>
      </c>
      <c r="I533" s="157"/>
      <c r="L533" s="153"/>
      <c r="M533" s="158"/>
      <c r="T533" s="159"/>
      <c r="AT533" s="154" t="s">
        <v>176</v>
      </c>
      <c r="AU533" s="154" t="s">
        <v>86</v>
      </c>
      <c r="AV533" s="13" t="s">
        <v>86</v>
      </c>
      <c r="AW533" s="13" t="s">
        <v>37</v>
      </c>
      <c r="AX533" s="13" t="s">
        <v>76</v>
      </c>
      <c r="AY533" s="154" t="s">
        <v>163</v>
      </c>
    </row>
    <row r="534" spans="2:65" s="13" customFormat="1">
      <c r="B534" s="153"/>
      <c r="D534" s="141" t="s">
        <v>176</v>
      </c>
      <c r="E534" s="154" t="s">
        <v>19</v>
      </c>
      <c r="F534" s="155" t="s">
        <v>628</v>
      </c>
      <c r="H534" s="156">
        <v>3.9</v>
      </c>
      <c r="I534" s="157"/>
      <c r="L534" s="153"/>
      <c r="M534" s="158"/>
      <c r="T534" s="159"/>
      <c r="AT534" s="154" t="s">
        <v>176</v>
      </c>
      <c r="AU534" s="154" t="s">
        <v>86</v>
      </c>
      <c r="AV534" s="13" t="s">
        <v>86</v>
      </c>
      <c r="AW534" s="13" t="s">
        <v>37</v>
      </c>
      <c r="AX534" s="13" t="s">
        <v>76</v>
      </c>
      <c r="AY534" s="154" t="s">
        <v>163</v>
      </c>
    </row>
    <row r="535" spans="2:65" s="12" customFormat="1">
      <c r="B535" s="147"/>
      <c r="D535" s="141" t="s">
        <v>176</v>
      </c>
      <c r="E535" s="148" t="s">
        <v>19</v>
      </c>
      <c r="F535" s="149" t="s">
        <v>558</v>
      </c>
      <c r="H535" s="148" t="s">
        <v>19</v>
      </c>
      <c r="I535" s="150"/>
      <c r="L535" s="147"/>
      <c r="M535" s="151"/>
      <c r="T535" s="152"/>
      <c r="AT535" s="148" t="s">
        <v>176</v>
      </c>
      <c r="AU535" s="148" t="s">
        <v>86</v>
      </c>
      <c r="AV535" s="12" t="s">
        <v>84</v>
      </c>
      <c r="AW535" s="12" t="s">
        <v>37</v>
      </c>
      <c r="AX535" s="12" t="s">
        <v>76</v>
      </c>
      <c r="AY535" s="148" t="s">
        <v>163</v>
      </c>
    </row>
    <row r="536" spans="2:65" s="13" customFormat="1">
      <c r="B536" s="153"/>
      <c r="D536" s="141" t="s">
        <v>176</v>
      </c>
      <c r="E536" s="154" t="s">
        <v>19</v>
      </c>
      <c r="F536" s="155" t="s">
        <v>629</v>
      </c>
      <c r="H536" s="156">
        <v>12.96</v>
      </c>
      <c r="I536" s="157"/>
      <c r="L536" s="153"/>
      <c r="M536" s="158"/>
      <c r="T536" s="159"/>
      <c r="AT536" s="154" t="s">
        <v>176</v>
      </c>
      <c r="AU536" s="154" t="s">
        <v>86</v>
      </c>
      <c r="AV536" s="13" t="s">
        <v>86</v>
      </c>
      <c r="AW536" s="13" t="s">
        <v>37</v>
      </c>
      <c r="AX536" s="13" t="s">
        <v>76</v>
      </c>
      <c r="AY536" s="154" t="s">
        <v>163</v>
      </c>
    </row>
    <row r="537" spans="2:65" s="12" customFormat="1">
      <c r="B537" s="147"/>
      <c r="D537" s="141" t="s">
        <v>176</v>
      </c>
      <c r="E537" s="148" t="s">
        <v>19</v>
      </c>
      <c r="F537" s="149" t="s">
        <v>555</v>
      </c>
      <c r="H537" s="148" t="s">
        <v>19</v>
      </c>
      <c r="I537" s="150"/>
      <c r="L537" s="147"/>
      <c r="M537" s="151"/>
      <c r="T537" s="152"/>
      <c r="AT537" s="148" t="s">
        <v>176</v>
      </c>
      <c r="AU537" s="148" t="s">
        <v>86</v>
      </c>
      <c r="AV537" s="12" t="s">
        <v>84</v>
      </c>
      <c r="AW537" s="12" t="s">
        <v>37</v>
      </c>
      <c r="AX537" s="12" t="s">
        <v>76</v>
      </c>
      <c r="AY537" s="148" t="s">
        <v>163</v>
      </c>
    </row>
    <row r="538" spans="2:65" s="13" customFormat="1">
      <c r="B538" s="153"/>
      <c r="D538" s="141" t="s">
        <v>176</v>
      </c>
      <c r="E538" s="154" t="s">
        <v>19</v>
      </c>
      <c r="F538" s="155" t="s">
        <v>630</v>
      </c>
      <c r="H538" s="156">
        <v>-1.379</v>
      </c>
      <c r="I538" s="157"/>
      <c r="L538" s="153"/>
      <c r="M538" s="158"/>
      <c r="T538" s="159"/>
      <c r="AT538" s="154" t="s">
        <v>176</v>
      </c>
      <c r="AU538" s="154" t="s">
        <v>86</v>
      </c>
      <c r="AV538" s="13" t="s">
        <v>86</v>
      </c>
      <c r="AW538" s="13" t="s">
        <v>37</v>
      </c>
      <c r="AX538" s="13" t="s">
        <v>76</v>
      </c>
      <c r="AY538" s="154" t="s">
        <v>163</v>
      </c>
    </row>
    <row r="539" spans="2:65" s="14" customFormat="1">
      <c r="B539" s="160"/>
      <c r="D539" s="141" t="s">
        <v>176</v>
      </c>
      <c r="E539" s="161" t="s">
        <v>19</v>
      </c>
      <c r="F539" s="162" t="s">
        <v>178</v>
      </c>
      <c r="H539" s="163">
        <v>31.321000000000002</v>
      </c>
      <c r="I539" s="164"/>
      <c r="L539" s="160"/>
      <c r="M539" s="165"/>
      <c r="T539" s="166"/>
      <c r="AT539" s="161" t="s">
        <v>176</v>
      </c>
      <c r="AU539" s="161" t="s">
        <v>86</v>
      </c>
      <c r="AV539" s="14" t="s">
        <v>170</v>
      </c>
      <c r="AW539" s="14" t="s">
        <v>37</v>
      </c>
      <c r="AX539" s="14" t="s">
        <v>84</v>
      </c>
      <c r="AY539" s="161" t="s">
        <v>163</v>
      </c>
    </row>
    <row r="540" spans="2:65" s="1" customFormat="1" ht="24.15" customHeight="1">
      <c r="B540" s="33"/>
      <c r="C540" s="128" t="s">
        <v>631</v>
      </c>
      <c r="D540" s="128" t="s">
        <v>165</v>
      </c>
      <c r="E540" s="129" t="s">
        <v>632</v>
      </c>
      <c r="F540" s="130" t="s">
        <v>633</v>
      </c>
      <c r="G540" s="131" t="s">
        <v>187</v>
      </c>
      <c r="H540" s="132">
        <v>351.71600000000001</v>
      </c>
      <c r="I540" s="133"/>
      <c r="J540" s="134">
        <f>ROUND(I540*H540,2)</f>
        <v>0</v>
      </c>
      <c r="K540" s="130" t="s">
        <v>169</v>
      </c>
      <c r="L540" s="33"/>
      <c r="M540" s="135" t="s">
        <v>19</v>
      </c>
      <c r="N540" s="136" t="s">
        <v>47</v>
      </c>
      <c r="P540" s="137">
        <f>O540*H540</f>
        <v>0</v>
      </c>
      <c r="Q540" s="137">
        <v>0.12021</v>
      </c>
      <c r="R540" s="137">
        <f>Q540*H540</f>
        <v>42.279780359999997</v>
      </c>
      <c r="S540" s="137">
        <v>0</v>
      </c>
      <c r="T540" s="138">
        <f>S540*H540</f>
        <v>0</v>
      </c>
      <c r="AR540" s="139" t="s">
        <v>170</v>
      </c>
      <c r="AT540" s="139" t="s">
        <v>165</v>
      </c>
      <c r="AU540" s="139" t="s">
        <v>86</v>
      </c>
      <c r="AY540" s="18" t="s">
        <v>163</v>
      </c>
      <c r="BE540" s="140">
        <f>IF(N540="základní",J540,0)</f>
        <v>0</v>
      </c>
      <c r="BF540" s="140">
        <f>IF(N540="snížená",J540,0)</f>
        <v>0</v>
      </c>
      <c r="BG540" s="140">
        <f>IF(N540="zákl. přenesená",J540,0)</f>
        <v>0</v>
      </c>
      <c r="BH540" s="140">
        <f>IF(N540="sníž. přenesená",J540,0)</f>
        <v>0</v>
      </c>
      <c r="BI540" s="140">
        <f>IF(N540="nulová",J540,0)</f>
        <v>0</v>
      </c>
      <c r="BJ540" s="18" t="s">
        <v>84</v>
      </c>
      <c r="BK540" s="140">
        <f>ROUND(I540*H540,2)</f>
        <v>0</v>
      </c>
      <c r="BL540" s="18" t="s">
        <v>170</v>
      </c>
      <c r="BM540" s="139" t="s">
        <v>634</v>
      </c>
    </row>
    <row r="541" spans="2:65" s="1" customFormat="1" ht="28.8">
      <c r="B541" s="33"/>
      <c r="D541" s="141" t="s">
        <v>172</v>
      </c>
      <c r="F541" s="142" t="s">
        <v>635</v>
      </c>
      <c r="I541" s="143"/>
      <c r="L541" s="33"/>
      <c r="M541" s="144"/>
      <c r="T541" s="54"/>
      <c r="AT541" s="18" t="s">
        <v>172</v>
      </c>
      <c r="AU541" s="18" t="s">
        <v>86</v>
      </c>
    </row>
    <row r="542" spans="2:65" s="1" customFormat="1">
      <c r="B542" s="33"/>
      <c r="D542" s="145" t="s">
        <v>174</v>
      </c>
      <c r="F542" s="146" t="s">
        <v>636</v>
      </c>
      <c r="I542" s="143"/>
      <c r="L542" s="33"/>
      <c r="M542" s="144"/>
      <c r="T542" s="54"/>
      <c r="AT542" s="18" t="s">
        <v>174</v>
      </c>
      <c r="AU542" s="18" t="s">
        <v>86</v>
      </c>
    </row>
    <row r="543" spans="2:65" s="12" customFormat="1">
      <c r="B543" s="147"/>
      <c r="D543" s="141" t="s">
        <v>176</v>
      </c>
      <c r="E543" s="148" t="s">
        <v>19</v>
      </c>
      <c r="F543" s="149" t="s">
        <v>511</v>
      </c>
      <c r="H543" s="148" t="s">
        <v>19</v>
      </c>
      <c r="I543" s="150"/>
      <c r="L543" s="147"/>
      <c r="M543" s="151"/>
      <c r="T543" s="152"/>
      <c r="AT543" s="148" t="s">
        <v>176</v>
      </c>
      <c r="AU543" s="148" t="s">
        <v>86</v>
      </c>
      <c r="AV543" s="12" t="s">
        <v>84</v>
      </c>
      <c r="AW543" s="12" t="s">
        <v>37</v>
      </c>
      <c r="AX543" s="12" t="s">
        <v>76</v>
      </c>
      <c r="AY543" s="148" t="s">
        <v>163</v>
      </c>
    </row>
    <row r="544" spans="2:65" s="13" customFormat="1" ht="30.6">
      <c r="B544" s="153"/>
      <c r="D544" s="141" t="s">
        <v>176</v>
      </c>
      <c r="E544" s="154" t="s">
        <v>19</v>
      </c>
      <c r="F544" s="155" t="s">
        <v>637</v>
      </c>
      <c r="H544" s="156">
        <v>206.41499999999999</v>
      </c>
      <c r="I544" s="157"/>
      <c r="L544" s="153"/>
      <c r="M544" s="158"/>
      <c r="T544" s="159"/>
      <c r="AT544" s="154" t="s">
        <v>176</v>
      </c>
      <c r="AU544" s="154" t="s">
        <v>86</v>
      </c>
      <c r="AV544" s="13" t="s">
        <v>86</v>
      </c>
      <c r="AW544" s="13" t="s">
        <v>37</v>
      </c>
      <c r="AX544" s="13" t="s">
        <v>76</v>
      </c>
      <c r="AY544" s="154" t="s">
        <v>163</v>
      </c>
    </row>
    <row r="545" spans="2:65" s="12" customFormat="1">
      <c r="B545" s="147"/>
      <c r="D545" s="141" t="s">
        <v>176</v>
      </c>
      <c r="E545" s="148" t="s">
        <v>19</v>
      </c>
      <c r="F545" s="149" t="s">
        <v>555</v>
      </c>
      <c r="H545" s="148" t="s">
        <v>19</v>
      </c>
      <c r="I545" s="150"/>
      <c r="L545" s="147"/>
      <c r="M545" s="151"/>
      <c r="T545" s="152"/>
      <c r="AT545" s="148" t="s">
        <v>176</v>
      </c>
      <c r="AU545" s="148" t="s">
        <v>86</v>
      </c>
      <c r="AV545" s="12" t="s">
        <v>84</v>
      </c>
      <c r="AW545" s="12" t="s">
        <v>37</v>
      </c>
      <c r="AX545" s="12" t="s">
        <v>76</v>
      </c>
      <c r="AY545" s="148" t="s">
        <v>163</v>
      </c>
    </row>
    <row r="546" spans="2:65" s="13" customFormat="1" ht="40.799999999999997">
      <c r="B546" s="153"/>
      <c r="D546" s="141" t="s">
        <v>176</v>
      </c>
      <c r="E546" s="154" t="s">
        <v>19</v>
      </c>
      <c r="F546" s="155" t="s">
        <v>638</v>
      </c>
      <c r="H546" s="156">
        <v>-20.288</v>
      </c>
      <c r="I546" s="157"/>
      <c r="L546" s="153"/>
      <c r="M546" s="158"/>
      <c r="T546" s="159"/>
      <c r="AT546" s="154" t="s">
        <v>176</v>
      </c>
      <c r="AU546" s="154" t="s">
        <v>86</v>
      </c>
      <c r="AV546" s="13" t="s">
        <v>86</v>
      </c>
      <c r="AW546" s="13" t="s">
        <v>37</v>
      </c>
      <c r="AX546" s="13" t="s">
        <v>76</v>
      </c>
      <c r="AY546" s="154" t="s">
        <v>163</v>
      </c>
    </row>
    <row r="547" spans="2:65" s="12" customFormat="1">
      <c r="B547" s="147"/>
      <c r="D547" s="141" t="s">
        <v>176</v>
      </c>
      <c r="E547" s="148" t="s">
        <v>19</v>
      </c>
      <c r="F547" s="149" t="s">
        <v>558</v>
      </c>
      <c r="H547" s="148" t="s">
        <v>19</v>
      </c>
      <c r="I547" s="150"/>
      <c r="L547" s="147"/>
      <c r="M547" s="151"/>
      <c r="T547" s="152"/>
      <c r="AT547" s="148" t="s">
        <v>176</v>
      </c>
      <c r="AU547" s="148" t="s">
        <v>86</v>
      </c>
      <c r="AV547" s="12" t="s">
        <v>84</v>
      </c>
      <c r="AW547" s="12" t="s">
        <v>37</v>
      </c>
      <c r="AX547" s="12" t="s">
        <v>76</v>
      </c>
      <c r="AY547" s="148" t="s">
        <v>163</v>
      </c>
    </row>
    <row r="548" spans="2:65" s="13" customFormat="1" ht="30.6">
      <c r="B548" s="153"/>
      <c r="D548" s="141" t="s">
        <v>176</v>
      </c>
      <c r="E548" s="154" t="s">
        <v>19</v>
      </c>
      <c r="F548" s="155" t="s">
        <v>639</v>
      </c>
      <c r="H548" s="156">
        <v>185.28</v>
      </c>
      <c r="I548" s="157"/>
      <c r="L548" s="153"/>
      <c r="M548" s="158"/>
      <c r="T548" s="159"/>
      <c r="AT548" s="154" t="s">
        <v>176</v>
      </c>
      <c r="AU548" s="154" t="s">
        <v>86</v>
      </c>
      <c r="AV548" s="13" t="s">
        <v>86</v>
      </c>
      <c r="AW548" s="13" t="s">
        <v>37</v>
      </c>
      <c r="AX548" s="13" t="s">
        <v>76</v>
      </c>
      <c r="AY548" s="154" t="s">
        <v>163</v>
      </c>
    </row>
    <row r="549" spans="2:65" s="12" customFormat="1">
      <c r="B549" s="147"/>
      <c r="D549" s="141" t="s">
        <v>176</v>
      </c>
      <c r="E549" s="148" t="s">
        <v>19</v>
      </c>
      <c r="F549" s="149" t="s">
        <v>555</v>
      </c>
      <c r="H549" s="148" t="s">
        <v>19</v>
      </c>
      <c r="I549" s="150"/>
      <c r="L549" s="147"/>
      <c r="M549" s="151"/>
      <c r="T549" s="152"/>
      <c r="AT549" s="148" t="s">
        <v>176</v>
      </c>
      <c r="AU549" s="148" t="s">
        <v>86</v>
      </c>
      <c r="AV549" s="12" t="s">
        <v>84</v>
      </c>
      <c r="AW549" s="12" t="s">
        <v>37</v>
      </c>
      <c r="AX549" s="12" t="s">
        <v>76</v>
      </c>
      <c r="AY549" s="148" t="s">
        <v>163</v>
      </c>
    </row>
    <row r="550" spans="2:65" s="13" customFormat="1" ht="40.799999999999997">
      <c r="B550" s="153"/>
      <c r="D550" s="141" t="s">
        <v>176</v>
      </c>
      <c r="E550" s="154" t="s">
        <v>19</v>
      </c>
      <c r="F550" s="155" t="s">
        <v>640</v>
      </c>
      <c r="H550" s="156">
        <v>-19.690999999999999</v>
      </c>
      <c r="I550" s="157"/>
      <c r="L550" s="153"/>
      <c r="M550" s="158"/>
      <c r="T550" s="159"/>
      <c r="AT550" s="154" t="s">
        <v>176</v>
      </c>
      <c r="AU550" s="154" t="s">
        <v>86</v>
      </c>
      <c r="AV550" s="13" t="s">
        <v>86</v>
      </c>
      <c r="AW550" s="13" t="s">
        <v>37</v>
      </c>
      <c r="AX550" s="13" t="s">
        <v>76</v>
      </c>
      <c r="AY550" s="154" t="s">
        <v>163</v>
      </c>
    </row>
    <row r="551" spans="2:65" s="14" customFormat="1">
      <c r="B551" s="160"/>
      <c r="D551" s="141" t="s">
        <v>176</v>
      </c>
      <c r="E551" s="161" t="s">
        <v>19</v>
      </c>
      <c r="F551" s="162" t="s">
        <v>178</v>
      </c>
      <c r="H551" s="163">
        <v>351.71600000000001</v>
      </c>
      <c r="I551" s="164"/>
      <c r="L551" s="160"/>
      <c r="M551" s="165"/>
      <c r="T551" s="166"/>
      <c r="AT551" s="161" t="s">
        <v>176</v>
      </c>
      <c r="AU551" s="161" t="s">
        <v>86</v>
      </c>
      <c r="AV551" s="14" t="s">
        <v>170</v>
      </c>
      <c r="AW551" s="14" t="s">
        <v>37</v>
      </c>
      <c r="AX551" s="14" t="s">
        <v>84</v>
      </c>
      <c r="AY551" s="161" t="s">
        <v>163</v>
      </c>
    </row>
    <row r="552" spans="2:65" s="1" customFormat="1" ht="24.15" customHeight="1">
      <c r="B552" s="33"/>
      <c r="C552" s="128" t="s">
        <v>641</v>
      </c>
      <c r="D552" s="128" t="s">
        <v>165</v>
      </c>
      <c r="E552" s="129" t="s">
        <v>642</v>
      </c>
      <c r="F552" s="130" t="s">
        <v>643</v>
      </c>
      <c r="G552" s="131" t="s">
        <v>202</v>
      </c>
      <c r="H552" s="132">
        <v>55.3</v>
      </c>
      <c r="I552" s="133"/>
      <c r="J552" s="134">
        <f>ROUND(I552*H552,2)</f>
        <v>0</v>
      </c>
      <c r="K552" s="130" t="s">
        <v>169</v>
      </c>
      <c r="L552" s="33"/>
      <c r="M552" s="135" t="s">
        <v>19</v>
      </c>
      <c r="N552" s="136" t="s">
        <v>47</v>
      </c>
      <c r="P552" s="137">
        <f>O552*H552</f>
        <v>0</v>
      </c>
      <c r="Q552" s="137">
        <v>1.2999999999999999E-4</v>
      </c>
      <c r="R552" s="137">
        <f>Q552*H552</f>
        <v>7.1889999999999992E-3</v>
      </c>
      <c r="S552" s="137">
        <v>0</v>
      </c>
      <c r="T552" s="138">
        <f>S552*H552</f>
        <v>0</v>
      </c>
      <c r="AR552" s="139" t="s">
        <v>170</v>
      </c>
      <c r="AT552" s="139" t="s">
        <v>165</v>
      </c>
      <c r="AU552" s="139" t="s">
        <v>86</v>
      </c>
      <c r="AY552" s="18" t="s">
        <v>163</v>
      </c>
      <c r="BE552" s="140">
        <f>IF(N552="základní",J552,0)</f>
        <v>0</v>
      </c>
      <c r="BF552" s="140">
        <f>IF(N552="snížená",J552,0)</f>
        <v>0</v>
      </c>
      <c r="BG552" s="140">
        <f>IF(N552="zákl. přenesená",J552,0)</f>
        <v>0</v>
      </c>
      <c r="BH552" s="140">
        <f>IF(N552="sníž. přenesená",J552,0)</f>
        <v>0</v>
      </c>
      <c r="BI552" s="140">
        <f>IF(N552="nulová",J552,0)</f>
        <v>0</v>
      </c>
      <c r="BJ552" s="18" t="s">
        <v>84</v>
      </c>
      <c r="BK552" s="140">
        <f>ROUND(I552*H552,2)</f>
        <v>0</v>
      </c>
      <c r="BL552" s="18" t="s">
        <v>170</v>
      </c>
      <c r="BM552" s="139" t="s">
        <v>644</v>
      </c>
    </row>
    <row r="553" spans="2:65" s="1" customFormat="1">
      <c r="B553" s="33"/>
      <c r="D553" s="141" t="s">
        <v>172</v>
      </c>
      <c r="F553" s="142" t="s">
        <v>645</v>
      </c>
      <c r="I553" s="143"/>
      <c r="L553" s="33"/>
      <c r="M553" s="144"/>
      <c r="T553" s="54"/>
      <c r="AT553" s="18" t="s">
        <v>172</v>
      </c>
      <c r="AU553" s="18" t="s">
        <v>86</v>
      </c>
    </row>
    <row r="554" spans="2:65" s="1" customFormat="1">
      <c r="B554" s="33"/>
      <c r="D554" s="145" t="s">
        <v>174</v>
      </c>
      <c r="F554" s="146" t="s">
        <v>646</v>
      </c>
      <c r="I554" s="143"/>
      <c r="L554" s="33"/>
      <c r="M554" s="144"/>
      <c r="T554" s="54"/>
      <c r="AT554" s="18" t="s">
        <v>174</v>
      </c>
      <c r="AU554" s="18" t="s">
        <v>86</v>
      </c>
    </row>
    <row r="555" spans="2:65" s="12" customFormat="1">
      <c r="B555" s="147"/>
      <c r="D555" s="141" t="s">
        <v>176</v>
      </c>
      <c r="E555" s="148" t="s">
        <v>19</v>
      </c>
      <c r="F555" s="149" t="s">
        <v>511</v>
      </c>
      <c r="H555" s="148" t="s">
        <v>19</v>
      </c>
      <c r="I555" s="150"/>
      <c r="L555" s="147"/>
      <c r="M555" s="151"/>
      <c r="T555" s="152"/>
      <c r="AT555" s="148" t="s">
        <v>176</v>
      </c>
      <c r="AU555" s="148" t="s">
        <v>86</v>
      </c>
      <c r="AV555" s="12" t="s">
        <v>84</v>
      </c>
      <c r="AW555" s="12" t="s">
        <v>37</v>
      </c>
      <c r="AX555" s="12" t="s">
        <v>76</v>
      </c>
      <c r="AY555" s="148" t="s">
        <v>163</v>
      </c>
    </row>
    <row r="556" spans="2:65" s="13" customFormat="1">
      <c r="B556" s="153"/>
      <c r="D556" s="141" t="s">
        <v>176</v>
      </c>
      <c r="E556" s="154" t="s">
        <v>19</v>
      </c>
      <c r="F556" s="155" t="s">
        <v>647</v>
      </c>
      <c r="H556" s="156">
        <v>29.7</v>
      </c>
      <c r="I556" s="157"/>
      <c r="L556" s="153"/>
      <c r="M556" s="158"/>
      <c r="T556" s="159"/>
      <c r="AT556" s="154" t="s">
        <v>176</v>
      </c>
      <c r="AU556" s="154" t="s">
        <v>86</v>
      </c>
      <c r="AV556" s="13" t="s">
        <v>86</v>
      </c>
      <c r="AW556" s="13" t="s">
        <v>37</v>
      </c>
      <c r="AX556" s="13" t="s">
        <v>76</v>
      </c>
      <c r="AY556" s="154" t="s">
        <v>163</v>
      </c>
    </row>
    <row r="557" spans="2:65" s="12" customFormat="1">
      <c r="B557" s="147"/>
      <c r="D557" s="141" t="s">
        <v>176</v>
      </c>
      <c r="E557" s="148" t="s">
        <v>19</v>
      </c>
      <c r="F557" s="149" t="s">
        <v>558</v>
      </c>
      <c r="H557" s="148" t="s">
        <v>19</v>
      </c>
      <c r="I557" s="150"/>
      <c r="L557" s="147"/>
      <c r="M557" s="151"/>
      <c r="T557" s="152"/>
      <c r="AT557" s="148" t="s">
        <v>176</v>
      </c>
      <c r="AU557" s="148" t="s">
        <v>86</v>
      </c>
      <c r="AV557" s="12" t="s">
        <v>84</v>
      </c>
      <c r="AW557" s="12" t="s">
        <v>37</v>
      </c>
      <c r="AX557" s="12" t="s">
        <v>76</v>
      </c>
      <c r="AY557" s="148" t="s">
        <v>163</v>
      </c>
    </row>
    <row r="558" spans="2:65" s="13" customFormat="1">
      <c r="B558" s="153"/>
      <c r="D558" s="141" t="s">
        <v>176</v>
      </c>
      <c r="E558" s="154" t="s">
        <v>19</v>
      </c>
      <c r="F558" s="155" t="s">
        <v>648</v>
      </c>
      <c r="H558" s="156">
        <v>25.6</v>
      </c>
      <c r="I558" s="157"/>
      <c r="L558" s="153"/>
      <c r="M558" s="158"/>
      <c r="T558" s="159"/>
      <c r="AT558" s="154" t="s">
        <v>176</v>
      </c>
      <c r="AU558" s="154" t="s">
        <v>86</v>
      </c>
      <c r="AV558" s="13" t="s">
        <v>86</v>
      </c>
      <c r="AW558" s="13" t="s">
        <v>37</v>
      </c>
      <c r="AX558" s="13" t="s">
        <v>76</v>
      </c>
      <c r="AY558" s="154" t="s">
        <v>163</v>
      </c>
    </row>
    <row r="559" spans="2:65" s="14" customFormat="1">
      <c r="B559" s="160"/>
      <c r="D559" s="141" t="s">
        <v>176</v>
      </c>
      <c r="E559" s="161" t="s">
        <v>19</v>
      </c>
      <c r="F559" s="162" t="s">
        <v>178</v>
      </c>
      <c r="H559" s="163">
        <v>55.3</v>
      </c>
      <c r="I559" s="164"/>
      <c r="L559" s="160"/>
      <c r="M559" s="165"/>
      <c r="T559" s="166"/>
      <c r="AT559" s="161" t="s">
        <v>176</v>
      </c>
      <c r="AU559" s="161" t="s">
        <v>86</v>
      </c>
      <c r="AV559" s="14" t="s">
        <v>170</v>
      </c>
      <c r="AW559" s="14" t="s">
        <v>37</v>
      </c>
      <c r="AX559" s="14" t="s">
        <v>84</v>
      </c>
      <c r="AY559" s="161" t="s">
        <v>163</v>
      </c>
    </row>
    <row r="560" spans="2:65" s="1" customFormat="1" ht="33" customHeight="1">
      <c r="B560" s="33"/>
      <c r="C560" s="128" t="s">
        <v>649</v>
      </c>
      <c r="D560" s="128" t="s">
        <v>165</v>
      </c>
      <c r="E560" s="129" t="s">
        <v>650</v>
      </c>
      <c r="F560" s="130" t="s">
        <v>651</v>
      </c>
      <c r="G560" s="131" t="s">
        <v>168</v>
      </c>
      <c r="H560" s="132">
        <v>13</v>
      </c>
      <c r="I560" s="133"/>
      <c r="J560" s="134">
        <f>ROUND(I560*H560,2)</f>
        <v>0</v>
      </c>
      <c r="K560" s="130" t="s">
        <v>169</v>
      </c>
      <c r="L560" s="33"/>
      <c r="M560" s="135" t="s">
        <v>19</v>
      </c>
      <c r="N560" s="136" t="s">
        <v>47</v>
      </c>
      <c r="P560" s="137">
        <f>O560*H560</f>
        <v>0</v>
      </c>
      <c r="Q560" s="137">
        <v>2.3E-2</v>
      </c>
      <c r="R560" s="137">
        <f>Q560*H560</f>
        <v>0.29899999999999999</v>
      </c>
      <c r="S560" s="137">
        <v>0</v>
      </c>
      <c r="T560" s="138">
        <f>S560*H560</f>
        <v>0</v>
      </c>
      <c r="AR560" s="139" t="s">
        <v>170</v>
      </c>
      <c r="AT560" s="139" t="s">
        <v>165</v>
      </c>
      <c r="AU560" s="139" t="s">
        <v>86</v>
      </c>
      <c r="AY560" s="18" t="s">
        <v>163</v>
      </c>
      <c r="BE560" s="140">
        <f>IF(N560="základní",J560,0)</f>
        <v>0</v>
      </c>
      <c r="BF560" s="140">
        <f>IF(N560="snížená",J560,0)</f>
        <v>0</v>
      </c>
      <c r="BG560" s="140">
        <f>IF(N560="zákl. přenesená",J560,0)</f>
        <v>0</v>
      </c>
      <c r="BH560" s="140">
        <f>IF(N560="sníž. přenesená",J560,0)</f>
        <v>0</v>
      </c>
      <c r="BI560" s="140">
        <f>IF(N560="nulová",J560,0)</f>
        <v>0</v>
      </c>
      <c r="BJ560" s="18" t="s">
        <v>84</v>
      </c>
      <c r="BK560" s="140">
        <f>ROUND(I560*H560,2)</f>
        <v>0</v>
      </c>
      <c r="BL560" s="18" t="s">
        <v>170</v>
      </c>
      <c r="BM560" s="139" t="s">
        <v>652</v>
      </c>
    </row>
    <row r="561" spans="2:65" s="1" customFormat="1" ht="38.4">
      <c r="B561" s="33"/>
      <c r="D561" s="141" t="s">
        <v>172</v>
      </c>
      <c r="F561" s="142" t="s">
        <v>653</v>
      </c>
      <c r="I561" s="143"/>
      <c r="L561" s="33"/>
      <c r="M561" s="144"/>
      <c r="T561" s="54"/>
      <c r="AT561" s="18" t="s">
        <v>172</v>
      </c>
      <c r="AU561" s="18" t="s">
        <v>86</v>
      </c>
    </row>
    <row r="562" spans="2:65" s="1" customFormat="1">
      <c r="B562" s="33"/>
      <c r="D562" s="145" t="s">
        <v>174</v>
      </c>
      <c r="F562" s="146" t="s">
        <v>654</v>
      </c>
      <c r="I562" s="143"/>
      <c r="L562" s="33"/>
      <c r="M562" s="144"/>
      <c r="T562" s="54"/>
      <c r="AT562" s="18" t="s">
        <v>174</v>
      </c>
      <c r="AU562" s="18" t="s">
        <v>86</v>
      </c>
    </row>
    <row r="563" spans="2:65" s="12" customFormat="1">
      <c r="B563" s="147"/>
      <c r="D563" s="141" t="s">
        <v>176</v>
      </c>
      <c r="E563" s="148" t="s">
        <v>19</v>
      </c>
      <c r="F563" s="149" t="s">
        <v>527</v>
      </c>
      <c r="H563" s="148" t="s">
        <v>19</v>
      </c>
      <c r="I563" s="150"/>
      <c r="L563" s="147"/>
      <c r="M563" s="151"/>
      <c r="T563" s="152"/>
      <c r="AT563" s="148" t="s">
        <v>176</v>
      </c>
      <c r="AU563" s="148" t="s">
        <v>86</v>
      </c>
      <c r="AV563" s="12" t="s">
        <v>84</v>
      </c>
      <c r="AW563" s="12" t="s">
        <v>37</v>
      </c>
      <c r="AX563" s="12" t="s">
        <v>76</v>
      </c>
      <c r="AY563" s="148" t="s">
        <v>163</v>
      </c>
    </row>
    <row r="564" spans="2:65" s="13" customFormat="1">
      <c r="B564" s="153"/>
      <c r="D564" s="141" t="s">
        <v>176</v>
      </c>
      <c r="E564" s="154" t="s">
        <v>19</v>
      </c>
      <c r="F564" s="155" t="s">
        <v>655</v>
      </c>
      <c r="H564" s="156">
        <v>9.2100000000000009</v>
      </c>
      <c r="I564" s="157"/>
      <c r="L564" s="153"/>
      <c r="M564" s="158"/>
      <c r="T564" s="159"/>
      <c r="AT564" s="154" t="s">
        <v>176</v>
      </c>
      <c r="AU564" s="154" t="s">
        <v>86</v>
      </c>
      <c r="AV564" s="13" t="s">
        <v>86</v>
      </c>
      <c r="AW564" s="13" t="s">
        <v>37</v>
      </c>
      <c r="AX564" s="13" t="s">
        <v>76</v>
      </c>
      <c r="AY564" s="154" t="s">
        <v>163</v>
      </c>
    </row>
    <row r="565" spans="2:65" s="13" customFormat="1">
      <c r="B565" s="153"/>
      <c r="D565" s="141" t="s">
        <v>176</v>
      </c>
      <c r="E565" s="154" t="s">
        <v>19</v>
      </c>
      <c r="F565" s="155" t="s">
        <v>656</v>
      </c>
      <c r="H565" s="156">
        <v>3.2</v>
      </c>
      <c r="I565" s="157"/>
      <c r="L565" s="153"/>
      <c r="M565" s="158"/>
      <c r="T565" s="159"/>
      <c r="AT565" s="154" t="s">
        <v>176</v>
      </c>
      <c r="AU565" s="154" t="s">
        <v>86</v>
      </c>
      <c r="AV565" s="13" t="s">
        <v>86</v>
      </c>
      <c r="AW565" s="13" t="s">
        <v>37</v>
      </c>
      <c r="AX565" s="13" t="s">
        <v>76</v>
      </c>
      <c r="AY565" s="154" t="s">
        <v>163</v>
      </c>
    </row>
    <row r="566" spans="2:65" s="15" customFormat="1">
      <c r="B566" s="177"/>
      <c r="D566" s="141" t="s">
        <v>176</v>
      </c>
      <c r="E566" s="178" t="s">
        <v>19</v>
      </c>
      <c r="F566" s="179" t="s">
        <v>657</v>
      </c>
      <c r="H566" s="180">
        <v>12.41</v>
      </c>
      <c r="I566" s="181"/>
      <c r="L566" s="177"/>
      <c r="M566" s="182"/>
      <c r="T566" s="183"/>
      <c r="AT566" s="178" t="s">
        <v>176</v>
      </c>
      <c r="AU566" s="178" t="s">
        <v>86</v>
      </c>
      <c r="AV566" s="15" t="s">
        <v>184</v>
      </c>
      <c r="AW566" s="15" t="s">
        <v>37</v>
      </c>
      <c r="AX566" s="15" t="s">
        <v>76</v>
      </c>
      <c r="AY566" s="178" t="s">
        <v>163</v>
      </c>
    </row>
    <row r="567" spans="2:65" s="13" customFormat="1">
      <c r="B567" s="153"/>
      <c r="D567" s="141" t="s">
        <v>176</v>
      </c>
      <c r="E567" s="154" t="s">
        <v>19</v>
      </c>
      <c r="F567" s="155" t="s">
        <v>658</v>
      </c>
      <c r="H567" s="156">
        <v>0.59</v>
      </c>
      <c r="I567" s="157"/>
      <c r="L567" s="153"/>
      <c r="M567" s="158"/>
      <c r="T567" s="159"/>
      <c r="AT567" s="154" t="s">
        <v>176</v>
      </c>
      <c r="AU567" s="154" t="s">
        <v>86</v>
      </c>
      <c r="AV567" s="13" t="s">
        <v>86</v>
      </c>
      <c r="AW567" s="13" t="s">
        <v>37</v>
      </c>
      <c r="AX567" s="13" t="s">
        <v>76</v>
      </c>
      <c r="AY567" s="154" t="s">
        <v>163</v>
      </c>
    </row>
    <row r="568" spans="2:65" s="14" customFormat="1">
      <c r="B568" s="160"/>
      <c r="D568" s="141" t="s">
        <v>176</v>
      </c>
      <c r="E568" s="161" t="s">
        <v>19</v>
      </c>
      <c r="F568" s="162" t="s">
        <v>178</v>
      </c>
      <c r="H568" s="163">
        <v>13</v>
      </c>
      <c r="I568" s="164"/>
      <c r="L568" s="160"/>
      <c r="M568" s="165"/>
      <c r="T568" s="166"/>
      <c r="AT568" s="161" t="s">
        <v>176</v>
      </c>
      <c r="AU568" s="161" t="s">
        <v>86</v>
      </c>
      <c r="AV568" s="14" t="s">
        <v>170</v>
      </c>
      <c r="AW568" s="14" t="s">
        <v>37</v>
      </c>
      <c r="AX568" s="14" t="s">
        <v>84</v>
      </c>
      <c r="AY568" s="161" t="s">
        <v>163</v>
      </c>
    </row>
    <row r="569" spans="2:65" s="11" customFormat="1" ht="22.8" customHeight="1">
      <c r="B569" s="116"/>
      <c r="D569" s="117" t="s">
        <v>75</v>
      </c>
      <c r="E569" s="126" t="s">
        <v>170</v>
      </c>
      <c r="F569" s="126" t="s">
        <v>659</v>
      </c>
      <c r="I569" s="119"/>
      <c r="J569" s="127">
        <f>BK569</f>
        <v>0</v>
      </c>
      <c r="L569" s="116"/>
      <c r="M569" s="121"/>
      <c r="P569" s="122">
        <f>SUM(P570:P792)</f>
        <v>0</v>
      </c>
      <c r="R569" s="122">
        <f>SUM(R570:R792)</f>
        <v>93.077734929999991</v>
      </c>
      <c r="T569" s="123">
        <f>SUM(T570:T792)</f>
        <v>0</v>
      </c>
      <c r="AR569" s="117" t="s">
        <v>84</v>
      </c>
      <c r="AT569" s="124" t="s">
        <v>75</v>
      </c>
      <c r="AU569" s="124" t="s">
        <v>84</v>
      </c>
      <c r="AY569" s="117" t="s">
        <v>163</v>
      </c>
      <c r="BK569" s="125">
        <f>SUM(BK570:BK792)</f>
        <v>0</v>
      </c>
    </row>
    <row r="570" spans="2:65" s="1" customFormat="1" ht="21.75" customHeight="1">
      <c r="B570" s="33"/>
      <c r="C570" s="128" t="s">
        <v>660</v>
      </c>
      <c r="D570" s="128" t="s">
        <v>165</v>
      </c>
      <c r="E570" s="129" t="s">
        <v>661</v>
      </c>
      <c r="F570" s="130" t="s">
        <v>662</v>
      </c>
      <c r="G570" s="131" t="s">
        <v>495</v>
      </c>
      <c r="H570" s="132">
        <v>1</v>
      </c>
      <c r="I570" s="133"/>
      <c r="J570" s="134">
        <f>ROUND(I570*H570,2)</f>
        <v>0</v>
      </c>
      <c r="K570" s="130" t="s">
        <v>19</v>
      </c>
      <c r="L570" s="33"/>
      <c r="M570" s="135" t="s">
        <v>19</v>
      </c>
      <c r="N570" s="136" t="s">
        <v>47</v>
      </c>
      <c r="P570" s="137">
        <f>O570*H570</f>
        <v>0</v>
      </c>
      <c r="Q570" s="137">
        <v>8.7720000000000006E-2</v>
      </c>
      <c r="R570" s="137">
        <f>Q570*H570</f>
        <v>8.7720000000000006E-2</v>
      </c>
      <c r="S570" s="137">
        <v>0</v>
      </c>
      <c r="T570" s="138">
        <f>S570*H570</f>
        <v>0</v>
      </c>
      <c r="AR570" s="139" t="s">
        <v>170</v>
      </c>
      <c r="AT570" s="139" t="s">
        <v>165</v>
      </c>
      <c r="AU570" s="139" t="s">
        <v>86</v>
      </c>
      <c r="AY570" s="18" t="s">
        <v>163</v>
      </c>
      <c r="BE570" s="140">
        <f>IF(N570="základní",J570,0)</f>
        <v>0</v>
      </c>
      <c r="BF570" s="140">
        <f>IF(N570="snížená",J570,0)</f>
        <v>0</v>
      </c>
      <c r="BG570" s="140">
        <f>IF(N570="zákl. přenesená",J570,0)</f>
        <v>0</v>
      </c>
      <c r="BH570" s="140">
        <f>IF(N570="sníž. přenesená",J570,0)</f>
        <v>0</v>
      </c>
      <c r="BI570" s="140">
        <f>IF(N570="nulová",J570,0)</f>
        <v>0</v>
      </c>
      <c r="BJ570" s="18" t="s">
        <v>84</v>
      </c>
      <c r="BK570" s="140">
        <f>ROUND(I570*H570,2)</f>
        <v>0</v>
      </c>
      <c r="BL570" s="18" t="s">
        <v>170</v>
      </c>
      <c r="BM570" s="139" t="s">
        <v>663</v>
      </c>
    </row>
    <row r="571" spans="2:65" s="1" customFormat="1">
      <c r="B571" s="33"/>
      <c r="D571" s="141" t="s">
        <v>172</v>
      </c>
      <c r="F571" s="142" t="s">
        <v>662</v>
      </c>
      <c r="I571" s="143"/>
      <c r="L571" s="33"/>
      <c r="M571" s="144"/>
      <c r="T571" s="54"/>
      <c r="AT571" s="18" t="s">
        <v>172</v>
      </c>
      <c r="AU571" s="18" t="s">
        <v>86</v>
      </c>
    </row>
    <row r="572" spans="2:65" s="1" customFormat="1" ht="48">
      <c r="B572" s="33"/>
      <c r="D572" s="141" t="s">
        <v>664</v>
      </c>
      <c r="F572" s="184" t="s">
        <v>665</v>
      </c>
      <c r="I572" s="143"/>
      <c r="L572" s="33"/>
      <c r="M572" s="144"/>
      <c r="T572" s="54"/>
      <c r="AT572" s="18" t="s">
        <v>664</v>
      </c>
      <c r="AU572" s="18" t="s">
        <v>86</v>
      </c>
    </row>
    <row r="573" spans="2:65" s="1" customFormat="1" ht="16.5" customHeight="1">
      <c r="B573" s="33"/>
      <c r="C573" s="128" t="s">
        <v>666</v>
      </c>
      <c r="D573" s="128" t="s">
        <v>165</v>
      </c>
      <c r="E573" s="129" t="s">
        <v>667</v>
      </c>
      <c r="F573" s="130" t="s">
        <v>668</v>
      </c>
      <c r="G573" s="131" t="s">
        <v>219</v>
      </c>
      <c r="H573" s="132">
        <v>10.574</v>
      </c>
      <c r="I573" s="133"/>
      <c r="J573" s="134">
        <f>ROUND(I573*H573,2)</f>
        <v>0</v>
      </c>
      <c r="K573" s="130" t="s">
        <v>169</v>
      </c>
      <c r="L573" s="33"/>
      <c r="M573" s="135" t="s">
        <v>19</v>
      </c>
      <c r="N573" s="136" t="s">
        <v>47</v>
      </c>
      <c r="P573" s="137">
        <f>O573*H573</f>
        <v>0</v>
      </c>
      <c r="Q573" s="137">
        <v>2.5020099999999998</v>
      </c>
      <c r="R573" s="137">
        <f>Q573*H573</f>
        <v>26.456253739999998</v>
      </c>
      <c r="S573" s="137">
        <v>0</v>
      </c>
      <c r="T573" s="138">
        <f>S573*H573</f>
        <v>0</v>
      </c>
      <c r="AR573" s="139" t="s">
        <v>170</v>
      </c>
      <c r="AT573" s="139" t="s">
        <v>165</v>
      </c>
      <c r="AU573" s="139" t="s">
        <v>86</v>
      </c>
      <c r="AY573" s="18" t="s">
        <v>163</v>
      </c>
      <c r="BE573" s="140">
        <f>IF(N573="základní",J573,0)</f>
        <v>0</v>
      </c>
      <c r="BF573" s="140">
        <f>IF(N573="snížená",J573,0)</f>
        <v>0</v>
      </c>
      <c r="BG573" s="140">
        <f>IF(N573="zákl. přenesená",J573,0)</f>
        <v>0</v>
      </c>
      <c r="BH573" s="140">
        <f>IF(N573="sníž. přenesená",J573,0)</f>
        <v>0</v>
      </c>
      <c r="BI573" s="140">
        <f>IF(N573="nulová",J573,0)</f>
        <v>0</v>
      </c>
      <c r="BJ573" s="18" t="s">
        <v>84</v>
      </c>
      <c r="BK573" s="140">
        <f>ROUND(I573*H573,2)</f>
        <v>0</v>
      </c>
      <c r="BL573" s="18" t="s">
        <v>170</v>
      </c>
      <c r="BM573" s="139" t="s">
        <v>669</v>
      </c>
    </row>
    <row r="574" spans="2:65" s="1" customFormat="1" ht="28.8">
      <c r="B574" s="33"/>
      <c r="D574" s="141" t="s">
        <v>172</v>
      </c>
      <c r="F574" s="142" t="s">
        <v>670</v>
      </c>
      <c r="I574" s="143"/>
      <c r="L574" s="33"/>
      <c r="M574" s="144"/>
      <c r="T574" s="54"/>
      <c r="AT574" s="18" t="s">
        <v>172</v>
      </c>
      <c r="AU574" s="18" t="s">
        <v>86</v>
      </c>
    </row>
    <row r="575" spans="2:65" s="1" customFormat="1">
      <c r="B575" s="33"/>
      <c r="D575" s="145" t="s">
        <v>174</v>
      </c>
      <c r="F575" s="146" t="s">
        <v>671</v>
      </c>
      <c r="I575" s="143"/>
      <c r="L575" s="33"/>
      <c r="M575" s="144"/>
      <c r="T575" s="54"/>
      <c r="AT575" s="18" t="s">
        <v>174</v>
      </c>
      <c r="AU575" s="18" t="s">
        <v>86</v>
      </c>
    </row>
    <row r="576" spans="2:65" s="12" customFormat="1">
      <c r="B576" s="147"/>
      <c r="D576" s="141" t="s">
        <v>176</v>
      </c>
      <c r="E576" s="148" t="s">
        <v>19</v>
      </c>
      <c r="F576" s="149" t="s">
        <v>672</v>
      </c>
      <c r="H576" s="148" t="s">
        <v>19</v>
      </c>
      <c r="I576" s="150"/>
      <c r="L576" s="147"/>
      <c r="M576" s="151"/>
      <c r="T576" s="152"/>
      <c r="AT576" s="148" t="s">
        <v>176</v>
      </c>
      <c r="AU576" s="148" t="s">
        <v>86</v>
      </c>
      <c r="AV576" s="12" t="s">
        <v>84</v>
      </c>
      <c r="AW576" s="12" t="s">
        <v>37</v>
      </c>
      <c r="AX576" s="12" t="s">
        <v>76</v>
      </c>
      <c r="AY576" s="148" t="s">
        <v>163</v>
      </c>
    </row>
    <row r="577" spans="2:65" s="12" customFormat="1">
      <c r="B577" s="147"/>
      <c r="D577" s="141" t="s">
        <v>176</v>
      </c>
      <c r="E577" s="148" t="s">
        <v>19</v>
      </c>
      <c r="F577" s="149" t="s">
        <v>673</v>
      </c>
      <c r="H577" s="148" t="s">
        <v>19</v>
      </c>
      <c r="I577" s="150"/>
      <c r="L577" s="147"/>
      <c r="M577" s="151"/>
      <c r="T577" s="152"/>
      <c r="AT577" s="148" t="s">
        <v>176</v>
      </c>
      <c r="AU577" s="148" t="s">
        <v>86</v>
      </c>
      <c r="AV577" s="12" t="s">
        <v>84</v>
      </c>
      <c r="AW577" s="12" t="s">
        <v>37</v>
      </c>
      <c r="AX577" s="12" t="s">
        <v>76</v>
      </c>
      <c r="AY577" s="148" t="s">
        <v>163</v>
      </c>
    </row>
    <row r="578" spans="2:65" s="13" customFormat="1">
      <c r="B578" s="153"/>
      <c r="D578" s="141" t="s">
        <v>176</v>
      </c>
      <c r="E578" s="154" t="s">
        <v>19</v>
      </c>
      <c r="F578" s="155" t="s">
        <v>674</v>
      </c>
      <c r="H578" s="156">
        <v>0.192</v>
      </c>
      <c r="I578" s="157"/>
      <c r="L578" s="153"/>
      <c r="M578" s="158"/>
      <c r="T578" s="159"/>
      <c r="AT578" s="154" t="s">
        <v>176</v>
      </c>
      <c r="AU578" s="154" t="s">
        <v>86</v>
      </c>
      <c r="AV578" s="13" t="s">
        <v>86</v>
      </c>
      <c r="AW578" s="13" t="s">
        <v>37</v>
      </c>
      <c r="AX578" s="13" t="s">
        <v>76</v>
      </c>
      <c r="AY578" s="154" t="s">
        <v>163</v>
      </c>
    </row>
    <row r="579" spans="2:65" s="12" customFormat="1">
      <c r="B579" s="147"/>
      <c r="D579" s="141" t="s">
        <v>176</v>
      </c>
      <c r="E579" s="148" t="s">
        <v>19</v>
      </c>
      <c r="F579" s="149" t="s">
        <v>675</v>
      </c>
      <c r="H579" s="148" t="s">
        <v>19</v>
      </c>
      <c r="I579" s="150"/>
      <c r="L579" s="147"/>
      <c r="M579" s="151"/>
      <c r="T579" s="152"/>
      <c r="AT579" s="148" t="s">
        <v>176</v>
      </c>
      <c r="AU579" s="148" t="s">
        <v>86</v>
      </c>
      <c r="AV579" s="12" t="s">
        <v>84</v>
      </c>
      <c r="AW579" s="12" t="s">
        <v>37</v>
      </c>
      <c r="AX579" s="12" t="s">
        <v>76</v>
      </c>
      <c r="AY579" s="148" t="s">
        <v>163</v>
      </c>
    </row>
    <row r="580" spans="2:65" s="13" customFormat="1">
      <c r="B580" s="153"/>
      <c r="D580" s="141" t="s">
        <v>176</v>
      </c>
      <c r="E580" s="154" t="s">
        <v>19</v>
      </c>
      <c r="F580" s="155" t="s">
        <v>676</v>
      </c>
      <c r="H580" s="156">
        <v>5.1909999999999998</v>
      </c>
      <c r="I580" s="157"/>
      <c r="L580" s="153"/>
      <c r="M580" s="158"/>
      <c r="T580" s="159"/>
      <c r="AT580" s="154" t="s">
        <v>176</v>
      </c>
      <c r="AU580" s="154" t="s">
        <v>86</v>
      </c>
      <c r="AV580" s="13" t="s">
        <v>86</v>
      </c>
      <c r="AW580" s="13" t="s">
        <v>37</v>
      </c>
      <c r="AX580" s="13" t="s">
        <v>76</v>
      </c>
      <c r="AY580" s="154" t="s">
        <v>163</v>
      </c>
    </row>
    <row r="581" spans="2:65" s="12" customFormat="1">
      <c r="B581" s="147"/>
      <c r="D581" s="141" t="s">
        <v>176</v>
      </c>
      <c r="E581" s="148" t="s">
        <v>19</v>
      </c>
      <c r="F581" s="149" t="s">
        <v>677</v>
      </c>
      <c r="H581" s="148" t="s">
        <v>19</v>
      </c>
      <c r="I581" s="150"/>
      <c r="L581" s="147"/>
      <c r="M581" s="151"/>
      <c r="T581" s="152"/>
      <c r="AT581" s="148" t="s">
        <v>176</v>
      </c>
      <c r="AU581" s="148" t="s">
        <v>86</v>
      </c>
      <c r="AV581" s="12" t="s">
        <v>84</v>
      </c>
      <c r="AW581" s="12" t="s">
        <v>37</v>
      </c>
      <c r="AX581" s="12" t="s">
        <v>76</v>
      </c>
      <c r="AY581" s="148" t="s">
        <v>163</v>
      </c>
    </row>
    <row r="582" spans="2:65" s="12" customFormat="1">
      <c r="B582" s="147"/>
      <c r="D582" s="141" t="s">
        <v>176</v>
      </c>
      <c r="E582" s="148" t="s">
        <v>19</v>
      </c>
      <c r="F582" s="149" t="s">
        <v>675</v>
      </c>
      <c r="H582" s="148" t="s">
        <v>19</v>
      </c>
      <c r="I582" s="150"/>
      <c r="L582" s="147"/>
      <c r="M582" s="151"/>
      <c r="T582" s="152"/>
      <c r="AT582" s="148" t="s">
        <v>176</v>
      </c>
      <c r="AU582" s="148" t="s">
        <v>86</v>
      </c>
      <c r="AV582" s="12" t="s">
        <v>84</v>
      </c>
      <c r="AW582" s="12" t="s">
        <v>37</v>
      </c>
      <c r="AX582" s="12" t="s">
        <v>76</v>
      </c>
      <c r="AY582" s="148" t="s">
        <v>163</v>
      </c>
    </row>
    <row r="583" spans="2:65" s="13" customFormat="1">
      <c r="B583" s="153"/>
      <c r="D583" s="141" t="s">
        <v>176</v>
      </c>
      <c r="E583" s="154" t="s">
        <v>19</v>
      </c>
      <c r="F583" s="155" t="s">
        <v>676</v>
      </c>
      <c r="H583" s="156">
        <v>5.1909999999999998</v>
      </c>
      <c r="I583" s="157"/>
      <c r="L583" s="153"/>
      <c r="M583" s="158"/>
      <c r="T583" s="159"/>
      <c r="AT583" s="154" t="s">
        <v>176</v>
      </c>
      <c r="AU583" s="154" t="s">
        <v>86</v>
      </c>
      <c r="AV583" s="13" t="s">
        <v>86</v>
      </c>
      <c r="AW583" s="13" t="s">
        <v>37</v>
      </c>
      <c r="AX583" s="13" t="s">
        <v>76</v>
      </c>
      <c r="AY583" s="154" t="s">
        <v>163</v>
      </c>
    </row>
    <row r="584" spans="2:65" s="14" customFormat="1">
      <c r="B584" s="160"/>
      <c r="D584" s="141" t="s">
        <v>176</v>
      </c>
      <c r="E584" s="161" t="s">
        <v>19</v>
      </c>
      <c r="F584" s="162" t="s">
        <v>178</v>
      </c>
      <c r="H584" s="163">
        <v>10.574</v>
      </c>
      <c r="I584" s="164"/>
      <c r="L584" s="160"/>
      <c r="M584" s="165"/>
      <c r="T584" s="166"/>
      <c r="AT584" s="161" t="s">
        <v>176</v>
      </c>
      <c r="AU584" s="161" t="s">
        <v>86</v>
      </c>
      <c r="AV584" s="14" t="s">
        <v>170</v>
      </c>
      <c r="AW584" s="14" t="s">
        <v>37</v>
      </c>
      <c r="AX584" s="14" t="s">
        <v>84</v>
      </c>
      <c r="AY584" s="161" t="s">
        <v>163</v>
      </c>
    </row>
    <row r="585" spans="2:65" s="1" customFormat="1" ht="24.15" customHeight="1">
      <c r="B585" s="33"/>
      <c r="C585" s="128" t="s">
        <v>678</v>
      </c>
      <c r="D585" s="128" t="s">
        <v>165</v>
      </c>
      <c r="E585" s="129" t="s">
        <v>679</v>
      </c>
      <c r="F585" s="130" t="s">
        <v>680</v>
      </c>
      <c r="G585" s="131" t="s">
        <v>187</v>
      </c>
      <c r="H585" s="132">
        <v>72.766999999999996</v>
      </c>
      <c r="I585" s="133"/>
      <c r="J585" s="134">
        <f>ROUND(I585*H585,2)</f>
        <v>0</v>
      </c>
      <c r="K585" s="130" t="s">
        <v>169</v>
      </c>
      <c r="L585" s="33"/>
      <c r="M585" s="135" t="s">
        <v>19</v>
      </c>
      <c r="N585" s="136" t="s">
        <v>47</v>
      </c>
      <c r="P585" s="137">
        <f>O585*H585</f>
        <v>0</v>
      </c>
      <c r="Q585" s="137">
        <v>5.3299999999999997E-3</v>
      </c>
      <c r="R585" s="137">
        <f>Q585*H585</f>
        <v>0.38784810999999997</v>
      </c>
      <c r="S585" s="137">
        <v>0</v>
      </c>
      <c r="T585" s="138">
        <f>S585*H585</f>
        <v>0</v>
      </c>
      <c r="AR585" s="139" t="s">
        <v>170</v>
      </c>
      <c r="AT585" s="139" t="s">
        <v>165</v>
      </c>
      <c r="AU585" s="139" t="s">
        <v>86</v>
      </c>
      <c r="AY585" s="18" t="s">
        <v>163</v>
      </c>
      <c r="BE585" s="140">
        <f>IF(N585="základní",J585,0)</f>
        <v>0</v>
      </c>
      <c r="BF585" s="140">
        <f>IF(N585="snížená",J585,0)</f>
        <v>0</v>
      </c>
      <c r="BG585" s="140">
        <f>IF(N585="zákl. přenesená",J585,0)</f>
        <v>0</v>
      </c>
      <c r="BH585" s="140">
        <f>IF(N585="sníž. přenesená",J585,0)</f>
        <v>0</v>
      </c>
      <c r="BI585" s="140">
        <f>IF(N585="nulová",J585,0)</f>
        <v>0</v>
      </c>
      <c r="BJ585" s="18" t="s">
        <v>84</v>
      </c>
      <c r="BK585" s="140">
        <f>ROUND(I585*H585,2)</f>
        <v>0</v>
      </c>
      <c r="BL585" s="18" t="s">
        <v>170</v>
      </c>
      <c r="BM585" s="139" t="s">
        <v>681</v>
      </c>
    </row>
    <row r="586" spans="2:65" s="1" customFormat="1" ht="19.2">
      <c r="B586" s="33"/>
      <c r="D586" s="141" t="s">
        <v>172</v>
      </c>
      <c r="F586" s="142" t="s">
        <v>682</v>
      </c>
      <c r="I586" s="143"/>
      <c r="L586" s="33"/>
      <c r="M586" s="144"/>
      <c r="T586" s="54"/>
      <c r="AT586" s="18" t="s">
        <v>172</v>
      </c>
      <c r="AU586" s="18" t="s">
        <v>86</v>
      </c>
    </row>
    <row r="587" spans="2:65" s="1" customFormat="1">
      <c r="B587" s="33"/>
      <c r="D587" s="145" t="s">
        <v>174</v>
      </c>
      <c r="F587" s="146" t="s">
        <v>683</v>
      </c>
      <c r="I587" s="143"/>
      <c r="L587" s="33"/>
      <c r="M587" s="144"/>
      <c r="T587" s="54"/>
      <c r="AT587" s="18" t="s">
        <v>174</v>
      </c>
      <c r="AU587" s="18" t="s">
        <v>86</v>
      </c>
    </row>
    <row r="588" spans="2:65" s="12" customFormat="1">
      <c r="B588" s="147"/>
      <c r="D588" s="141" t="s">
        <v>176</v>
      </c>
      <c r="E588" s="148" t="s">
        <v>19</v>
      </c>
      <c r="F588" s="149" t="s">
        <v>672</v>
      </c>
      <c r="H588" s="148" t="s">
        <v>19</v>
      </c>
      <c r="I588" s="150"/>
      <c r="L588" s="147"/>
      <c r="M588" s="151"/>
      <c r="T588" s="152"/>
      <c r="AT588" s="148" t="s">
        <v>176</v>
      </c>
      <c r="AU588" s="148" t="s">
        <v>86</v>
      </c>
      <c r="AV588" s="12" t="s">
        <v>84</v>
      </c>
      <c r="AW588" s="12" t="s">
        <v>37</v>
      </c>
      <c r="AX588" s="12" t="s">
        <v>76</v>
      </c>
      <c r="AY588" s="148" t="s">
        <v>163</v>
      </c>
    </row>
    <row r="589" spans="2:65" s="12" customFormat="1">
      <c r="B589" s="147"/>
      <c r="D589" s="141" t="s">
        <v>176</v>
      </c>
      <c r="E589" s="148" t="s">
        <v>19</v>
      </c>
      <c r="F589" s="149" t="s">
        <v>673</v>
      </c>
      <c r="H589" s="148" t="s">
        <v>19</v>
      </c>
      <c r="I589" s="150"/>
      <c r="L589" s="147"/>
      <c r="M589" s="151"/>
      <c r="T589" s="152"/>
      <c r="AT589" s="148" t="s">
        <v>176</v>
      </c>
      <c r="AU589" s="148" t="s">
        <v>86</v>
      </c>
      <c r="AV589" s="12" t="s">
        <v>84</v>
      </c>
      <c r="AW589" s="12" t="s">
        <v>37</v>
      </c>
      <c r="AX589" s="12" t="s">
        <v>76</v>
      </c>
      <c r="AY589" s="148" t="s">
        <v>163</v>
      </c>
    </row>
    <row r="590" spans="2:65" s="13" customFormat="1">
      <c r="B590" s="153"/>
      <c r="D590" s="141" t="s">
        <v>176</v>
      </c>
      <c r="E590" s="154" t="s">
        <v>19</v>
      </c>
      <c r="F590" s="155" t="s">
        <v>684</v>
      </c>
      <c r="H590" s="156">
        <v>0.76700000000000002</v>
      </c>
      <c r="I590" s="157"/>
      <c r="L590" s="153"/>
      <c r="M590" s="158"/>
      <c r="T590" s="159"/>
      <c r="AT590" s="154" t="s">
        <v>176</v>
      </c>
      <c r="AU590" s="154" t="s">
        <v>86</v>
      </c>
      <c r="AV590" s="13" t="s">
        <v>86</v>
      </c>
      <c r="AW590" s="13" t="s">
        <v>37</v>
      </c>
      <c r="AX590" s="13" t="s">
        <v>76</v>
      </c>
      <c r="AY590" s="154" t="s">
        <v>163</v>
      </c>
    </row>
    <row r="591" spans="2:65" s="12" customFormat="1">
      <c r="B591" s="147"/>
      <c r="D591" s="141" t="s">
        <v>176</v>
      </c>
      <c r="E591" s="148" t="s">
        <v>19</v>
      </c>
      <c r="F591" s="149" t="s">
        <v>685</v>
      </c>
      <c r="H591" s="148" t="s">
        <v>19</v>
      </c>
      <c r="I591" s="150"/>
      <c r="L591" s="147"/>
      <c r="M591" s="151"/>
      <c r="T591" s="152"/>
      <c r="AT591" s="148" t="s">
        <v>176</v>
      </c>
      <c r="AU591" s="148" t="s">
        <v>86</v>
      </c>
      <c r="AV591" s="12" t="s">
        <v>84</v>
      </c>
      <c r="AW591" s="12" t="s">
        <v>37</v>
      </c>
      <c r="AX591" s="12" t="s">
        <v>76</v>
      </c>
      <c r="AY591" s="148" t="s">
        <v>163</v>
      </c>
    </row>
    <row r="592" spans="2:65" s="12" customFormat="1">
      <c r="B592" s="147"/>
      <c r="D592" s="141" t="s">
        <v>176</v>
      </c>
      <c r="E592" s="148" t="s">
        <v>19</v>
      </c>
      <c r="F592" s="149" t="s">
        <v>686</v>
      </c>
      <c r="H592" s="148" t="s">
        <v>19</v>
      </c>
      <c r="I592" s="150"/>
      <c r="L592" s="147"/>
      <c r="M592" s="151"/>
      <c r="T592" s="152"/>
      <c r="AT592" s="148" t="s">
        <v>176</v>
      </c>
      <c r="AU592" s="148" t="s">
        <v>86</v>
      </c>
      <c r="AV592" s="12" t="s">
        <v>84</v>
      </c>
      <c r="AW592" s="12" t="s">
        <v>37</v>
      </c>
      <c r="AX592" s="12" t="s">
        <v>76</v>
      </c>
      <c r="AY592" s="148" t="s">
        <v>163</v>
      </c>
    </row>
    <row r="593" spans="2:65" s="13" customFormat="1">
      <c r="B593" s="153"/>
      <c r="D593" s="141" t="s">
        <v>176</v>
      </c>
      <c r="E593" s="154" t="s">
        <v>19</v>
      </c>
      <c r="F593" s="155" t="s">
        <v>687</v>
      </c>
      <c r="H593" s="156">
        <v>36</v>
      </c>
      <c r="I593" s="157"/>
      <c r="L593" s="153"/>
      <c r="M593" s="158"/>
      <c r="T593" s="159"/>
      <c r="AT593" s="154" t="s">
        <v>176</v>
      </c>
      <c r="AU593" s="154" t="s">
        <v>86</v>
      </c>
      <c r="AV593" s="13" t="s">
        <v>86</v>
      </c>
      <c r="AW593" s="13" t="s">
        <v>37</v>
      </c>
      <c r="AX593" s="13" t="s">
        <v>76</v>
      </c>
      <c r="AY593" s="154" t="s">
        <v>163</v>
      </c>
    </row>
    <row r="594" spans="2:65" s="12" customFormat="1">
      <c r="B594" s="147"/>
      <c r="D594" s="141" t="s">
        <v>176</v>
      </c>
      <c r="E594" s="148" t="s">
        <v>19</v>
      </c>
      <c r="F594" s="149" t="s">
        <v>677</v>
      </c>
      <c r="H594" s="148" t="s">
        <v>19</v>
      </c>
      <c r="I594" s="150"/>
      <c r="L594" s="147"/>
      <c r="M594" s="151"/>
      <c r="T594" s="152"/>
      <c r="AT594" s="148" t="s">
        <v>176</v>
      </c>
      <c r="AU594" s="148" t="s">
        <v>86</v>
      </c>
      <c r="AV594" s="12" t="s">
        <v>84</v>
      </c>
      <c r="AW594" s="12" t="s">
        <v>37</v>
      </c>
      <c r="AX594" s="12" t="s">
        <v>76</v>
      </c>
      <c r="AY594" s="148" t="s">
        <v>163</v>
      </c>
    </row>
    <row r="595" spans="2:65" s="12" customFormat="1">
      <c r="B595" s="147"/>
      <c r="D595" s="141" t="s">
        <v>176</v>
      </c>
      <c r="E595" s="148" t="s">
        <v>19</v>
      </c>
      <c r="F595" s="149" t="s">
        <v>685</v>
      </c>
      <c r="H595" s="148" t="s">
        <v>19</v>
      </c>
      <c r="I595" s="150"/>
      <c r="L595" s="147"/>
      <c r="M595" s="151"/>
      <c r="T595" s="152"/>
      <c r="AT595" s="148" t="s">
        <v>176</v>
      </c>
      <c r="AU595" s="148" t="s">
        <v>86</v>
      </c>
      <c r="AV595" s="12" t="s">
        <v>84</v>
      </c>
      <c r="AW595" s="12" t="s">
        <v>37</v>
      </c>
      <c r="AX595" s="12" t="s">
        <v>76</v>
      </c>
      <c r="AY595" s="148" t="s">
        <v>163</v>
      </c>
    </row>
    <row r="596" spans="2:65" s="12" customFormat="1">
      <c r="B596" s="147"/>
      <c r="D596" s="141" t="s">
        <v>176</v>
      </c>
      <c r="E596" s="148" t="s">
        <v>19</v>
      </c>
      <c r="F596" s="149" t="s">
        <v>688</v>
      </c>
      <c r="H596" s="148" t="s">
        <v>19</v>
      </c>
      <c r="I596" s="150"/>
      <c r="L596" s="147"/>
      <c r="M596" s="151"/>
      <c r="T596" s="152"/>
      <c r="AT596" s="148" t="s">
        <v>176</v>
      </c>
      <c r="AU596" s="148" t="s">
        <v>86</v>
      </c>
      <c r="AV596" s="12" t="s">
        <v>84</v>
      </c>
      <c r="AW596" s="12" t="s">
        <v>37</v>
      </c>
      <c r="AX596" s="12" t="s">
        <v>76</v>
      </c>
      <c r="AY596" s="148" t="s">
        <v>163</v>
      </c>
    </row>
    <row r="597" spans="2:65" s="13" customFormat="1">
      <c r="B597" s="153"/>
      <c r="D597" s="141" t="s">
        <v>176</v>
      </c>
      <c r="E597" s="154" t="s">
        <v>19</v>
      </c>
      <c r="F597" s="155" t="s">
        <v>687</v>
      </c>
      <c r="H597" s="156">
        <v>36</v>
      </c>
      <c r="I597" s="157"/>
      <c r="L597" s="153"/>
      <c r="M597" s="158"/>
      <c r="T597" s="159"/>
      <c r="AT597" s="154" t="s">
        <v>176</v>
      </c>
      <c r="AU597" s="154" t="s">
        <v>86</v>
      </c>
      <c r="AV597" s="13" t="s">
        <v>86</v>
      </c>
      <c r="AW597" s="13" t="s">
        <v>37</v>
      </c>
      <c r="AX597" s="13" t="s">
        <v>76</v>
      </c>
      <c r="AY597" s="154" t="s">
        <v>163</v>
      </c>
    </row>
    <row r="598" spans="2:65" s="14" customFormat="1">
      <c r="B598" s="160"/>
      <c r="D598" s="141" t="s">
        <v>176</v>
      </c>
      <c r="E598" s="161" t="s">
        <v>19</v>
      </c>
      <c r="F598" s="162" t="s">
        <v>178</v>
      </c>
      <c r="H598" s="163">
        <v>72.766999999999996</v>
      </c>
      <c r="I598" s="164"/>
      <c r="L598" s="160"/>
      <c r="M598" s="165"/>
      <c r="T598" s="166"/>
      <c r="AT598" s="161" t="s">
        <v>176</v>
      </c>
      <c r="AU598" s="161" t="s">
        <v>86</v>
      </c>
      <c r="AV598" s="14" t="s">
        <v>170</v>
      </c>
      <c r="AW598" s="14" t="s">
        <v>37</v>
      </c>
      <c r="AX598" s="14" t="s">
        <v>84</v>
      </c>
      <c r="AY598" s="161" t="s">
        <v>163</v>
      </c>
    </row>
    <row r="599" spans="2:65" s="1" customFormat="1" ht="24.15" customHeight="1">
      <c r="B599" s="33"/>
      <c r="C599" s="128" t="s">
        <v>689</v>
      </c>
      <c r="D599" s="128" t="s">
        <v>165</v>
      </c>
      <c r="E599" s="129" t="s">
        <v>690</v>
      </c>
      <c r="F599" s="130" t="s">
        <v>691</v>
      </c>
      <c r="G599" s="131" t="s">
        <v>187</v>
      </c>
      <c r="H599" s="132">
        <v>72.766999999999996</v>
      </c>
      <c r="I599" s="133"/>
      <c r="J599" s="134">
        <f>ROUND(I599*H599,2)</f>
        <v>0</v>
      </c>
      <c r="K599" s="130" t="s">
        <v>169</v>
      </c>
      <c r="L599" s="33"/>
      <c r="M599" s="135" t="s">
        <v>19</v>
      </c>
      <c r="N599" s="136" t="s">
        <v>47</v>
      </c>
      <c r="P599" s="137">
        <f>O599*H599</f>
        <v>0</v>
      </c>
      <c r="Q599" s="137">
        <v>0</v>
      </c>
      <c r="R599" s="137">
        <f>Q599*H599</f>
        <v>0</v>
      </c>
      <c r="S599" s="137">
        <v>0</v>
      </c>
      <c r="T599" s="138">
        <f>S599*H599</f>
        <v>0</v>
      </c>
      <c r="AR599" s="139" t="s">
        <v>170</v>
      </c>
      <c r="AT599" s="139" t="s">
        <v>165</v>
      </c>
      <c r="AU599" s="139" t="s">
        <v>86</v>
      </c>
      <c r="AY599" s="18" t="s">
        <v>163</v>
      </c>
      <c r="BE599" s="140">
        <f>IF(N599="základní",J599,0)</f>
        <v>0</v>
      </c>
      <c r="BF599" s="140">
        <f>IF(N599="snížená",J599,0)</f>
        <v>0</v>
      </c>
      <c r="BG599" s="140">
        <f>IF(N599="zákl. přenesená",J599,0)</f>
        <v>0</v>
      </c>
      <c r="BH599" s="140">
        <f>IF(N599="sníž. přenesená",J599,0)</f>
        <v>0</v>
      </c>
      <c r="BI599" s="140">
        <f>IF(N599="nulová",J599,0)</f>
        <v>0</v>
      </c>
      <c r="BJ599" s="18" t="s">
        <v>84</v>
      </c>
      <c r="BK599" s="140">
        <f>ROUND(I599*H599,2)</f>
        <v>0</v>
      </c>
      <c r="BL599" s="18" t="s">
        <v>170</v>
      </c>
      <c r="BM599" s="139" t="s">
        <v>692</v>
      </c>
    </row>
    <row r="600" spans="2:65" s="1" customFormat="1" ht="19.2">
      <c r="B600" s="33"/>
      <c r="D600" s="141" t="s">
        <v>172</v>
      </c>
      <c r="F600" s="142" t="s">
        <v>693</v>
      </c>
      <c r="I600" s="143"/>
      <c r="L600" s="33"/>
      <c r="M600" s="144"/>
      <c r="T600" s="54"/>
      <c r="AT600" s="18" t="s">
        <v>172</v>
      </c>
      <c r="AU600" s="18" t="s">
        <v>86</v>
      </c>
    </row>
    <row r="601" spans="2:65" s="1" customFormat="1">
      <c r="B601" s="33"/>
      <c r="D601" s="145" t="s">
        <v>174</v>
      </c>
      <c r="F601" s="146" t="s">
        <v>694</v>
      </c>
      <c r="I601" s="143"/>
      <c r="L601" s="33"/>
      <c r="M601" s="144"/>
      <c r="T601" s="54"/>
      <c r="AT601" s="18" t="s">
        <v>174</v>
      </c>
      <c r="AU601" s="18" t="s">
        <v>86</v>
      </c>
    </row>
    <row r="602" spans="2:65" s="12" customFormat="1">
      <c r="B602" s="147"/>
      <c r="D602" s="141" t="s">
        <v>176</v>
      </c>
      <c r="E602" s="148" t="s">
        <v>19</v>
      </c>
      <c r="F602" s="149" t="s">
        <v>672</v>
      </c>
      <c r="H602" s="148" t="s">
        <v>19</v>
      </c>
      <c r="I602" s="150"/>
      <c r="L602" s="147"/>
      <c r="M602" s="151"/>
      <c r="T602" s="152"/>
      <c r="AT602" s="148" t="s">
        <v>176</v>
      </c>
      <c r="AU602" s="148" t="s">
        <v>86</v>
      </c>
      <c r="AV602" s="12" t="s">
        <v>84</v>
      </c>
      <c r="AW602" s="12" t="s">
        <v>37</v>
      </c>
      <c r="AX602" s="12" t="s">
        <v>76</v>
      </c>
      <c r="AY602" s="148" t="s">
        <v>163</v>
      </c>
    </row>
    <row r="603" spans="2:65" s="12" customFormat="1">
      <c r="B603" s="147"/>
      <c r="D603" s="141" t="s">
        <v>176</v>
      </c>
      <c r="E603" s="148" t="s">
        <v>19</v>
      </c>
      <c r="F603" s="149" t="s">
        <v>673</v>
      </c>
      <c r="H603" s="148" t="s">
        <v>19</v>
      </c>
      <c r="I603" s="150"/>
      <c r="L603" s="147"/>
      <c r="M603" s="151"/>
      <c r="T603" s="152"/>
      <c r="AT603" s="148" t="s">
        <v>176</v>
      </c>
      <c r="AU603" s="148" t="s">
        <v>86</v>
      </c>
      <c r="AV603" s="12" t="s">
        <v>84</v>
      </c>
      <c r="AW603" s="12" t="s">
        <v>37</v>
      </c>
      <c r="AX603" s="12" t="s">
        <v>76</v>
      </c>
      <c r="AY603" s="148" t="s">
        <v>163</v>
      </c>
    </row>
    <row r="604" spans="2:65" s="13" customFormat="1">
      <c r="B604" s="153"/>
      <c r="D604" s="141" t="s">
        <v>176</v>
      </c>
      <c r="E604" s="154" t="s">
        <v>19</v>
      </c>
      <c r="F604" s="155" t="s">
        <v>684</v>
      </c>
      <c r="H604" s="156">
        <v>0.76700000000000002</v>
      </c>
      <c r="I604" s="157"/>
      <c r="L604" s="153"/>
      <c r="M604" s="158"/>
      <c r="T604" s="159"/>
      <c r="AT604" s="154" t="s">
        <v>176</v>
      </c>
      <c r="AU604" s="154" t="s">
        <v>86</v>
      </c>
      <c r="AV604" s="13" t="s">
        <v>86</v>
      </c>
      <c r="AW604" s="13" t="s">
        <v>37</v>
      </c>
      <c r="AX604" s="13" t="s">
        <v>76</v>
      </c>
      <c r="AY604" s="154" t="s">
        <v>163</v>
      </c>
    </row>
    <row r="605" spans="2:65" s="12" customFormat="1">
      <c r="B605" s="147"/>
      <c r="D605" s="141" t="s">
        <v>176</v>
      </c>
      <c r="E605" s="148" t="s">
        <v>19</v>
      </c>
      <c r="F605" s="149" t="s">
        <v>685</v>
      </c>
      <c r="H605" s="148" t="s">
        <v>19</v>
      </c>
      <c r="I605" s="150"/>
      <c r="L605" s="147"/>
      <c r="M605" s="151"/>
      <c r="T605" s="152"/>
      <c r="AT605" s="148" t="s">
        <v>176</v>
      </c>
      <c r="AU605" s="148" t="s">
        <v>86</v>
      </c>
      <c r="AV605" s="12" t="s">
        <v>84</v>
      </c>
      <c r="AW605" s="12" t="s">
        <v>37</v>
      </c>
      <c r="AX605" s="12" t="s">
        <v>76</v>
      </c>
      <c r="AY605" s="148" t="s">
        <v>163</v>
      </c>
    </row>
    <row r="606" spans="2:65" s="12" customFormat="1">
      <c r="B606" s="147"/>
      <c r="D606" s="141" t="s">
        <v>176</v>
      </c>
      <c r="E606" s="148" t="s">
        <v>19</v>
      </c>
      <c r="F606" s="149" t="s">
        <v>686</v>
      </c>
      <c r="H606" s="148" t="s">
        <v>19</v>
      </c>
      <c r="I606" s="150"/>
      <c r="L606" s="147"/>
      <c r="M606" s="151"/>
      <c r="T606" s="152"/>
      <c r="AT606" s="148" t="s">
        <v>176</v>
      </c>
      <c r="AU606" s="148" t="s">
        <v>86</v>
      </c>
      <c r="AV606" s="12" t="s">
        <v>84</v>
      </c>
      <c r="AW606" s="12" t="s">
        <v>37</v>
      </c>
      <c r="AX606" s="12" t="s">
        <v>76</v>
      </c>
      <c r="AY606" s="148" t="s">
        <v>163</v>
      </c>
    </row>
    <row r="607" spans="2:65" s="13" customFormat="1">
      <c r="B607" s="153"/>
      <c r="D607" s="141" t="s">
        <v>176</v>
      </c>
      <c r="E607" s="154" t="s">
        <v>19</v>
      </c>
      <c r="F607" s="155" t="s">
        <v>687</v>
      </c>
      <c r="H607" s="156">
        <v>36</v>
      </c>
      <c r="I607" s="157"/>
      <c r="L607" s="153"/>
      <c r="M607" s="158"/>
      <c r="T607" s="159"/>
      <c r="AT607" s="154" t="s">
        <v>176</v>
      </c>
      <c r="AU607" s="154" t="s">
        <v>86</v>
      </c>
      <c r="AV607" s="13" t="s">
        <v>86</v>
      </c>
      <c r="AW607" s="13" t="s">
        <v>37</v>
      </c>
      <c r="AX607" s="13" t="s">
        <v>76</v>
      </c>
      <c r="AY607" s="154" t="s">
        <v>163</v>
      </c>
    </row>
    <row r="608" spans="2:65" s="12" customFormat="1">
      <c r="B608" s="147"/>
      <c r="D608" s="141" t="s">
        <v>176</v>
      </c>
      <c r="E608" s="148" t="s">
        <v>19</v>
      </c>
      <c r="F608" s="149" t="s">
        <v>677</v>
      </c>
      <c r="H608" s="148" t="s">
        <v>19</v>
      </c>
      <c r="I608" s="150"/>
      <c r="L608" s="147"/>
      <c r="M608" s="151"/>
      <c r="T608" s="152"/>
      <c r="AT608" s="148" t="s">
        <v>176</v>
      </c>
      <c r="AU608" s="148" t="s">
        <v>86</v>
      </c>
      <c r="AV608" s="12" t="s">
        <v>84</v>
      </c>
      <c r="AW608" s="12" t="s">
        <v>37</v>
      </c>
      <c r="AX608" s="12" t="s">
        <v>76</v>
      </c>
      <c r="AY608" s="148" t="s">
        <v>163</v>
      </c>
    </row>
    <row r="609" spans="2:65" s="12" customFormat="1">
      <c r="B609" s="147"/>
      <c r="D609" s="141" t="s">
        <v>176</v>
      </c>
      <c r="E609" s="148" t="s">
        <v>19</v>
      </c>
      <c r="F609" s="149" t="s">
        <v>685</v>
      </c>
      <c r="H609" s="148" t="s">
        <v>19</v>
      </c>
      <c r="I609" s="150"/>
      <c r="L609" s="147"/>
      <c r="M609" s="151"/>
      <c r="T609" s="152"/>
      <c r="AT609" s="148" t="s">
        <v>176</v>
      </c>
      <c r="AU609" s="148" t="s">
        <v>86</v>
      </c>
      <c r="AV609" s="12" t="s">
        <v>84</v>
      </c>
      <c r="AW609" s="12" t="s">
        <v>37</v>
      </c>
      <c r="AX609" s="12" t="s">
        <v>76</v>
      </c>
      <c r="AY609" s="148" t="s">
        <v>163</v>
      </c>
    </row>
    <row r="610" spans="2:65" s="12" customFormat="1">
      <c r="B610" s="147"/>
      <c r="D610" s="141" t="s">
        <v>176</v>
      </c>
      <c r="E610" s="148" t="s">
        <v>19</v>
      </c>
      <c r="F610" s="149" t="s">
        <v>688</v>
      </c>
      <c r="H610" s="148" t="s">
        <v>19</v>
      </c>
      <c r="I610" s="150"/>
      <c r="L610" s="147"/>
      <c r="M610" s="151"/>
      <c r="T610" s="152"/>
      <c r="AT610" s="148" t="s">
        <v>176</v>
      </c>
      <c r="AU610" s="148" t="s">
        <v>86</v>
      </c>
      <c r="AV610" s="12" t="s">
        <v>84</v>
      </c>
      <c r="AW610" s="12" t="s">
        <v>37</v>
      </c>
      <c r="AX610" s="12" t="s">
        <v>76</v>
      </c>
      <c r="AY610" s="148" t="s">
        <v>163</v>
      </c>
    </row>
    <row r="611" spans="2:65" s="13" customFormat="1">
      <c r="B611" s="153"/>
      <c r="D611" s="141" t="s">
        <v>176</v>
      </c>
      <c r="E611" s="154" t="s">
        <v>19</v>
      </c>
      <c r="F611" s="155" t="s">
        <v>687</v>
      </c>
      <c r="H611" s="156">
        <v>36</v>
      </c>
      <c r="I611" s="157"/>
      <c r="L611" s="153"/>
      <c r="M611" s="158"/>
      <c r="T611" s="159"/>
      <c r="AT611" s="154" t="s">
        <v>176</v>
      </c>
      <c r="AU611" s="154" t="s">
        <v>86</v>
      </c>
      <c r="AV611" s="13" t="s">
        <v>86</v>
      </c>
      <c r="AW611" s="13" t="s">
        <v>37</v>
      </c>
      <c r="AX611" s="13" t="s">
        <v>76</v>
      </c>
      <c r="AY611" s="154" t="s">
        <v>163</v>
      </c>
    </row>
    <row r="612" spans="2:65" s="14" customFormat="1">
      <c r="B612" s="160"/>
      <c r="D612" s="141" t="s">
        <v>176</v>
      </c>
      <c r="E612" s="161" t="s">
        <v>19</v>
      </c>
      <c r="F612" s="162" t="s">
        <v>178</v>
      </c>
      <c r="H612" s="163">
        <v>72.766999999999996</v>
      </c>
      <c r="I612" s="164"/>
      <c r="L612" s="160"/>
      <c r="M612" s="165"/>
      <c r="T612" s="166"/>
      <c r="AT612" s="161" t="s">
        <v>176</v>
      </c>
      <c r="AU612" s="161" t="s">
        <v>86</v>
      </c>
      <c r="AV612" s="14" t="s">
        <v>170</v>
      </c>
      <c r="AW612" s="14" t="s">
        <v>37</v>
      </c>
      <c r="AX612" s="14" t="s">
        <v>84</v>
      </c>
      <c r="AY612" s="161" t="s">
        <v>163</v>
      </c>
    </row>
    <row r="613" spans="2:65" s="1" customFormat="1" ht="24.15" customHeight="1">
      <c r="B613" s="33"/>
      <c r="C613" s="128" t="s">
        <v>695</v>
      </c>
      <c r="D613" s="128" t="s">
        <v>165</v>
      </c>
      <c r="E613" s="129" t="s">
        <v>696</v>
      </c>
      <c r="F613" s="130" t="s">
        <v>697</v>
      </c>
      <c r="G613" s="131" t="s">
        <v>187</v>
      </c>
      <c r="H613" s="132">
        <v>24.32</v>
      </c>
      <c r="I613" s="133"/>
      <c r="J613" s="134">
        <f>ROUND(I613*H613,2)</f>
        <v>0</v>
      </c>
      <c r="K613" s="130" t="s">
        <v>169</v>
      </c>
      <c r="L613" s="33"/>
      <c r="M613" s="135" t="s">
        <v>19</v>
      </c>
      <c r="N613" s="136" t="s">
        <v>47</v>
      </c>
      <c r="P613" s="137">
        <f>O613*H613</f>
        <v>0</v>
      </c>
      <c r="Q613" s="137">
        <v>8.8000000000000003E-4</v>
      </c>
      <c r="R613" s="137">
        <f>Q613*H613</f>
        <v>2.14016E-2</v>
      </c>
      <c r="S613" s="137">
        <v>0</v>
      </c>
      <c r="T613" s="138">
        <f>S613*H613</f>
        <v>0</v>
      </c>
      <c r="AR613" s="139" t="s">
        <v>170</v>
      </c>
      <c r="AT613" s="139" t="s">
        <v>165</v>
      </c>
      <c r="AU613" s="139" t="s">
        <v>86</v>
      </c>
      <c r="AY613" s="18" t="s">
        <v>163</v>
      </c>
      <c r="BE613" s="140">
        <f>IF(N613="základní",J613,0)</f>
        <v>0</v>
      </c>
      <c r="BF613" s="140">
        <f>IF(N613="snížená",J613,0)</f>
        <v>0</v>
      </c>
      <c r="BG613" s="140">
        <f>IF(N613="zákl. přenesená",J613,0)</f>
        <v>0</v>
      </c>
      <c r="BH613" s="140">
        <f>IF(N613="sníž. přenesená",J613,0)</f>
        <v>0</v>
      </c>
      <c r="BI613" s="140">
        <f>IF(N613="nulová",J613,0)</f>
        <v>0</v>
      </c>
      <c r="BJ613" s="18" t="s">
        <v>84</v>
      </c>
      <c r="BK613" s="140">
        <f>ROUND(I613*H613,2)</f>
        <v>0</v>
      </c>
      <c r="BL613" s="18" t="s">
        <v>170</v>
      </c>
      <c r="BM613" s="139" t="s">
        <v>698</v>
      </c>
    </row>
    <row r="614" spans="2:65" s="1" customFormat="1" ht="19.2">
      <c r="B614" s="33"/>
      <c r="D614" s="141" t="s">
        <v>172</v>
      </c>
      <c r="F614" s="142" t="s">
        <v>699</v>
      </c>
      <c r="I614" s="143"/>
      <c r="L614" s="33"/>
      <c r="M614" s="144"/>
      <c r="T614" s="54"/>
      <c r="AT614" s="18" t="s">
        <v>172</v>
      </c>
      <c r="AU614" s="18" t="s">
        <v>86</v>
      </c>
    </row>
    <row r="615" spans="2:65" s="1" customFormat="1">
      <c r="B615" s="33"/>
      <c r="D615" s="145" t="s">
        <v>174</v>
      </c>
      <c r="F615" s="146" t="s">
        <v>700</v>
      </c>
      <c r="I615" s="143"/>
      <c r="L615" s="33"/>
      <c r="M615" s="144"/>
      <c r="T615" s="54"/>
      <c r="AT615" s="18" t="s">
        <v>174</v>
      </c>
      <c r="AU615" s="18" t="s">
        <v>86</v>
      </c>
    </row>
    <row r="616" spans="2:65" s="12" customFormat="1">
      <c r="B616" s="147"/>
      <c r="D616" s="141" t="s">
        <v>176</v>
      </c>
      <c r="E616" s="148" t="s">
        <v>19</v>
      </c>
      <c r="F616" s="149" t="s">
        <v>672</v>
      </c>
      <c r="H616" s="148" t="s">
        <v>19</v>
      </c>
      <c r="I616" s="150"/>
      <c r="L616" s="147"/>
      <c r="M616" s="151"/>
      <c r="T616" s="152"/>
      <c r="AT616" s="148" t="s">
        <v>176</v>
      </c>
      <c r="AU616" s="148" t="s">
        <v>86</v>
      </c>
      <c r="AV616" s="12" t="s">
        <v>84</v>
      </c>
      <c r="AW616" s="12" t="s">
        <v>37</v>
      </c>
      <c r="AX616" s="12" t="s">
        <v>76</v>
      </c>
      <c r="AY616" s="148" t="s">
        <v>163</v>
      </c>
    </row>
    <row r="617" spans="2:65" s="12" customFormat="1">
      <c r="B617" s="147"/>
      <c r="D617" s="141" t="s">
        <v>176</v>
      </c>
      <c r="E617" s="148" t="s">
        <v>19</v>
      </c>
      <c r="F617" s="149" t="s">
        <v>673</v>
      </c>
      <c r="H617" s="148" t="s">
        <v>19</v>
      </c>
      <c r="I617" s="150"/>
      <c r="L617" s="147"/>
      <c r="M617" s="151"/>
      <c r="T617" s="152"/>
      <c r="AT617" s="148" t="s">
        <v>176</v>
      </c>
      <c r="AU617" s="148" t="s">
        <v>86</v>
      </c>
      <c r="AV617" s="12" t="s">
        <v>84</v>
      </c>
      <c r="AW617" s="12" t="s">
        <v>37</v>
      </c>
      <c r="AX617" s="12" t="s">
        <v>76</v>
      </c>
      <c r="AY617" s="148" t="s">
        <v>163</v>
      </c>
    </row>
    <row r="618" spans="2:65" s="13" customFormat="1">
      <c r="B618" s="153"/>
      <c r="D618" s="141" t="s">
        <v>176</v>
      </c>
      <c r="E618" s="154" t="s">
        <v>19</v>
      </c>
      <c r="F618" s="155" t="s">
        <v>684</v>
      </c>
      <c r="H618" s="156">
        <v>0.76700000000000002</v>
      </c>
      <c r="I618" s="157"/>
      <c r="L618" s="153"/>
      <c r="M618" s="158"/>
      <c r="T618" s="159"/>
      <c r="AT618" s="154" t="s">
        <v>176</v>
      </c>
      <c r="AU618" s="154" t="s">
        <v>86</v>
      </c>
      <c r="AV618" s="13" t="s">
        <v>86</v>
      </c>
      <c r="AW618" s="13" t="s">
        <v>37</v>
      </c>
      <c r="AX618" s="13" t="s">
        <v>76</v>
      </c>
      <c r="AY618" s="154" t="s">
        <v>163</v>
      </c>
    </row>
    <row r="619" spans="2:65" s="12" customFormat="1">
      <c r="B619" s="147"/>
      <c r="D619" s="141" t="s">
        <v>176</v>
      </c>
      <c r="E619" s="148" t="s">
        <v>19</v>
      </c>
      <c r="F619" s="149" t="s">
        <v>701</v>
      </c>
      <c r="H619" s="148" t="s">
        <v>19</v>
      </c>
      <c r="I619" s="150"/>
      <c r="L619" s="147"/>
      <c r="M619" s="151"/>
      <c r="T619" s="152"/>
      <c r="AT619" s="148" t="s">
        <v>176</v>
      </c>
      <c r="AU619" s="148" t="s">
        <v>86</v>
      </c>
      <c r="AV619" s="12" t="s">
        <v>84</v>
      </c>
      <c r="AW619" s="12" t="s">
        <v>37</v>
      </c>
      <c r="AX619" s="12" t="s">
        <v>76</v>
      </c>
      <c r="AY619" s="148" t="s">
        <v>163</v>
      </c>
    </row>
    <row r="620" spans="2:65" s="13" customFormat="1">
      <c r="B620" s="153"/>
      <c r="D620" s="141" t="s">
        <v>176</v>
      </c>
      <c r="E620" s="154" t="s">
        <v>19</v>
      </c>
      <c r="F620" s="155" t="s">
        <v>702</v>
      </c>
      <c r="H620" s="156">
        <v>8.4</v>
      </c>
      <c r="I620" s="157"/>
      <c r="L620" s="153"/>
      <c r="M620" s="158"/>
      <c r="T620" s="159"/>
      <c r="AT620" s="154" t="s">
        <v>176</v>
      </c>
      <c r="AU620" s="154" t="s">
        <v>86</v>
      </c>
      <c r="AV620" s="13" t="s">
        <v>86</v>
      </c>
      <c r="AW620" s="13" t="s">
        <v>37</v>
      </c>
      <c r="AX620" s="13" t="s">
        <v>76</v>
      </c>
      <c r="AY620" s="154" t="s">
        <v>163</v>
      </c>
    </row>
    <row r="621" spans="2:65" s="12" customFormat="1">
      <c r="B621" s="147"/>
      <c r="D621" s="141" t="s">
        <v>176</v>
      </c>
      <c r="E621" s="148" t="s">
        <v>19</v>
      </c>
      <c r="F621" s="149" t="s">
        <v>703</v>
      </c>
      <c r="H621" s="148" t="s">
        <v>19</v>
      </c>
      <c r="I621" s="150"/>
      <c r="L621" s="147"/>
      <c r="M621" s="151"/>
      <c r="T621" s="152"/>
      <c r="AT621" s="148" t="s">
        <v>176</v>
      </c>
      <c r="AU621" s="148" t="s">
        <v>86</v>
      </c>
      <c r="AV621" s="12" t="s">
        <v>84</v>
      </c>
      <c r="AW621" s="12" t="s">
        <v>37</v>
      </c>
      <c r="AX621" s="12" t="s">
        <v>76</v>
      </c>
      <c r="AY621" s="148" t="s">
        <v>163</v>
      </c>
    </row>
    <row r="622" spans="2:65" s="13" customFormat="1">
      <c r="B622" s="153"/>
      <c r="D622" s="141" t="s">
        <v>176</v>
      </c>
      <c r="E622" s="154" t="s">
        <v>19</v>
      </c>
      <c r="F622" s="155" t="s">
        <v>704</v>
      </c>
      <c r="H622" s="156">
        <v>4.4939999999999998</v>
      </c>
      <c r="I622" s="157"/>
      <c r="L622" s="153"/>
      <c r="M622" s="158"/>
      <c r="T622" s="159"/>
      <c r="AT622" s="154" t="s">
        <v>176</v>
      </c>
      <c r="AU622" s="154" t="s">
        <v>86</v>
      </c>
      <c r="AV622" s="13" t="s">
        <v>86</v>
      </c>
      <c r="AW622" s="13" t="s">
        <v>37</v>
      </c>
      <c r="AX622" s="13" t="s">
        <v>76</v>
      </c>
      <c r="AY622" s="154" t="s">
        <v>163</v>
      </c>
    </row>
    <row r="623" spans="2:65" s="12" customFormat="1">
      <c r="B623" s="147"/>
      <c r="D623" s="141" t="s">
        <v>176</v>
      </c>
      <c r="E623" s="148" t="s">
        <v>19</v>
      </c>
      <c r="F623" s="149" t="s">
        <v>677</v>
      </c>
      <c r="H623" s="148" t="s">
        <v>19</v>
      </c>
      <c r="I623" s="150"/>
      <c r="L623" s="147"/>
      <c r="M623" s="151"/>
      <c r="T623" s="152"/>
      <c r="AT623" s="148" t="s">
        <v>176</v>
      </c>
      <c r="AU623" s="148" t="s">
        <v>86</v>
      </c>
      <c r="AV623" s="12" t="s">
        <v>84</v>
      </c>
      <c r="AW623" s="12" t="s">
        <v>37</v>
      </c>
      <c r="AX623" s="12" t="s">
        <v>76</v>
      </c>
      <c r="AY623" s="148" t="s">
        <v>163</v>
      </c>
    </row>
    <row r="624" spans="2:65" s="12" customFormat="1">
      <c r="B624" s="147"/>
      <c r="D624" s="141" t="s">
        <v>176</v>
      </c>
      <c r="E624" s="148" t="s">
        <v>19</v>
      </c>
      <c r="F624" s="149" t="s">
        <v>705</v>
      </c>
      <c r="H624" s="148" t="s">
        <v>19</v>
      </c>
      <c r="I624" s="150"/>
      <c r="L624" s="147"/>
      <c r="M624" s="151"/>
      <c r="T624" s="152"/>
      <c r="AT624" s="148" t="s">
        <v>176</v>
      </c>
      <c r="AU624" s="148" t="s">
        <v>86</v>
      </c>
      <c r="AV624" s="12" t="s">
        <v>84</v>
      </c>
      <c r="AW624" s="12" t="s">
        <v>37</v>
      </c>
      <c r="AX624" s="12" t="s">
        <v>76</v>
      </c>
      <c r="AY624" s="148" t="s">
        <v>163</v>
      </c>
    </row>
    <row r="625" spans="2:65" s="13" customFormat="1">
      <c r="B625" s="153"/>
      <c r="D625" s="141" t="s">
        <v>176</v>
      </c>
      <c r="E625" s="154" t="s">
        <v>19</v>
      </c>
      <c r="F625" s="155" t="s">
        <v>706</v>
      </c>
      <c r="H625" s="156">
        <v>10.659000000000001</v>
      </c>
      <c r="I625" s="157"/>
      <c r="L625" s="153"/>
      <c r="M625" s="158"/>
      <c r="T625" s="159"/>
      <c r="AT625" s="154" t="s">
        <v>176</v>
      </c>
      <c r="AU625" s="154" t="s">
        <v>86</v>
      </c>
      <c r="AV625" s="13" t="s">
        <v>86</v>
      </c>
      <c r="AW625" s="13" t="s">
        <v>37</v>
      </c>
      <c r="AX625" s="13" t="s">
        <v>76</v>
      </c>
      <c r="AY625" s="154" t="s">
        <v>163</v>
      </c>
    </row>
    <row r="626" spans="2:65" s="14" customFormat="1">
      <c r="B626" s="160"/>
      <c r="D626" s="141" t="s">
        <v>176</v>
      </c>
      <c r="E626" s="161" t="s">
        <v>19</v>
      </c>
      <c r="F626" s="162" t="s">
        <v>178</v>
      </c>
      <c r="H626" s="163">
        <v>24.32</v>
      </c>
      <c r="I626" s="164"/>
      <c r="L626" s="160"/>
      <c r="M626" s="165"/>
      <c r="T626" s="166"/>
      <c r="AT626" s="161" t="s">
        <v>176</v>
      </c>
      <c r="AU626" s="161" t="s">
        <v>86</v>
      </c>
      <c r="AV626" s="14" t="s">
        <v>170</v>
      </c>
      <c r="AW626" s="14" t="s">
        <v>37</v>
      </c>
      <c r="AX626" s="14" t="s">
        <v>84</v>
      </c>
      <c r="AY626" s="161" t="s">
        <v>163</v>
      </c>
    </row>
    <row r="627" spans="2:65" s="1" customFormat="1" ht="24.15" customHeight="1">
      <c r="B627" s="33"/>
      <c r="C627" s="128" t="s">
        <v>707</v>
      </c>
      <c r="D627" s="128" t="s">
        <v>165</v>
      </c>
      <c r="E627" s="129" t="s">
        <v>708</v>
      </c>
      <c r="F627" s="130" t="s">
        <v>709</v>
      </c>
      <c r="G627" s="131" t="s">
        <v>187</v>
      </c>
      <c r="H627" s="132">
        <v>24.32</v>
      </c>
      <c r="I627" s="133"/>
      <c r="J627" s="134">
        <f>ROUND(I627*H627,2)</f>
        <v>0</v>
      </c>
      <c r="K627" s="130" t="s">
        <v>169</v>
      </c>
      <c r="L627" s="33"/>
      <c r="M627" s="135" t="s">
        <v>19</v>
      </c>
      <c r="N627" s="136" t="s">
        <v>47</v>
      </c>
      <c r="P627" s="137">
        <f>O627*H627</f>
        <v>0</v>
      </c>
      <c r="Q627" s="137">
        <v>0</v>
      </c>
      <c r="R627" s="137">
        <f>Q627*H627</f>
        <v>0</v>
      </c>
      <c r="S627" s="137">
        <v>0</v>
      </c>
      <c r="T627" s="138">
        <f>S627*H627</f>
        <v>0</v>
      </c>
      <c r="AR627" s="139" t="s">
        <v>170</v>
      </c>
      <c r="AT627" s="139" t="s">
        <v>165</v>
      </c>
      <c r="AU627" s="139" t="s">
        <v>86</v>
      </c>
      <c r="AY627" s="18" t="s">
        <v>163</v>
      </c>
      <c r="BE627" s="140">
        <f>IF(N627="základní",J627,0)</f>
        <v>0</v>
      </c>
      <c r="BF627" s="140">
        <f>IF(N627="snížená",J627,0)</f>
        <v>0</v>
      </c>
      <c r="BG627" s="140">
        <f>IF(N627="zákl. přenesená",J627,0)</f>
        <v>0</v>
      </c>
      <c r="BH627" s="140">
        <f>IF(N627="sníž. přenesená",J627,0)</f>
        <v>0</v>
      </c>
      <c r="BI627" s="140">
        <f>IF(N627="nulová",J627,0)</f>
        <v>0</v>
      </c>
      <c r="BJ627" s="18" t="s">
        <v>84</v>
      </c>
      <c r="BK627" s="140">
        <f>ROUND(I627*H627,2)</f>
        <v>0</v>
      </c>
      <c r="BL627" s="18" t="s">
        <v>170</v>
      </c>
      <c r="BM627" s="139" t="s">
        <v>710</v>
      </c>
    </row>
    <row r="628" spans="2:65" s="1" customFormat="1" ht="28.8">
      <c r="B628" s="33"/>
      <c r="D628" s="141" t="s">
        <v>172</v>
      </c>
      <c r="F628" s="142" t="s">
        <v>711</v>
      </c>
      <c r="I628" s="143"/>
      <c r="L628" s="33"/>
      <c r="M628" s="144"/>
      <c r="T628" s="54"/>
      <c r="AT628" s="18" t="s">
        <v>172</v>
      </c>
      <c r="AU628" s="18" t="s">
        <v>86</v>
      </c>
    </row>
    <row r="629" spans="2:65" s="1" customFormat="1">
      <c r="B629" s="33"/>
      <c r="D629" s="145" t="s">
        <v>174</v>
      </c>
      <c r="F629" s="146" t="s">
        <v>712</v>
      </c>
      <c r="I629" s="143"/>
      <c r="L629" s="33"/>
      <c r="M629" s="144"/>
      <c r="T629" s="54"/>
      <c r="AT629" s="18" t="s">
        <v>174</v>
      </c>
      <c r="AU629" s="18" t="s">
        <v>86</v>
      </c>
    </row>
    <row r="630" spans="2:65" s="12" customFormat="1">
      <c r="B630" s="147"/>
      <c r="D630" s="141" t="s">
        <v>176</v>
      </c>
      <c r="E630" s="148" t="s">
        <v>19</v>
      </c>
      <c r="F630" s="149" t="s">
        <v>672</v>
      </c>
      <c r="H630" s="148" t="s">
        <v>19</v>
      </c>
      <c r="I630" s="150"/>
      <c r="L630" s="147"/>
      <c r="M630" s="151"/>
      <c r="T630" s="152"/>
      <c r="AT630" s="148" t="s">
        <v>176</v>
      </c>
      <c r="AU630" s="148" t="s">
        <v>86</v>
      </c>
      <c r="AV630" s="12" t="s">
        <v>84</v>
      </c>
      <c r="AW630" s="12" t="s">
        <v>37</v>
      </c>
      <c r="AX630" s="12" t="s">
        <v>76</v>
      </c>
      <c r="AY630" s="148" t="s">
        <v>163</v>
      </c>
    </row>
    <row r="631" spans="2:65" s="12" customFormat="1">
      <c r="B631" s="147"/>
      <c r="D631" s="141" t="s">
        <v>176</v>
      </c>
      <c r="E631" s="148" t="s">
        <v>19</v>
      </c>
      <c r="F631" s="149" t="s">
        <v>673</v>
      </c>
      <c r="H631" s="148" t="s">
        <v>19</v>
      </c>
      <c r="I631" s="150"/>
      <c r="L631" s="147"/>
      <c r="M631" s="151"/>
      <c r="T631" s="152"/>
      <c r="AT631" s="148" t="s">
        <v>176</v>
      </c>
      <c r="AU631" s="148" t="s">
        <v>86</v>
      </c>
      <c r="AV631" s="12" t="s">
        <v>84</v>
      </c>
      <c r="AW631" s="12" t="s">
        <v>37</v>
      </c>
      <c r="AX631" s="12" t="s">
        <v>76</v>
      </c>
      <c r="AY631" s="148" t="s">
        <v>163</v>
      </c>
    </row>
    <row r="632" spans="2:65" s="13" customFormat="1">
      <c r="B632" s="153"/>
      <c r="D632" s="141" t="s">
        <v>176</v>
      </c>
      <c r="E632" s="154" t="s">
        <v>19</v>
      </c>
      <c r="F632" s="155" t="s">
        <v>684</v>
      </c>
      <c r="H632" s="156">
        <v>0.76700000000000002</v>
      </c>
      <c r="I632" s="157"/>
      <c r="L632" s="153"/>
      <c r="M632" s="158"/>
      <c r="T632" s="159"/>
      <c r="AT632" s="154" t="s">
        <v>176</v>
      </c>
      <c r="AU632" s="154" t="s">
        <v>86</v>
      </c>
      <c r="AV632" s="13" t="s">
        <v>86</v>
      </c>
      <c r="AW632" s="13" t="s">
        <v>37</v>
      </c>
      <c r="AX632" s="13" t="s">
        <v>76</v>
      </c>
      <c r="AY632" s="154" t="s">
        <v>163</v>
      </c>
    </row>
    <row r="633" spans="2:65" s="12" customFormat="1">
      <c r="B633" s="147"/>
      <c r="D633" s="141" t="s">
        <v>176</v>
      </c>
      <c r="E633" s="148" t="s">
        <v>19</v>
      </c>
      <c r="F633" s="149" t="s">
        <v>701</v>
      </c>
      <c r="H633" s="148" t="s">
        <v>19</v>
      </c>
      <c r="I633" s="150"/>
      <c r="L633" s="147"/>
      <c r="M633" s="151"/>
      <c r="T633" s="152"/>
      <c r="AT633" s="148" t="s">
        <v>176</v>
      </c>
      <c r="AU633" s="148" t="s">
        <v>86</v>
      </c>
      <c r="AV633" s="12" t="s">
        <v>84</v>
      </c>
      <c r="AW633" s="12" t="s">
        <v>37</v>
      </c>
      <c r="AX633" s="12" t="s">
        <v>76</v>
      </c>
      <c r="AY633" s="148" t="s">
        <v>163</v>
      </c>
    </row>
    <row r="634" spans="2:65" s="13" customFormat="1">
      <c r="B634" s="153"/>
      <c r="D634" s="141" t="s">
        <v>176</v>
      </c>
      <c r="E634" s="154" t="s">
        <v>19</v>
      </c>
      <c r="F634" s="155" t="s">
        <v>702</v>
      </c>
      <c r="H634" s="156">
        <v>8.4</v>
      </c>
      <c r="I634" s="157"/>
      <c r="L634" s="153"/>
      <c r="M634" s="158"/>
      <c r="T634" s="159"/>
      <c r="AT634" s="154" t="s">
        <v>176</v>
      </c>
      <c r="AU634" s="154" t="s">
        <v>86</v>
      </c>
      <c r="AV634" s="13" t="s">
        <v>86</v>
      </c>
      <c r="AW634" s="13" t="s">
        <v>37</v>
      </c>
      <c r="AX634" s="13" t="s">
        <v>76</v>
      </c>
      <c r="AY634" s="154" t="s">
        <v>163</v>
      </c>
    </row>
    <row r="635" spans="2:65" s="12" customFormat="1">
      <c r="B635" s="147"/>
      <c r="D635" s="141" t="s">
        <v>176</v>
      </c>
      <c r="E635" s="148" t="s">
        <v>19</v>
      </c>
      <c r="F635" s="149" t="s">
        <v>703</v>
      </c>
      <c r="H635" s="148" t="s">
        <v>19</v>
      </c>
      <c r="I635" s="150"/>
      <c r="L635" s="147"/>
      <c r="M635" s="151"/>
      <c r="T635" s="152"/>
      <c r="AT635" s="148" t="s">
        <v>176</v>
      </c>
      <c r="AU635" s="148" t="s">
        <v>86</v>
      </c>
      <c r="AV635" s="12" t="s">
        <v>84</v>
      </c>
      <c r="AW635" s="12" t="s">
        <v>37</v>
      </c>
      <c r="AX635" s="12" t="s">
        <v>76</v>
      </c>
      <c r="AY635" s="148" t="s">
        <v>163</v>
      </c>
    </row>
    <row r="636" spans="2:65" s="13" customFormat="1">
      <c r="B636" s="153"/>
      <c r="D636" s="141" t="s">
        <v>176</v>
      </c>
      <c r="E636" s="154" t="s">
        <v>19</v>
      </c>
      <c r="F636" s="155" t="s">
        <v>704</v>
      </c>
      <c r="H636" s="156">
        <v>4.4939999999999998</v>
      </c>
      <c r="I636" s="157"/>
      <c r="L636" s="153"/>
      <c r="M636" s="158"/>
      <c r="T636" s="159"/>
      <c r="AT636" s="154" t="s">
        <v>176</v>
      </c>
      <c r="AU636" s="154" t="s">
        <v>86</v>
      </c>
      <c r="AV636" s="13" t="s">
        <v>86</v>
      </c>
      <c r="AW636" s="13" t="s">
        <v>37</v>
      </c>
      <c r="AX636" s="13" t="s">
        <v>76</v>
      </c>
      <c r="AY636" s="154" t="s">
        <v>163</v>
      </c>
    </row>
    <row r="637" spans="2:65" s="12" customFormat="1">
      <c r="B637" s="147"/>
      <c r="D637" s="141" t="s">
        <v>176</v>
      </c>
      <c r="E637" s="148" t="s">
        <v>19</v>
      </c>
      <c r="F637" s="149" t="s">
        <v>677</v>
      </c>
      <c r="H637" s="148" t="s">
        <v>19</v>
      </c>
      <c r="I637" s="150"/>
      <c r="L637" s="147"/>
      <c r="M637" s="151"/>
      <c r="T637" s="152"/>
      <c r="AT637" s="148" t="s">
        <v>176</v>
      </c>
      <c r="AU637" s="148" t="s">
        <v>86</v>
      </c>
      <c r="AV637" s="12" t="s">
        <v>84</v>
      </c>
      <c r="AW637" s="12" t="s">
        <v>37</v>
      </c>
      <c r="AX637" s="12" t="s">
        <v>76</v>
      </c>
      <c r="AY637" s="148" t="s">
        <v>163</v>
      </c>
    </row>
    <row r="638" spans="2:65" s="12" customFormat="1">
      <c r="B638" s="147"/>
      <c r="D638" s="141" t="s">
        <v>176</v>
      </c>
      <c r="E638" s="148" t="s">
        <v>19</v>
      </c>
      <c r="F638" s="149" t="s">
        <v>713</v>
      </c>
      <c r="H638" s="148" t="s">
        <v>19</v>
      </c>
      <c r="I638" s="150"/>
      <c r="L638" s="147"/>
      <c r="M638" s="151"/>
      <c r="T638" s="152"/>
      <c r="AT638" s="148" t="s">
        <v>176</v>
      </c>
      <c r="AU638" s="148" t="s">
        <v>86</v>
      </c>
      <c r="AV638" s="12" t="s">
        <v>84</v>
      </c>
      <c r="AW638" s="12" t="s">
        <v>37</v>
      </c>
      <c r="AX638" s="12" t="s">
        <v>76</v>
      </c>
      <c r="AY638" s="148" t="s">
        <v>163</v>
      </c>
    </row>
    <row r="639" spans="2:65" s="13" customFormat="1">
      <c r="B639" s="153"/>
      <c r="D639" s="141" t="s">
        <v>176</v>
      </c>
      <c r="E639" s="154" t="s">
        <v>19</v>
      </c>
      <c r="F639" s="155" t="s">
        <v>706</v>
      </c>
      <c r="H639" s="156">
        <v>10.659000000000001</v>
      </c>
      <c r="I639" s="157"/>
      <c r="L639" s="153"/>
      <c r="M639" s="158"/>
      <c r="T639" s="159"/>
      <c r="AT639" s="154" t="s">
        <v>176</v>
      </c>
      <c r="AU639" s="154" t="s">
        <v>86</v>
      </c>
      <c r="AV639" s="13" t="s">
        <v>86</v>
      </c>
      <c r="AW639" s="13" t="s">
        <v>37</v>
      </c>
      <c r="AX639" s="13" t="s">
        <v>76</v>
      </c>
      <c r="AY639" s="154" t="s">
        <v>163</v>
      </c>
    </row>
    <row r="640" spans="2:65" s="14" customFormat="1">
      <c r="B640" s="160"/>
      <c r="D640" s="141" t="s">
        <v>176</v>
      </c>
      <c r="E640" s="161" t="s">
        <v>19</v>
      </c>
      <c r="F640" s="162" t="s">
        <v>178</v>
      </c>
      <c r="H640" s="163">
        <v>24.32</v>
      </c>
      <c r="I640" s="164"/>
      <c r="L640" s="160"/>
      <c r="M640" s="165"/>
      <c r="T640" s="166"/>
      <c r="AT640" s="161" t="s">
        <v>176</v>
      </c>
      <c r="AU640" s="161" t="s">
        <v>86</v>
      </c>
      <c r="AV640" s="14" t="s">
        <v>170</v>
      </c>
      <c r="AW640" s="14" t="s">
        <v>37</v>
      </c>
      <c r="AX640" s="14" t="s">
        <v>84</v>
      </c>
      <c r="AY640" s="161" t="s">
        <v>163</v>
      </c>
    </row>
    <row r="641" spans="2:65" s="1" customFormat="1" ht="16.5" customHeight="1">
      <c r="B641" s="33"/>
      <c r="C641" s="128" t="s">
        <v>714</v>
      </c>
      <c r="D641" s="128" t="s">
        <v>165</v>
      </c>
      <c r="E641" s="129" t="s">
        <v>715</v>
      </c>
      <c r="F641" s="130" t="s">
        <v>716</v>
      </c>
      <c r="G641" s="131" t="s">
        <v>277</v>
      </c>
      <c r="H641" s="132">
        <v>0.622</v>
      </c>
      <c r="I641" s="133"/>
      <c r="J641" s="134">
        <f>ROUND(I641*H641,2)</f>
        <v>0</v>
      </c>
      <c r="K641" s="130" t="s">
        <v>169</v>
      </c>
      <c r="L641" s="33"/>
      <c r="M641" s="135" t="s">
        <v>19</v>
      </c>
      <c r="N641" s="136" t="s">
        <v>47</v>
      </c>
      <c r="P641" s="137">
        <f>O641*H641</f>
        <v>0</v>
      </c>
      <c r="Q641" s="137">
        <v>1.05555</v>
      </c>
      <c r="R641" s="137">
        <f>Q641*H641</f>
        <v>0.65655209999999997</v>
      </c>
      <c r="S641" s="137">
        <v>0</v>
      </c>
      <c r="T641" s="138">
        <f>S641*H641</f>
        <v>0</v>
      </c>
      <c r="AR641" s="139" t="s">
        <v>170</v>
      </c>
      <c r="AT641" s="139" t="s">
        <v>165</v>
      </c>
      <c r="AU641" s="139" t="s">
        <v>86</v>
      </c>
      <c r="AY641" s="18" t="s">
        <v>163</v>
      </c>
      <c r="BE641" s="140">
        <f>IF(N641="základní",J641,0)</f>
        <v>0</v>
      </c>
      <c r="BF641" s="140">
        <f>IF(N641="snížená",J641,0)</f>
        <v>0</v>
      </c>
      <c r="BG641" s="140">
        <f>IF(N641="zákl. přenesená",J641,0)</f>
        <v>0</v>
      </c>
      <c r="BH641" s="140">
        <f>IF(N641="sníž. přenesená",J641,0)</f>
        <v>0</v>
      </c>
      <c r="BI641" s="140">
        <f>IF(N641="nulová",J641,0)</f>
        <v>0</v>
      </c>
      <c r="BJ641" s="18" t="s">
        <v>84</v>
      </c>
      <c r="BK641" s="140">
        <f>ROUND(I641*H641,2)</f>
        <v>0</v>
      </c>
      <c r="BL641" s="18" t="s">
        <v>170</v>
      </c>
      <c r="BM641" s="139" t="s">
        <v>717</v>
      </c>
    </row>
    <row r="642" spans="2:65" s="1" customFormat="1" ht="57.6">
      <c r="B642" s="33"/>
      <c r="D642" s="141" t="s">
        <v>172</v>
      </c>
      <c r="F642" s="142" t="s">
        <v>718</v>
      </c>
      <c r="I642" s="143"/>
      <c r="L642" s="33"/>
      <c r="M642" s="144"/>
      <c r="T642" s="54"/>
      <c r="AT642" s="18" t="s">
        <v>172</v>
      </c>
      <c r="AU642" s="18" t="s">
        <v>86</v>
      </c>
    </row>
    <row r="643" spans="2:65" s="1" customFormat="1">
      <c r="B643" s="33"/>
      <c r="D643" s="145" t="s">
        <v>174</v>
      </c>
      <c r="F643" s="146" t="s">
        <v>719</v>
      </c>
      <c r="I643" s="143"/>
      <c r="L643" s="33"/>
      <c r="M643" s="144"/>
      <c r="T643" s="54"/>
      <c r="AT643" s="18" t="s">
        <v>174</v>
      </c>
      <c r="AU643" s="18" t="s">
        <v>86</v>
      </c>
    </row>
    <row r="644" spans="2:65" s="12" customFormat="1">
      <c r="B644" s="147"/>
      <c r="D644" s="141" t="s">
        <v>176</v>
      </c>
      <c r="E644" s="148" t="s">
        <v>19</v>
      </c>
      <c r="F644" s="149" t="s">
        <v>536</v>
      </c>
      <c r="H644" s="148" t="s">
        <v>19</v>
      </c>
      <c r="I644" s="150"/>
      <c r="L644" s="147"/>
      <c r="M644" s="151"/>
      <c r="T644" s="152"/>
      <c r="AT644" s="148" t="s">
        <v>176</v>
      </c>
      <c r="AU644" s="148" t="s">
        <v>86</v>
      </c>
      <c r="AV644" s="12" t="s">
        <v>84</v>
      </c>
      <c r="AW644" s="12" t="s">
        <v>37</v>
      </c>
      <c r="AX644" s="12" t="s">
        <v>76</v>
      </c>
      <c r="AY644" s="148" t="s">
        <v>163</v>
      </c>
    </row>
    <row r="645" spans="2:65" s="12" customFormat="1">
      <c r="B645" s="147"/>
      <c r="D645" s="141" t="s">
        <v>176</v>
      </c>
      <c r="E645" s="148" t="s">
        <v>19</v>
      </c>
      <c r="F645" s="149" t="s">
        <v>672</v>
      </c>
      <c r="H645" s="148" t="s">
        <v>19</v>
      </c>
      <c r="I645" s="150"/>
      <c r="L645" s="147"/>
      <c r="M645" s="151"/>
      <c r="T645" s="152"/>
      <c r="AT645" s="148" t="s">
        <v>176</v>
      </c>
      <c r="AU645" s="148" t="s">
        <v>86</v>
      </c>
      <c r="AV645" s="12" t="s">
        <v>84</v>
      </c>
      <c r="AW645" s="12" t="s">
        <v>37</v>
      </c>
      <c r="AX645" s="12" t="s">
        <v>76</v>
      </c>
      <c r="AY645" s="148" t="s">
        <v>163</v>
      </c>
    </row>
    <row r="646" spans="2:65" s="12" customFormat="1">
      <c r="B646" s="147"/>
      <c r="D646" s="141" t="s">
        <v>176</v>
      </c>
      <c r="E646" s="148" t="s">
        <v>19</v>
      </c>
      <c r="F646" s="149" t="s">
        <v>686</v>
      </c>
      <c r="H646" s="148" t="s">
        <v>19</v>
      </c>
      <c r="I646" s="150"/>
      <c r="L646" s="147"/>
      <c r="M646" s="151"/>
      <c r="T646" s="152"/>
      <c r="AT646" s="148" t="s">
        <v>176</v>
      </c>
      <c r="AU646" s="148" t="s">
        <v>86</v>
      </c>
      <c r="AV646" s="12" t="s">
        <v>84</v>
      </c>
      <c r="AW646" s="12" t="s">
        <v>37</v>
      </c>
      <c r="AX646" s="12" t="s">
        <v>76</v>
      </c>
      <c r="AY646" s="148" t="s">
        <v>163</v>
      </c>
    </row>
    <row r="647" spans="2:65" s="12" customFormat="1">
      <c r="B647" s="147"/>
      <c r="D647" s="141" t="s">
        <v>176</v>
      </c>
      <c r="E647" s="148" t="s">
        <v>19</v>
      </c>
      <c r="F647" s="149" t="s">
        <v>675</v>
      </c>
      <c r="H647" s="148" t="s">
        <v>19</v>
      </c>
      <c r="I647" s="150"/>
      <c r="L647" s="147"/>
      <c r="M647" s="151"/>
      <c r="T647" s="152"/>
      <c r="AT647" s="148" t="s">
        <v>176</v>
      </c>
      <c r="AU647" s="148" t="s">
        <v>86</v>
      </c>
      <c r="AV647" s="12" t="s">
        <v>84</v>
      </c>
      <c r="AW647" s="12" t="s">
        <v>37</v>
      </c>
      <c r="AX647" s="12" t="s">
        <v>76</v>
      </c>
      <c r="AY647" s="148" t="s">
        <v>163</v>
      </c>
    </row>
    <row r="648" spans="2:65" s="13" customFormat="1">
      <c r="B648" s="153"/>
      <c r="D648" s="141" t="s">
        <v>176</v>
      </c>
      <c r="E648" s="154" t="s">
        <v>19</v>
      </c>
      <c r="F648" s="155" t="s">
        <v>720</v>
      </c>
      <c r="H648" s="156">
        <v>0.311</v>
      </c>
      <c r="I648" s="157"/>
      <c r="L648" s="153"/>
      <c r="M648" s="158"/>
      <c r="T648" s="159"/>
      <c r="AT648" s="154" t="s">
        <v>176</v>
      </c>
      <c r="AU648" s="154" t="s">
        <v>86</v>
      </c>
      <c r="AV648" s="13" t="s">
        <v>86</v>
      </c>
      <c r="AW648" s="13" t="s">
        <v>37</v>
      </c>
      <c r="AX648" s="13" t="s">
        <v>76</v>
      </c>
      <c r="AY648" s="154" t="s">
        <v>163</v>
      </c>
    </row>
    <row r="649" spans="2:65" s="12" customFormat="1">
      <c r="B649" s="147"/>
      <c r="D649" s="141" t="s">
        <v>176</v>
      </c>
      <c r="E649" s="148" t="s">
        <v>19</v>
      </c>
      <c r="F649" s="149" t="s">
        <v>677</v>
      </c>
      <c r="H649" s="148" t="s">
        <v>19</v>
      </c>
      <c r="I649" s="150"/>
      <c r="L649" s="147"/>
      <c r="M649" s="151"/>
      <c r="T649" s="152"/>
      <c r="AT649" s="148" t="s">
        <v>176</v>
      </c>
      <c r="AU649" s="148" t="s">
        <v>86</v>
      </c>
      <c r="AV649" s="12" t="s">
        <v>84</v>
      </c>
      <c r="AW649" s="12" t="s">
        <v>37</v>
      </c>
      <c r="AX649" s="12" t="s">
        <v>76</v>
      </c>
      <c r="AY649" s="148" t="s">
        <v>163</v>
      </c>
    </row>
    <row r="650" spans="2:65" s="12" customFormat="1">
      <c r="B650" s="147"/>
      <c r="D650" s="141" t="s">
        <v>176</v>
      </c>
      <c r="E650" s="148" t="s">
        <v>19</v>
      </c>
      <c r="F650" s="149" t="s">
        <v>688</v>
      </c>
      <c r="H650" s="148" t="s">
        <v>19</v>
      </c>
      <c r="I650" s="150"/>
      <c r="L650" s="147"/>
      <c r="M650" s="151"/>
      <c r="T650" s="152"/>
      <c r="AT650" s="148" t="s">
        <v>176</v>
      </c>
      <c r="AU650" s="148" t="s">
        <v>86</v>
      </c>
      <c r="AV650" s="12" t="s">
        <v>84</v>
      </c>
      <c r="AW650" s="12" t="s">
        <v>37</v>
      </c>
      <c r="AX650" s="12" t="s">
        <v>76</v>
      </c>
      <c r="AY650" s="148" t="s">
        <v>163</v>
      </c>
    </row>
    <row r="651" spans="2:65" s="12" customFormat="1">
      <c r="B651" s="147"/>
      <c r="D651" s="141" t="s">
        <v>176</v>
      </c>
      <c r="E651" s="148" t="s">
        <v>19</v>
      </c>
      <c r="F651" s="149" t="s">
        <v>675</v>
      </c>
      <c r="H651" s="148" t="s">
        <v>19</v>
      </c>
      <c r="I651" s="150"/>
      <c r="L651" s="147"/>
      <c r="M651" s="151"/>
      <c r="T651" s="152"/>
      <c r="AT651" s="148" t="s">
        <v>176</v>
      </c>
      <c r="AU651" s="148" t="s">
        <v>86</v>
      </c>
      <c r="AV651" s="12" t="s">
        <v>84</v>
      </c>
      <c r="AW651" s="12" t="s">
        <v>37</v>
      </c>
      <c r="AX651" s="12" t="s">
        <v>76</v>
      </c>
      <c r="AY651" s="148" t="s">
        <v>163</v>
      </c>
    </row>
    <row r="652" spans="2:65" s="13" customFormat="1">
      <c r="B652" s="153"/>
      <c r="D652" s="141" t="s">
        <v>176</v>
      </c>
      <c r="E652" s="154" t="s">
        <v>19</v>
      </c>
      <c r="F652" s="155" t="s">
        <v>720</v>
      </c>
      <c r="H652" s="156">
        <v>0.311</v>
      </c>
      <c r="I652" s="157"/>
      <c r="L652" s="153"/>
      <c r="M652" s="158"/>
      <c r="T652" s="159"/>
      <c r="AT652" s="154" t="s">
        <v>176</v>
      </c>
      <c r="AU652" s="154" t="s">
        <v>86</v>
      </c>
      <c r="AV652" s="13" t="s">
        <v>86</v>
      </c>
      <c r="AW652" s="13" t="s">
        <v>37</v>
      </c>
      <c r="AX652" s="13" t="s">
        <v>76</v>
      </c>
      <c r="AY652" s="154" t="s">
        <v>163</v>
      </c>
    </row>
    <row r="653" spans="2:65" s="14" customFormat="1">
      <c r="B653" s="160"/>
      <c r="D653" s="141" t="s">
        <v>176</v>
      </c>
      <c r="E653" s="161" t="s">
        <v>19</v>
      </c>
      <c r="F653" s="162" t="s">
        <v>178</v>
      </c>
      <c r="H653" s="163">
        <v>0.622</v>
      </c>
      <c r="I653" s="164"/>
      <c r="L653" s="160"/>
      <c r="M653" s="165"/>
      <c r="T653" s="166"/>
      <c r="AT653" s="161" t="s">
        <v>176</v>
      </c>
      <c r="AU653" s="161" t="s">
        <v>86</v>
      </c>
      <c r="AV653" s="14" t="s">
        <v>170</v>
      </c>
      <c r="AW653" s="14" t="s">
        <v>37</v>
      </c>
      <c r="AX653" s="14" t="s">
        <v>84</v>
      </c>
      <c r="AY653" s="161" t="s">
        <v>163</v>
      </c>
    </row>
    <row r="654" spans="2:65" s="1" customFormat="1" ht="24.15" customHeight="1">
      <c r="B654" s="33"/>
      <c r="C654" s="128" t="s">
        <v>721</v>
      </c>
      <c r="D654" s="128" t="s">
        <v>165</v>
      </c>
      <c r="E654" s="129" t="s">
        <v>722</v>
      </c>
      <c r="F654" s="130" t="s">
        <v>723</v>
      </c>
      <c r="G654" s="131" t="s">
        <v>168</v>
      </c>
      <c r="H654" s="132">
        <v>6</v>
      </c>
      <c r="I654" s="133"/>
      <c r="J654" s="134">
        <f>ROUND(I654*H654,2)</f>
        <v>0</v>
      </c>
      <c r="K654" s="130" t="s">
        <v>169</v>
      </c>
      <c r="L654" s="33"/>
      <c r="M654" s="135" t="s">
        <v>19</v>
      </c>
      <c r="N654" s="136" t="s">
        <v>47</v>
      </c>
      <c r="P654" s="137">
        <f>O654*H654</f>
        <v>0</v>
      </c>
      <c r="Q654" s="137">
        <v>5.3280000000000001E-2</v>
      </c>
      <c r="R654" s="137">
        <f>Q654*H654</f>
        <v>0.31968000000000002</v>
      </c>
      <c r="S654" s="137">
        <v>0</v>
      </c>
      <c r="T654" s="138">
        <f>S654*H654</f>
        <v>0</v>
      </c>
      <c r="AR654" s="139" t="s">
        <v>170</v>
      </c>
      <c r="AT654" s="139" t="s">
        <v>165</v>
      </c>
      <c r="AU654" s="139" t="s">
        <v>86</v>
      </c>
      <c r="AY654" s="18" t="s">
        <v>163</v>
      </c>
      <c r="BE654" s="140">
        <f>IF(N654="základní",J654,0)</f>
        <v>0</v>
      </c>
      <c r="BF654" s="140">
        <f>IF(N654="snížená",J654,0)</f>
        <v>0</v>
      </c>
      <c r="BG654" s="140">
        <f>IF(N654="zákl. přenesená",J654,0)</f>
        <v>0</v>
      </c>
      <c r="BH654" s="140">
        <f>IF(N654="sníž. přenesená",J654,0)</f>
        <v>0</v>
      </c>
      <c r="BI654" s="140">
        <f>IF(N654="nulová",J654,0)</f>
        <v>0</v>
      </c>
      <c r="BJ654" s="18" t="s">
        <v>84</v>
      </c>
      <c r="BK654" s="140">
        <f>ROUND(I654*H654,2)</f>
        <v>0</v>
      </c>
      <c r="BL654" s="18" t="s">
        <v>170</v>
      </c>
      <c r="BM654" s="139" t="s">
        <v>724</v>
      </c>
    </row>
    <row r="655" spans="2:65" s="1" customFormat="1" ht="38.4">
      <c r="B655" s="33"/>
      <c r="D655" s="141" t="s">
        <v>172</v>
      </c>
      <c r="F655" s="142" t="s">
        <v>725</v>
      </c>
      <c r="I655" s="143"/>
      <c r="L655" s="33"/>
      <c r="M655" s="144"/>
      <c r="T655" s="54"/>
      <c r="AT655" s="18" t="s">
        <v>172</v>
      </c>
      <c r="AU655" s="18" t="s">
        <v>86</v>
      </c>
    </row>
    <row r="656" spans="2:65" s="1" customFormat="1">
      <c r="B656" s="33"/>
      <c r="D656" s="145" t="s">
        <v>174</v>
      </c>
      <c r="F656" s="146" t="s">
        <v>726</v>
      </c>
      <c r="I656" s="143"/>
      <c r="L656" s="33"/>
      <c r="M656" s="144"/>
      <c r="T656" s="54"/>
      <c r="AT656" s="18" t="s">
        <v>174</v>
      </c>
      <c r="AU656" s="18" t="s">
        <v>86</v>
      </c>
    </row>
    <row r="657" spans="2:65" s="12" customFormat="1">
      <c r="B657" s="147"/>
      <c r="D657" s="141" t="s">
        <v>176</v>
      </c>
      <c r="E657" s="148" t="s">
        <v>19</v>
      </c>
      <c r="F657" s="149" t="s">
        <v>672</v>
      </c>
      <c r="H657" s="148" t="s">
        <v>19</v>
      </c>
      <c r="I657" s="150"/>
      <c r="L657" s="147"/>
      <c r="M657" s="151"/>
      <c r="T657" s="152"/>
      <c r="AT657" s="148" t="s">
        <v>176</v>
      </c>
      <c r="AU657" s="148" t="s">
        <v>86</v>
      </c>
      <c r="AV657" s="12" t="s">
        <v>84</v>
      </c>
      <c r="AW657" s="12" t="s">
        <v>37</v>
      </c>
      <c r="AX657" s="12" t="s">
        <v>76</v>
      </c>
      <c r="AY657" s="148" t="s">
        <v>163</v>
      </c>
    </row>
    <row r="658" spans="2:65" s="12" customFormat="1">
      <c r="B658" s="147"/>
      <c r="D658" s="141" t="s">
        <v>176</v>
      </c>
      <c r="E658" s="148" t="s">
        <v>19</v>
      </c>
      <c r="F658" s="149" t="s">
        <v>727</v>
      </c>
      <c r="H658" s="148" t="s">
        <v>19</v>
      </c>
      <c r="I658" s="150"/>
      <c r="L658" s="147"/>
      <c r="M658" s="151"/>
      <c r="T658" s="152"/>
      <c r="AT658" s="148" t="s">
        <v>176</v>
      </c>
      <c r="AU658" s="148" t="s">
        <v>86</v>
      </c>
      <c r="AV658" s="12" t="s">
        <v>84</v>
      </c>
      <c r="AW658" s="12" t="s">
        <v>37</v>
      </c>
      <c r="AX658" s="12" t="s">
        <v>76</v>
      </c>
      <c r="AY658" s="148" t="s">
        <v>163</v>
      </c>
    </row>
    <row r="659" spans="2:65" s="12" customFormat="1">
      <c r="B659" s="147"/>
      <c r="D659" s="141" t="s">
        <v>176</v>
      </c>
      <c r="E659" s="148" t="s">
        <v>19</v>
      </c>
      <c r="F659" s="149" t="s">
        <v>728</v>
      </c>
      <c r="H659" s="148" t="s">
        <v>19</v>
      </c>
      <c r="I659" s="150"/>
      <c r="L659" s="147"/>
      <c r="M659" s="151"/>
      <c r="T659" s="152"/>
      <c r="AT659" s="148" t="s">
        <v>176</v>
      </c>
      <c r="AU659" s="148" t="s">
        <v>86</v>
      </c>
      <c r="AV659" s="12" t="s">
        <v>84</v>
      </c>
      <c r="AW659" s="12" t="s">
        <v>37</v>
      </c>
      <c r="AX659" s="12" t="s">
        <v>76</v>
      </c>
      <c r="AY659" s="148" t="s">
        <v>163</v>
      </c>
    </row>
    <row r="660" spans="2:65" s="13" customFormat="1">
      <c r="B660" s="153"/>
      <c r="D660" s="141" t="s">
        <v>176</v>
      </c>
      <c r="E660" s="154" t="s">
        <v>19</v>
      </c>
      <c r="F660" s="155" t="s">
        <v>207</v>
      </c>
      <c r="H660" s="156">
        <v>6</v>
      </c>
      <c r="I660" s="157"/>
      <c r="L660" s="153"/>
      <c r="M660" s="158"/>
      <c r="T660" s="159"/>
      <c r="AT660" s="154" t="s">
        <v>176</v>
      </c>
      <c r="AU660" s="154" t="s">
        <v>86</v>
      </c>
      <c r="AV660" s="13" t="s">
        <v>86</v>
      </c>
      <c r="AW660" s="13" t="s">
        <v>37</v>
      </c>
      <c r="AX660" s="13" t="s">
        <v>76</v>
      </c>
      <c r="AY660" s="154" t="s">
        <v>163</v>
      </c>
    </row>
    <row r="661" spans="2:65" s="14" customFormat="1">
      <c r="B661" s="160"/>
      <c r="D661" s="141" t="s">
        <v>176</v>
      </c>
      <c r="E661" s="161" t="s">
        <v>19</v>
      </c>
      <c r="F661" s="162" t="s">
        <v>178</v>
      </c>
      <c r="H661" s="163">
        <v>6</v>
      </c>
      <c r="I661" s="164"/>
      <c r="L661" s="160"/>
      <c r="M661" s="165"/>
      <c r="T661" s="166"/>
      <c r="AT661" s="161" t="s">
        <v>176</v>
      </c>
      <c r="AU661" s="161" t="s">
        <v>86</v>
      </c>
      <c r="AV661" s="14" t="s">
        <v>170</v>
      </c>
      <c r="AW661" s="14" t="s">
        <v>37</v>
      </c>
      <c r="AX661" s="14" t="s">
        <v>84</v>
      </c>
      <c r="AY661" s="161" t="s">
        <v>163</v>
      </c>
    </row>
    <row r="662" spans="2:65" s="1" customFormat="1" ht="21.75" customHeight="1">
      <c r="B662" s="33"/>
      <c r="C662" s="128" t="s">
        <v>729</v>
      </c>
      <c r="D662" s="128" t="s">
        <v>165</v>
      </c>
      <c r="E662" s="129" t="s">
        <v>730</v>
      </c>
      <c r="F662" s="130" t="s">
        <v>731</v>
      </c>
      <c r="G662" s="131" t="s">
        <v>168</v>
      </c>
      <c r="H662" s="132">
        <v>6</v>
      </c>
      <c r="I662" s="133"/>
      <c r="J662" s="134">
        <f>ROUND(I662*H662,2)</f>
        <v>0</v>
      </c>
      <c r="K662" s="130" t="s">
        <v>169</v>
      </c>
      <c r="L662" s="33"/>
      <c r="M662" s="135" t="s">
        <v>19</v>
      </c>
      <c r="N662" s="136" t="s">
        <v>47</v>
      </c>
      <c r="P662" s="137">
        <f>O662*H662</f>
        <v>0</v>
      </c>
      <c r="Q662" s="137">
        <v>2.2780000000000002E-2</v>
      </c>
      <c r="R662" s="137">
        <f>Q662*H662</f>
        <v>0.13668000000000002</v>
      </c>
      <c r="S662" s="137">
        <v>0</v>
      </c>
      <c r="T662" s="138">
        <f>S662*H662</f>
        <v>0</v>
      </c>
      <c r="AR662" s="139" t="s">
        <v>170</v>
      </c>
      <c r="AT662" s="139" t="s">
        <v>165</v>
      </c>
      <c r="AU662" s="139" t="s">
        <v>86</v>
      </c>
      <c r="AY662" s="18" t="s">
        <v>163</v>
      </c>
      <c r="BE662" s="140">
        <f>IF(N662="základní",J662,0)</f>
        <v>0</v>
      </c>
      <c r="BF662" s="140">
        <f>IF(N662="snížená",J662,0)</f>
        <v>0</v>
      </c>
      <c r="BG662" s="140">
        <f>IF(N662="zákl. přenesená",J662,0)</f>
        <v>0</v>
      </c>
      <c r="BH662" s="140">
        <f>IF(N662="sníž. přenesená",J662,0)</f>
        <v>0</v>
      </c>
      <c r="BI662" s="140">
        <f>IF(N662="nulová",J662,0)</f>
        <v>0</v>
      </c>
      <c r="BJ662" s="18" t="s">
        <v>84</v>
      </c>
      <c r="BK662" s="140">
        <f>ROUND(I662*H662,2)</f>
        <v>0</v>
      </c>
      <c r="BL662" s="18" t="s">
        <v>170</v>
      </c>
      <c r="BM662" s="139" t="s">
        <v>732</v>
      </c>
    </row>
    <row r="663" spans="2:65" s="1" customFormat="1" ht="19.2">
      <c r="B663" s="33"/>
      <c r="D663" s="141" t="s">
        <v>172</v>
      </c>
      <c r="F663" s="142" t="s">
        <v>733</v>
      </c>
      <c r="I663" s="143"/>
      <c r="L663" s="33"/>
      <c r="M663" s="144"/>
      <c r="T663" s="54"/>
      <c r="AT663" s="18" t="s">
        <v>172</v>
      </c>
      <c r="AU663" s="18" t="s">
        <v>86</v>
      </c>
    </row>
    <row r="664" spans="2:65" s="1" customFormat="1">
      <c r="B664" s="33"/>
      <c r="D664" s="145" t="s">
        <v>174</v>
      </c>
      <c r="F664" s="146" t="s">
        <v>734</v>
      </c>
      <c r="I664" s="143"/>
      <c r="L664" s="33"/>
      <c r="M664" s="144"/>
      <c r="T664" s="54"/>
      <c r="AT664" s="18" t="s">
        <v>174</v>
      </c>
      <c r="AU664" s="18" t="s">
        <v>86</v>
      </c>
    </row>
    <row r="665" spans="2:65" s="12" customFormat="1">
      <c r="B665" s="147"/>
      <c r="D665" s="141" t="s">
        <v>176</v>
      </c>
      <c r="E665" s="148" t="s">
        <v>19</v>
      </c>
      <c r="F665" s="149" t="s">
        <v>672</v>
      </c>
      <c r="H665" s="148" t="s">
        <v>19</v>
      </c>
      <c r="I665" s="150"/>
      <c r="L665" s="147"/>
      <c r="M665" s="151"/>
      <c r="T665" s="152"/>
      <c r="AT665" s="148" t="s">
        <v>176</v>
      </c>
      <c r="AU665" s="148" t="s">
        <v>86</v>
      </c>
      <c r="AV665" s="12" t="s">
        <v>84</v>
      </c>
      <c r="AW665" s="12" t="s">
        <v>37</v>
      </c>
      <c r="AX665" s="12" t="s">
        <v>76</v>
      </c>
      <c r="AY665" s="148" t="s">
        <v>163</v>
      </c>
    </row>
    <row r="666" spans="2:65" s="12" customFormat="1">
      <c r="B666" s="147"/>
      <c r="D666" s="141" t="s">
        <v>176</v>
      </c>
      <c r="E666" s="148" t="s">
        <v>19</v>
      </c>
      <c r="F666" s="149" t="s">
        <v>735</v>
      </c>
      <c r="H666" s="148" t="s">
        <v>19</v>
      </c>
      <c r="I666" s="150"/>
      <c r="L666" s="147"/>
      <c r="M666" s="151"/>
      <c r="T666" s="152"/>
      <c r="AT666" s="148" t="s">
        <v>176</v>
      </c>
      <c r="AU666" s="148" t="s">
        <v>86</v>
      </c>
      <c r="AV666" s="12" t="s">
        <v>84</v>
      </c>
      <c r="AW666" s="12" t="s">
        <v>37</v>
      </c>
      <c r="AX666" s="12" t="s">
        <v>76</v>
      </c>
      <c r="AY666" s="148" t="s">
        <v>163</v>
      </c>
    </row>
    <row r="667" spans="2:65" s="12" customFormat="1">
      <c r="B667" s="147"/>
      <c r="D667" s="141" t="s">
        <v>176</v>
      </c>
      <c r="E667" s="148" t="s">
        <v>19</v>
      </c>
      <c r="F667" s="149" t="s">
        <v>728</v>
      </c>
      <c r="H667" s="148" t="s">
        <v>19</v>
      </c>
      <c r="I667" s="150"/>
      <c r="L667" s="147"/>
      <c r="M667" s="151"/>
      <c r="T667" s="152"/>
      <c r="AT667" s="148" t="s">
        <v>176</v>
      </c>
      <c r="AU667" s="148" t="s">
        <v>86</v>
      </c>
      <c r="AV667" s="12" t="s">
        <v>84</v>
      </c>
      <c r="AW667" s="12" t="s">
        <v>37</v>
      </c>
      <c r="AX667" s="12" t="s">
        <v>76</v>
      </c>
      <c r="AY667" s="148" t="s">
        <v>163</v>
      </c>
    </row>
    <row r="668" spans="2:65" s="13" customFormat="1">
      <c r="B668" s="153"/>
      <c r="D668" s="141" t="s">
        <v>176</v>
      </c>
      <c r="E668" s="154" t="s">
        <v>19</v>
      </c>
      <c r="F668" s="155" t="s">
        <v>207</v>
      </c>
      <c r="H668" s="156">
        <v>6</v>
      </c>
      <c r="I668" s="157"/>
      <c r="L668" s="153"/>
      <c r="M668" s="158"/>
      <c r="T668" s="159"/>
      <c r="AT668" s="154" t="s">
        <v>176</v>
      </c>
      <c r="AU668" s="154" t="s">
        <v>86</v>
      </c>
      <c r="AV668" s="13" t="s">
        <v>86</v>
      </c>
      <c r="AW668" s="13" t="s">
        <v>37</v>
      </c>
      <c r="AX668" s="13" t="s">
        <v>76</v>
      </c>
      <c r="AY668" s="154" t="s">
        <v>163</v>
      </c>
    </row>
    <row r="669" spans="2:65" s="14" customFormat="1">
      <c r="B669" s="160"/>
      <c r="D669" s="141" t="s">
        <v>176</v>
      </c>
      <c r="E669" s="161" t="s">
        <v>19</v>
      </c>
      <c r="F669" s="162" t="s">
        <v>178</v>
      </c>
      <c r="H669" s="163">
        <v>6</v>
      </c>
      <c r="I669" s="164"/>
      <c r="L669" s="160"/>
      <c r="M669" s="165"/>
      <c r="T669" s="166"/>
      <c r="AT669" s="161" t="s">
        <v>176</v>
      </c>
      <c r="AU669" s="161" t="s">
        <v>86</v>
      </c>
      <c r="AV669" s="14" t="s">
        <v>170</v>
      </c>
      <c r="AW669" s="14" t="s">
        <v>37</v>
      </c>
      <c r="AX669" s="14" t="s">
        <v>84</v>
      </c>
      <c r="AY669" s="161" t="s">
        <v>163</v>
      </c>
    </row>
    <row r="670" spans="2:65" s="1" customFormat="1" ht="37.799999999999997" customHeight="1">
      <c r="B670" s="33"/>
      <c r="C670" s="128" t="s">
        <v>736</v>
      </c>
      <c r="D670" s="128" t="s">
        <v>165</v>
      </c>
      <c r="E670" s="129" t="s">
        <v>737</v>
      </c>
      <c r="F670" s="130" t="s">
        <v>738</v>
      </c>
      <c r="G670" s="131" t="s">
        <v>277</v>
      </c>
      <c r="H670" s="132">
        <v>0.54200000000000004</v>
      </c>
      <c r="I670" s="133"/>
      <c r="J670" s="134">
        <f>ROUND(I670*H670,2)</f>
        <v>0</v>
      </c>
      <c r="K670" s="130" t="s">
        <v>169</v>
      </c>
      <c r="L670" s="33"/>
      <c r="M670" s="135" t="s">
        <v>19</v>
      </c>
      <c r="N670" s="136" t="s">
        <v>47</v>
      </c>
      <c r="P670" s="137">
        <f>O670*H670</f>
        <v>0</v>
      </c>
      <c r="Q670" s="137">
        <v>1.7090000000000001E-2</v>
      </c>
      <c r="R670" s="137">
        <f>Q670*H670</f>
        <v>9.2627800000000017E-3</v>
      </c>
      <c r="S670" s="137">
        <v>0</v>
      </c>
      <c r="T670" s="138">
        <f>S670*H670</f>
        <v>0</v>
      </c>
      <c r="AR670" s="139" t="s">
        <v>170</v>
      </c>
      <c r="AT670" s="139" t="s">
        <v>165</v>
      </c>
      <c r="AU670" s="139" t="s">
        <v>86</v>
      </c>
      <c r="AY670" s="18" t="s">
        <v>163</v>
      </c>
      <c r="BE670" s="140">
        <f>IF(N670="základní",J670,0)</f>
        <v>0</v>
      </c>
      <c r="BF670" s="140">
        <f>IF(N670="snížená",J670,0)</f>
        <v>0</v>
      </c>
      <c r="BG670" s="140">
        <f>IF(N670="zákl. přenesená",J670,0)</f>
        <v>0</v>
      </c>
      <c r="BH670" s="140">
        <f>IF(N670="sníž. přenesená",J670,0)</f>
        <v>0</v>
      </c>
      <c r="BI670" s="140">
        <f>IF(N670="nulová",J670,0)</f>
        <v>0</v>
      </c>
      <c r="BJ670" s="18" t="s">
        <v>84</v>
      </c>
      <c r="BK670" s="140">
        <f>ROUND(I670*H670,2)</f>
        <v>0</v>
      </c>
      <c r="BL670" s="18" t="s">
        <v>170</v>
      </c>
      <c r="BM670" s="139" t="s">
        <v>739</v>
      </c>
    </row>
    <row r="671" spans="2:65" s="1" customFormat="1" ht="28.8">
      <c r="B671" s="33"/>
      <c r="D671" s="141" t="s">
        <v>172</v>
      </c>
      <c r="F671" s="142" t="s">
        <v>740</v>
      </c>
      <c r="I671" s="143"/>
      <c r="L671" s="33"/>
      <c r="M671" s="144"/>
      <c r="T671" s="54"/>
      <c r="AT671" s="18" t="s">
        <v>172</v>
      </c>
      <c r="AU671" s="18" t="s">
        <v>86</v>
      </c>
    </row>
    <row r="672" spans="2:65" s="1" customFormat="1">
      <c r="B672" s="33"/>
      <c r="D672" s="145" t="s">
        <v>174</v>
      </c>
      <c r="F672" s="146" t="s">
        <v>741</v>
      </c>
      <c r="I672" s="143"/>
      <c r="L672" s="33"/>
      <c r="M672" s="144"/>
      <c r="T672" s="54"/>
      <c r="AT672" s="18" t="s">
        <v>174</v>
      </c>
      <c r="AU672" s="18" t="s">
        <v>86</v>
      </c>
    </row>
    <row r="673" spans="2:65" s="12" customFormat="1">
      <c r="B673" s="147"/>
      <c r="D673" s="141" t="s">
        <v>176</v>
      </c>
      <c r="E673" s="148" t="s">
        <v>19</v>
      </c>
      <c r="F673" s="149" t="s">
        <v>672</v>
      </c>
      <c r="H673" s="148" t="s">
        <v>19</v>
      </c>
      <c r="I673" s="150"/>
      <c r="L673" s="147"/>
      <c r="M673" s="151"/>
      <c r="T673" s="152"/>
      <c r="AT673" s="148" t="s">
        <v>176</v>
      </c>
      <c r="AU673" s="148" t="s">
        <v>86</v>
      </c>
      <c r="AV673" s="12" t="s">
        <v>84</v>
      </c>
      <c r="AW673" s="12" t="s">
        <v>37</v>
      </c>
      <c r="AX673" s="12" t="s">
        <v>76</v>
      </c>
      <c r="AY673" s="148" t="s">
        <v>163</v>
      </c>
    </row>
    <row r="674" spans="2:65" s="12" customFormat="1">
      <c r="B674" s="147"/>
      <c r="D674" s="141" t="s">
        <v>176</v>
      </c>
      <c r="E674" s="148" t="s">
        <v>19</v>
      </c>
      <c r="F674" s="149" t="s">
        <v>735</v>
      </c>
      <c r="H674" s="148" t="s">
        <v>19</v>
      </c>
      <c r="I674" s="150"/>
      <c r="L674" s="147"/>
      <c r="M674" s="151"/>
      <c r="T674" s="152"/>
      <c r="AT674" s="148" t="s">
        <v>176</v>
      </c>
      <c r="AU674" s="148" t="s">
        <v>86</v>
      </c>
      <c r="AV674" s="12" t="s">
        <v>84</v>
      </c>
      <c r="AW674" s="12" t="s">
        <v>37</v>
      </c>
      <c r="AX674" s="12" t="s">
        <v>76</v>
      </c>
      <c r="AY674" s="148" t="s">
        <v>163</v>
      </c>
    </row>
    <row r="675" spans="2:65" s="12" customFormat="1">
      <c r="B675" s="147"/>
      <c r="D675" s="141" t="s">
        <v>176</v>
      </c>
      <c r="E675" s="148" t="s">
        <v>19</v>
      </c>
      <c r="F675" s="149" t="s">
        <v>742</v>
      </c>
      <c r="H675" s="148" t="s">
        <v>19</v>
      </c>
      <c r="I675" s="150"/>
      <c r="L675" s="147"/>
      <c r="M675" s="151"/>
      <c r="T675" s="152"/>
      <c r="AT675" s="148" t="s">
        <v>176</v>
      </c>
      <c r="AU675" s="148" t="s">
        <v>86</v>
      </c>
      <c r="AV675" s="12" t="s">
        <v>84</v>
      </c>
      <c r="AW675" s="12" t="s">
        <v>37</v>
      </c>
      <c r="AX675" s="12" t="s">
        <v>76</v>
      </c>
      <c r="AY675" s="148" t="s">
        <v>163</v>
      </c>
    </row>
    <row r="676" spans="2:65" s="13" customFormat="1">
      <c r="B676" s="153"/>
      <c r="D676" s="141" t="s">
        <v>176</v>
      </c>
      <c r="E676" s="154" t="s">
        <v>19</v>
      </c>
      <c r="F676" s="155" t="s">
        <v>743</v>
      </c>
      <c r="H676" s="156">
        <v>0.27900000000000003</v>
      </c>
      <c r="I676" s="157"/>
      <c r="L676" s="153"/>
      <c r="M676" s="158"/>
      <c r="T676" s="159"/>
      <c r="AT676" s="154" t="s">
        <v>176</v>
      </c>
      <c r="AU676" s="154" t="s">
        <v>86</v>
      </c>
      <c r="AV676" s="13" t="s">
        <v>86</v>
      </c>
      <c r="AW676" s="13" t="s">
        <v>37</v>
      </c>
      <c r="AX676" s="13" t="s">
        <v>76</v>
      </c>
      <c r="AY676" s="154" t="s">
        <v>163</v>
      </c>
    </row>
    <row r="677" spans="2:65" s="12" customFormat="1">
      <c r="B677" s="147"/>
      <c r="D677" s="141" t="s">
        <v>176</v>
      </c>
      <c r="E677" s="148" t="s">
        <v>19</v>
      </c>
      <c r="F677" s="149" t="s">
        <v>744</v>
      </c>
      <c r="H677" s="148" t="s">
        <v>19</v>
      </c>
      <c r="I677" s="150"/>
      <c r="L677" s="147"/>
      <c r="M677" s="151"/>
      <c r="T677" s="152"/>
      <c r="AT677" s="148" t="s">
        <v>176</v>
      </c>
      <c r="AU677" s="148" t="s">
        <v>86</v>
      </c>
      <c r="AV677" s="12" t="s">
        <v>84</v>
      </c>
      <c r="AW677" s="12" t="s">
        <v>37</v>
      </c>
      <c r="AX677" s="12" t="s">
        <v>76</v>
      </c>
      <c r="AY677" s="148" t="s">
        <v>163</v>
      </c>
    </row>
    <row r="678" spans="2:65" s="13" customFormat="1">
      <c r="B678" s="153"/>
      <c r="D678" s="141" t="s">
        <v>176</v>
      </c>
      <c r="E678" s="154" t="s">
        <v>19</v>
      </c>
      <c r="F678" s="155" t="s">
        <v>745</v>
      </c>
      <c r="H678" s="156">
        <v>0.26300000000000001</v>
      </c>
      <c r="I678" s="157"/>
      <c r="L678" s="153"/>
      <c r="M678" s="158"/>
      <c r="T678" s="159"/>
      <c r="AT678" s="154" t="s">
        <v>176</v>
      </c>
      <c r="AU678" s="154" t="s">
        <v>86</v>
      </c>
      <c r="AV678" s="13" t="s">
        <v>86</v>
      </c>
      <c r="AW678" s="13" t="s">
        <v>37</v>
      </c>
      <c r="AX678" s="13" t="s">
        <v>76</v>
      </c>
      <c r="AY678" s="154" t="s">
        <v>163</v>
      </c>
    </row>
    <row r="679" spans="2:65" s="14" customFormat="1">
      <c r="B679" s="160"/>
      <c r="D679" s="141" t="s">
        <v>176</v>
      </c>
      <c r="E679" s="161" t="s">
        <v>19</v>
      </c>
      <c r="F679" s="162" t="s">
        <v>178</v>
      </c>
      <c r="H679" s="163">
        <v>0.54200000000000004</v>
      </c>
      <c r="I679" s="164"/>
      <c r="L679" s="160"/>
      <c r="M679" s="165"/>
      <c r="T679" s="166"/>
      <c r="AT679" s="161" t="s">
        <v>176</v>
      </c>
      <c r="AU679" s="161" t="s">
        <v>86</v>
      </c>
      <c r="AV679" s="14" t="s">
        <v>170</v>
      </c>
      <c r="AW679" s="14" t="s">
        <v>37</v>
      </c>
      <c r="AX679" s="14" t="s">
        <v>84</v>
      </c>
      <c r="AY679" s="161" t="s">
        <v>163</v>
      </c>
    </row>
    <row r="680" spans="2:65" s="1" customFormat="1" ht="21.75" customHeight="1">
      <c r="B680" s="33"/>
      <c r="C680" s="167" t="s">
        <v>746</v>
      </c>
      <c r="D680" s="167" t="s">
        <v>323</v>
      </c>
      <c r="E680" s="168" t="s">
        <v>747</v>
      </c>
      <c r="F680" s="169" t="s">
        <v>748</v>
      </c>
      <c r="G680" s="170" t="s">
        <v>277</v>
      </c>
      <c r="H680" s="171">
        <v>0.32100000000000001</v>
      </c>
      <c r="I680" s="172"/>
      <c r="J680" s="173">
        <f>ROUND(I680*H680,2)</f>
        <v>0</v>
      </c>
      <c r="K680" s="169" t="s">
        <v>169</v>
      </c>
      <c r="L680" s="174"/>
      <c r="M680" s="175" t="s">
        <v>19</v>
      </c>
      <c r="N680" s="176" t="s">
        <v>47</v>
      </c>
      <c r="P680" s="137">
        <f>O680*H680</f>
        <v>0</v>
      </c>
      <c r="Q680" s="137">
        <v>1</v>
      </c>
      <c r="R680" s="137">
        <f>Q680*H680</f>
        <v>0.32100000000000001</v>
      </c>
      <c r="S680" s="137">
        <v>0</v>
      </c>
      <c r="T680" s="138">
        <f>S680*H680</f>
        <v>0</v>
      </c>
      <c r="AR680" s="139" t="s">
        <v>225</v>
      </c>
      <c r="AT680" s="139" t="s">
        <v>323</v>
      </c>
      <c r="AU680" s="139" t="s">
        <v>86</v>
      </c>
      <c r="AY680" s="18" t="s">
        <v>163</v>
      </c>
      <c r="BE680" s="140">
        <f>IF(N680="základní",J680,0)</f>
        <v>0</v>
      </c>
      <c r="BF680" s="140">
        <f>IF(N680="snížená",J680,0)</f>
        <v>0</v>
      </c>
      <c r="BG680" s="140">
        <f>IF(N680="zákl. přenesená",J680,0)</f>
        <v>0</v>
      </c>
      <c r="BH680" s="140">
        <f>IF(N680="sníž. přenesená",J680,0)</f>
        <v>0</v>
      </c>
      <c r="BI680" s="140">
        <f>IF(N680="nulová",J680,0)</f>
        <v>0</v>
      </c>
      <c r="BJ680" s="18" t="s">
        <v>84</v>
      </c>
      <c r="BK680" s="140">
        <f>ROUND(I680*H680,2)</f>
        <v>0</v>
      </c>
      <c r="BL680" s="18" t="s">
        <v>170</v>
      </c>
      <c r="BM680" s="139" t="s">
        <v>749</v>
      </c>
    </row>
    <row r="681" spans="2:65" s="1" customFormat="1">
      <c r="B681" s="33"/>
      <c r="D681" s="141" t="s">
        <v>172</v>
      </c>
      <c r="F681" s="142" t="s">
        <v>748</v>
      </c>
      <c r="I681" s="143"/>
      <c r="L681" s="33"/>
      <c r="M681" s="144"/>
      <c r="T681" s="54"/>
      <c r="AT681" s="18" t="s">
        <v>172</v>
      </c>
      <c r="AU681" s="18" t="s">
        <v>86</v>
      </c>
    </row>
    <row r="682" spans="2:65" s="12" customFormat="1">
      <c r="B682" s="147"/>
      <c r="D682" s="141" t="s">
        <v>176</v>
      </c>
      <c r="E682" s="148" t="s">
        <v>19</v>
      </c>
      <c r="F682" s="149" t="s">
        <v>672</v>
      </c>
      <c r="H682" s="148" t="s">
        <v>19</v>
      </c>
      <c r="I682" s="150"/>
      <c r="L682" s="147"/>
      <c r="M682" s="151"/>
      <c r="T682" s="152"/>
      <c r="AT682" s="148" t="s">
        <v>176</v>
      </c>
      <c r="AU682" s="148" t="s">
        <v>86</v>
      </c>
      <c r="AV682" s="12" t="s">
        <v>84</v>
      </c>
      <c r="AW682" s="12" t="s">
        <v>37</v>
      </c>
      <c r="AX682" s="12" t="s">
        <v>76</v>
      </c>
      <c r="AY682" s="148" t="s">
        <v>163</v>
      </c>
    </row>
    <row r="683" spans="2:65" s="12" customFormat="1">
      <c r="B683" s="147"/>
      <c r="D683" s="141" t="s">
        <v>176</v>
      </c>
      <c r="E683" s="148" t="s">
        <v>19</v>
      </c>
      <c r="F683" s="149" t="s">
        <v>735</v>
      </c>
      <c r="H683" s="148" t="s">
        <v>19</v>
      </c>
      <c r="I683" s="150"/>
      <c r="L683" s="147"/>
      <c r="M683" s="151"/>
      <c r="T683" s="152"/>
      <c r="AT683" s="148" t="s">
        <v>176</v>
      </c>
      <c r="AU683" s="148" t="s">
        <v>86</v>
      </c>
      <c r="AV683" s="12" t="s">
        <v>84</v>
      </c>
      <c r="AW683" s="12" t="s">
        <v>37</v>
      </c>
      <c r="AX683" s="12" t="s">
        <v>76</v>
      </c>
      <c r="AY683" s="148" t="s">
        <v>163</v>
      </c>
    </row>
    <row r="684" spans="2:65" s="12" customFormat="1">
      <c r="B684" s="147"/>
      <c r="D684" s="141" t="s">
        <v>176</v>
      </c>
      <c r="E684" s="148" t="s">
        <v>19</v>
      </c>
      <c r="F684" s="149" t="s">
        <v>742</v>
      </c>
      <c r="H684" s="148" t="s">
        <v>19</v>
      </c>
      <c r="I684" s="150"/>
      <c r="L684" s="147"/>
      <c r="M684" s="151"/>
      <c r="T684" s="152"/>
      <c r="AT684" s="148" t="s">
        <v>176</v>
      </c>
      <c r="AU684" s="148" t="s">
        <v>86</v>
      </c>
      <c r="AV684" s="12" t="s">
        <v>84</v>
      </c>
      <c r="AW684" s="12" t="s">
        <v>37</v>
      </c>
      <c r="AX684" s="12" t="s">
        <v>76</v>
      </c>
      <c r="AY684" s="148" t="s">
        <v>163</v>
      </c>
    </row>
    <row r="685" spans="2:65" s="13" customFormat="1">
      <c r="B685" s="153"/>
      <c r="D685" s="141" t="s">
        <v>176</v>
      </c>
      <c r="E685" s="154" t="s">
        <v>19</v>
      </c>
      <c r="F685" s="155" t="s">
        <v>743</v>
      </c>
      <c r="H685" s="156">
        <v>0.27900000000000003</v>
      </c>
      <c r="I685" s="157"/>
      <c r="L685" s="153"/>
      <c r="M685" s="158"/>
      <c r="T685" s="159"/>
      <c r="AT685" s="154" t="s">
        <v>176</v>
      </c>
      <c r="AU685" s="154" t="s">
        <v>86</v>
      </c>
      <c r="AV685" s="13" t="s">
        <v>86</v>
      </c>
      <c r="AW685" s="13" t="s">
        <v>37</v>
      </c>
      <c r="AX685" s="13" t="s">
        <v>76</v>
      </c>
      <c r="AY685" s="154" t="s">
        <v>163</v>
      </c>
    </row>
    <row r="686" spans="2:65" s="14" customFormat="1">
      <c r="B686" s="160"/>
      <c r="D686" s="141" t="s">
        <v>176</v>
      </c>
      <c r="E686" s="161" t="s">
        <v>19</v>
      </c>
      <c r="F686" s="162" t="s">
        <v>178</v>
      </c>
      <c r="H686" s="163">
        <v>0.27900000000000003</v>
      </c>
      <c r="I686" s="164"/>
      <c r="L686" s="160"/>
      <c r="M686" s="165"/>
      <c r="T686" s="166"/>
      <c r="AT686" s="161" t="s">
        <v>176</v>
      </c>
      <c r="AU686" s="161" t="s">
        <v>86</v>
      </c>
      <c r="AV686" s="14" t="s">
        <v>170</v>
      </c>
      <c r="AW686" s="14" t="s">
        <v>37</v>
      </c>
      <c r="AX686" s="14" t="s">
        <v>84</v>
      </c>
      <c r="AY686" s="161" t="s">
        <v>163</v>
      </c>
    </row>
    <row r="687" spans="2:65" s="13" customFormat="1">
      <c r="B687" s="153"/>
      <c r="D687" s="141" t="s">
        <v>176</v>
      </c>
      <c r="F687" s="155" t="s">
        <v>750</v>
      </c>
      <c r="H687" s="156">
        <v>0.32100000000000001</v>
      </c>
      <c r="I687" s="157"/>
      <c r="L687" s="153"/>
      <c r="M687" s="158"/>
      <c r="T687" s="159"/>
      <c r="AT687" s="154" t="s">
        <v>176</v>
      </c>
      <c r="AU687" s="154" t="s">
        <v>86</v>
      </c>
      <c r="AV687" s="13" t="s">
        <v>86</v>
      </c>
      <c r="AW687" s="13" t="s">
        <v>4</v>
      </c>
      <c r="AX687" s="13" t="s">
        <v>84</v>
      </c>
      <c r="AY687" s="154" t="s">
        <v>163</v>
      </c>
    </row>
    <row r="688" spans="2:65" s="1" customFormat="1" ht="24.15" customHeight="1">
      <c r="B688" s="33"/>
      <c r="C688" s="167" t="s">
        <v>751</v>
      </c>
      <c r="D688" s="167" t="s">
        <v>323</v>
      </c>
      <c r="E688" s="168" t="s">
        <v>752</v>
      </c>
      <c r="F688" s="169" t="s">
        <v>753</v>
      </c>
      <c r="G688" s="170" t="s">
        <v>277</v>
      </c>
      <c r="H688" s="171">
        <v>0.30199999999999999</v>
      </c>
      <c r="I688" s="172"/>
      <c r="J688" s="173">
        <f>ROUND(I688*H688,2)</f>
        <v>0</v>
      </c>
      <c r="K688" s="169" t="s">
        <v>169</v>
      </c>
      <c r="L688" s="174"/>
      <c r="M688" s="175" t="s">
        <v>19</v>
      </c>
      <c r="N688" s="176" t="s">
        <v>47</v>
      </c>
      <c r="P688" s="137">
        <f>O688*H688</f>
        <v>0</v>
      </c>
      <c r="Q688" s="137">
        <v>1</v>
      </c>
      <c r="R688" s="137">
        <f>Q688*H688</f>
        <v>0.30199999999999999</v>
      </c>
      <c r="S688" s="137">
        <v>0</v>
      </c>
      <c r="T688" s="138">
        <f>S688*H688</f>
        <v>0</v>
      </c>
      <c r="AR688" s="139" t="s">
        <v>225</v>
      </c>
      <c r="AT688" s="139" t="s">
        <v>323</v>
      </c>
      <c r="AU688" s="139" t="s">
        <v>86</v>
      </c>
      <c r="AY688" s="18" t="s">
        <v>163</v>
      </c>
      <c r="BE688" s="140">
        <f>IF(N688="základní",J688,0)</f>
        <v>0</v>
      </c>
      <c r="BF688" s="140">
        <f>IF(N688="snížená",J688,0)</f>
        <v>0</v>
      </c>
      <c r="BG688" s="140">
        <f>IF(N688="zákl. přenesená",J688,0)</f>
        <v>0</v>
      </c>
      <c r="BH688" s="140">
        <f>IF(N688="sníž. přenesená",J688,0)</f>
        <v>0</v>
      </c>
      <c r="BI688" s="140">
        <f>IF(N688="nulová",J688,0)</f>
        <v>0</v>
      </c>
      <c r="BJ688" s="18" t="s">
        <v>84</v>
      </c>
      <c r="BK688" s="140">
        <f>ROUND(I688*H688,2)</f>
        <v>0</v>
      </c>
      <c r="BL688" s="18" t="s">
        <v>170</v>
      </c>
      <c r="BM688" s="139" t="s">
        <v>754</v>
      </c>
    </row>
    <row r="689" spans="2:65" s="1" customFormat="1">
      <c r="B689" s="33"/>
      <c r="D689" s="141" t="s">
        <v>172</v>
      </c>
      <c r="F689" s="142" t="s">
        <v>753</v>
      </c>
      <c r="I689" s="143"/>
      <c r="L689" s="33"/>
      <c r="M689" s="144"/>
      <c r="T689" s="54"/>
      <c r="AT689" s="18" t="s">
        <v>172</v>
      </c>
      <c r="AU689" s="18" t="s">
        <v>86</v>
      </c>
    </row>
    <row r="690" spans="2:65" s="12" customFormat="1">
      <c r="B690" s="147"/>
      <c r="D690" s="141" t="s">
        <v>176</v>
      </c>
      <c r="E690" s="148" t="s">
        <v>19</v>
      </c>
      <c r="F690" s="149" t="s">
        <v>672</v>
      </c>
      <c r="H690" s="148" t="s">
        <v>19</v>
      </c>
      <c r="I690" s="150"/>
      <c r="L690" s="147"/>
      <c r="M690" s="151"/>
      <c r="T690" s="152"/>
      <c r="AT690" s="148" t="s">
        <v>176</v>
      </c>
      <c r="AU690" s="148" t="s">
        <v>86</v>
      </c>
      <c r="AV690" s="12" t="s">
        <v>84</v>
      </c>
      <c r="AW690" s="12" t="s">
        <v>37</v>
      </c>
      <c r="AX690" s="12" t="s">
        <v>76</v>
      </c>
      <c r="AY690" s="148" t="s">
        <v>163</v>
      </c>
    </row>
    <row r="691" spans="2:65" s="12" customFormat="1">
      <c r="B691" s="147"/>
      <c r="D691" s="141" t="s">
        <v>176</v>
      </c>
      <c r="E691" s="148" t="s">
        <v>19</v>
      </c>
      <c r="F691" s="149" t="s">
        <v>735</v>
      </c>
      <c r="H691" s="148" t="s">
        <v>19</v>
      </c>
      <c r="I691" s="150"/>
      <c r="L691" s="147"/>
      <c r="M691" s="151"/>
      <c r="T691" s="152"/>
      <c r="AT691" s="148" t="s">
        <v>176</v>
      </c>
      <c r="AU691" s="148" t="s">
        <v>86</v>
      </c>
      <c r="AV691" s="12" t="s">
        <v>84</v>
      </c>
      <c r="AW691" s="12" t="s">
        <v>37</v>
      </c>
      <c r="AX691" s="12" t="s">
        <v>76</v>
      </c>
      <c r="AY691" s="148" t="s">
        <v>163</v>
      </c>
    </row>
    <row r="692" spans="2:65" s="12" customFormat="1">
      <c r="B692" s="147"/>
      <c r="D692" s="141" t="s">
        <v>176</v>
      </c>
      <c r="E692" s="148" t="s">
        <v>19</v>
      </c>
      <c r="F692" s="149" t="s">
        <v>744</v>
      </c>
      <c r="H692" s="148" t="s">
        <v>19</v>
      </c>
      <c r="I692" s="150"/>
      <c r="L692" s="147"/>
      <c r="M692" s="151"/>
      <c r="T692" s="152"/>
      <c r="AT692" s="148" t="s">
        <v>176</v>
      </c>
      <c r="AU692" s="148" t="s">
        <v>86</v>
      </c>
      <c r="AV692" s="12" t="s">
        <v>84</v>
      </c>
      <c r="AW692" s="12" t="s">
        <v>37</v>
      </c>
      <c r="AX692" s="12" t="s">
        <v>76</v>
      </c>
      <c r="AY692" s="148" t="s">
        <v>163</v>
      </c>
    </row>
    <row r="693" spans="2:65" s="13" customFormat="1">
      <c r="B693" s="153"/>
      <c r="D693" s="141" t="s">
        <v>176</v>
      </c>
      <c r="E693" s="154" t="s">
        <v>19</v>
      </c>
      <c r="F693" s="155" t="s">
        <v>745</v>
      </c>
      <c r="H693" s="156">
        <v>0.26300000000000001</v>
      </c>
      <c r="I693" s="157"/>
      <c r="L693" s="153"/>
      <c r="M693" s="158"/>
      <c r="T693" s="159"/>
      <c r="AT693" s="154" t="s">
        <v>176</v>
      </c>
      <c r="AU693" s="154" t="s">
        <v>86</v>
      </c>
      <c r="AV693" s="13" t="s">
        <v>86</v>
      </c>
      <c r="AW693" s="13" t="s">
        <v>37</v>
      </c>
      <c r="AX693" s="13" t="s">
        <v>76</v>
      </c>
      <c r="AY693" s="154" t="s">
        <v>163</v>
      </c>
    </row>
    <row r="694" spans="2:65" s="14" customFormat="1">
      <c r="B694" s="160"/>
      <c r="D694" s="141" t="s">
        <v>176</v>
      </c>
      <c r="E694" s="161" t="s">
        <v>19</v>
      </c>
      <c r="F694" s="162" t="s">
        <v>178</v>
      </c>
      <c r="H694" s="163">
        <v>0.26300000000000001</v>
      </c>
      <c r="I694" s="164"/>
      <c r="L694" s="160"/>
      <c r="M694" s="165"/>
      <c r="T694" s="166"/>
      <c r="AT694" s="161" t="s">
        <v>176</v>
      </c>
      <c r="AU694" s="161" t="s">
        <v>86</v>
      </c>
      <c r="AV694" s="14" t="s">
        <v>170</v>
      </c>
      <c r="AW694" s="14" t="s">
        <v>37</v>
      </c>
      <c r="AX694" s="14" t="s">
        <v>84</v>
      </c>
      <c r="AY694" s="161" t="s">
        <v>163</v>
      </c>
    </row>
    <row r="695" spans="2:65" s="13" customFormat="1">
      <c r="B695" s="153"/>
      <c r="D695" s="141" t="s">
        <v>176</v>
      </c>
      <c r="F695" s="155" t="s">
        <v>755</v>
      </c>
      <c r="H695" s="156">
        <v>0.30199999999999999</v>
      </c>
      <c r="I695" s="157"/>
      <c r="L695" s="153"/>
      <c r="M695" s="158"/>
      <c r="T695" s="159"/>
      <c r="AT695" s="154" t="s">
        <v>176</v>
      </c>
      <c r="AU695" s="154" t="s">
        <v>86</v>
      </c>
      <c r="AV695" s="13" t="s">
        <v>86</v>
      </c>
      <c r="AW695" s="13" t="s">
        <v>4</v>
      </c>
      <c r="AX695" s="13" t="s">
        <v>84</v>
      </c>
      <c r="AY695" s="154" t="s">
        <v>163</v>
      </c>
    </row>
    <row r="696" spans="2:65" s="1" customFormat="1" ht="16.5" customHeight="1">
      <c r="B696" s="33"/>
      <c r="C696" s="128" t="s">
        <v>756</v>
      </c>
      <c r="D696" s="128" t="s">
        <v>165</v>
      </c>
      <c r="E696" s="129" t="s">
        <v>757</v>
      </c>
      <c r="F696" s="130" t="s">
        <v>758</v>
      </c>
      <c r="G696" s="131" t="s">
        <v>219</v>
      </c>
      <c r="H696" s="132">
        <v>19.282</v>
      </c>
      <c r="I696" s="133"/>
      <c r="J696" s="134">
        <f>ROUND(I696*H696,2)</f>
        <v>0</v>
      </c>
      <c r="K696" s="130" t="s">
        <v>169</v>
      </c>
      <c r="L696" s="33"/>
      <c r="M696" s="135" t="s">
        <v>19</v>
      </c>
      <c r="N696" s="136" t="s">
        <v>47</v>
      </c>
      <c r="P696" s="137">
        <f>O696*H696</f>
        <v>0</v>
      </c>
      <c r="Q696" s="137">
        <v>2.5019800000000001</v>
      </c>
      <c r="R696" s="137">
        <f>Q696*H696</f>
        <v>48.243178360000002</v>
      </c>
      <c r="S696" s="137">
        <v>0</v>
      </c>
      <c r="T696" s="138">
        <f>S696*H696</f>
        <v>0</v>
      </c>
      <c r="AR696" s="139" t="s">
        <v>170</v>
      </c>
      <c r="AT696" s="139" t="s">
        <v>165</v>
      </c>
      <c r="AU696" s="139" t="s">
        <v>86</v>
      </c>
      <c r="AY696" s="18" t="s">
        <v>163</v>
      </c>
      <c r="BE696" s="140">
        <f>IF(N696="základní",J696,0)</f>
        <v>0</v>
      </c>
      <c r="BF696" s="140">
        <f>IF(N696="snížená",J696,0)</f>
        <v>0</v>
      </c>
      <c r="BG696" s="140">
        <f>IF(N696="zákl. přenesená",J696,0)</f>
        <v>0</v>
      </c>
      <c r="BH696" s="140">
        <f>IF(N696="sníž. přenesená",J696,0)</f>
        <v>0</v>
      </c>
      <c r="BI696" s="140">
        <f>IF(N696="nulová",J696,0)</f>
        <v>0</v>
      </c>
      <c r="BJ696" s="18" t="s">
        <v>84</v>
      </c>
      <c r="BK696" s="140">
        <f>ROUND(I696*H696,2)</f>
        <v>0</v>
      </c>
      <c r="BL696" s="18" t="s">
        <v>170</v>
      </c>
      <c r="BM696" s="139" t="s">
        <v>759</v>
      </c>
    </row>
    <row r="697" spans="2:65" s="1" customFormat="1" ht="19.2">
      <c r="B697" s="33"/>
      <c r="D697" s="141" t="s">
        <v>172</v>
      </c>
      <c r="F697" s="142" t="s">
        <v>760</v>
      </c>
      <c r="I697" s="143"/>
      <c r="L697" s="33"/>
      <c r="M697" s="144"/>
      <c r="T697" s="54"/>
      <c r="AT697" s="18" t="s">
        <v>172</v>
      </c>
      <c r="AU697" s="18" t="s">
        <v>86</v>
      </c>
    </row>
    <row r="698" spans="2:65" s="1" customFormat="1">
      <c r="B698" s="33"/>
      <c r="D698" s="145" t="s">
        <v>174</v>
      </c>
      <c r="F698" s="146" t="s">
        <v>761</v>
      </c>
      <c r="I698" s="143"/>
      <c r="L698" s="33"/>
      <c r="M698" s="144"/>
      <c r="T698" s="54"/>
      <c r="AT698" s="18" t="s">
        <v>174</v>
      </c>
      <c r="AU698" s="18" t="s">
        <v>86</v>
      </c>
    </row>
    <row r="699" spans="2:65" s="12" customFormat="1">
      <c r="B699" s="147"/>
      <c r="D699" s="141" t="s">
        <v>176</v>
      </c>
      <c r="E699" s="148" t="s">
        <v>19</v>
      </c>
      <c r="F699" s="149" t="s">
        <v>762</v>
      </c>
      <c r="H699" s="148" t="s">
        <v>19</v>
      </c>
      <c r="I699" s="150"/>
      <c r="L699" s="147"/>
      <c r="M699" s="151"/>
      <c r="T699" s="152"/>
      <c r="AT699" s="148" t="s">
        <v>176</v>
      </c>
      <c r="AU699" s="148" t="s">
        <v>86</v>
      </c>
      <c r="AV699" s="12" t="s">
        <v>84</v>
      </c>
      <c r="AW699" s="12" t="s">
        <v>37</v>
      </c>
      <c r="AX699" s="12" t="s">
        <v>76</v>
      </c>
      <c r="AY699" s="148" t="s">
        <v>163</v>
      </c>
    </row>
    <row r="700" spans="2:65" s="12" customFormat="1">
      <c r="B700" s="147"/>
      <c r="D700" s="141" t="s">
        <v>176</v>
      </c>
      <c r="E700" s="148" t="s">
        <v>19</v>
      </c>
      <c r="F700" s="149" t="s">
        <v>686</v>
      </c>
      <c r="H700" s="148" t="s">
        <v>19</v>
      </c>
      <c r="I700" s="150"/>
      <c r="L700" s="147"/>
      <c r="M700" s="151"/>
      <c r="T700" s="152"/>
      <c r="AT700" s="148" t="s">
        <v>176</v>
      </c>
      <c r="AU700" s="148" t="s">
        <v>86</v>
      </c>
      <c r="AV700" s="12" t="s">
        <v>84</v>
      </c>
      <c r="AW700" s="12" t="s">
        <v>37</v>
      </c>
      <c r="AX700" s="12" t="s">
        <v>76</v>
      </c>
      <c r="AY700" s="148" t="s">
        <v>163</v>
      </c>
    </row>
    <row r="701" spans="2:65" s="13" customFormat="1">
      <c r="B701" s="153"/>
      <c r="D701" s="141" t="s">
        <v>176</v>
      </c>
      <c r="E701" s="154" t="s">
        <v>19</v>
      </c>
      <c r="F701" s="155" t="s">
        <v>763</v>
      </c>
      <c r="H701" s="156">
        <v>8.8279999999999994</v>
      </c>
      <c r="I701" s="157"/>
      <c r="L701" s="153"/>
      <c r="M701" s="158"/>
      <c r="T701" s="159"/>
      <c r="AT701" s="154" t="s">
        <v>176</v>
      </c>
      <c r="AU701" s="154" t="s">
        <v>86</v>
      </c>
      <c r="AV701" s="13" t="s">
        <v>86</v>
      </c>
      <c r="AW701" s="13" t="s">
        <v>37</v>
      </c>
      <c r="AX701" s="13" t="s">
        <v>76</v>
      </c>
      <c r="AY701" s="154" t="s">
        <v>163</v>
      </c>
    </row>
    <row r="702" spans="2:65" s="12" customFormat="1">
      <c r="B702" s="147"/>
      <c r="D702" s="141" t="s">
        <v>176</v>
      </c>
      <c r="E702" s="148" t="s">
        <v>19</v>
      </c>
      <c r="F702" s="149" t="s">
        <v>764</v>
      </c>
      <c r="H702" s="148" t="s">
        <v>19</v>
      </c>
      <c r="I702" s="150"/>
      <c r="L702" s="147"/>
      <c r="M702" s="151"/>
      <c r="T702" s="152"/>
      <c r="AT702" s="148" t="s">
        <v>176</v>
      </c>
      <c r="AU702" s="148" t="s">
        <v>86</v>
      </c>
      <c r="AV702" s="12" t="s">
        <v>84</v>
      </c>
      <c r="AW702" s="12" t="s">
        <v>37</v>
      </c>
      <c r="AX702" s="12" t="s">
        <v>76</v>
      </c>
      <c r="AY702" s="148" t="s">
        <v>163</v>
      </c>
    </row>
    <row r="703" spans="2:65" s="12" customFormat="1">
      <c r="B703" s="147"/>
      <c r="D703" s="141" t="s">
        <v>176</v>
      </c>
      <c r="E703" s="148" t="s">
        <v>19</v>
      </c>
      <c r="F703" s="149" t="s">
        <v>688</v>
      </c>
      <c r="H703" s="148" t="s">
        <v>19</v>
      </c>
      <c r="I703" s="150"/>
      <c r="L703" s="147"/>
      <c r="M703" s="151"/>
      <c r="T703" s="152"/>
      <c r="AT703" s="148" t="s">
        <v>176</v>
      </c>
      <c r="AU703" s="148" t="s">
        <v>86</v>
      </c>
      <c r="AV703" s="12" t="s">
        <v>84</v>
      </c>
      <c r="AW703" s="12" t="s">
        <v>37</v>
      </c>
      <c r="AX703" s="12" t="s">
        <v>76</v>
      </c>
      <c r="AY703" s="148" t="s">
        <v>163</v>
      </c>
    </row>
    <row r="704" spans="2:65" s="13" customFormat="1">
      <c r="B704" s="153"/>
      <c r="D704" s="141" t="s">
        <v>176</v>
      </c>
      <c r="E704" s="154" t="s">
        <v>19</v>
      </c>
      <c r="F704" s="155" t="s">
        <v>765</v>
      </c>
      <c r="H704" s="156">
        <v>10.454000000000001</v>
      </c>
      <c r="I704" s="157"/>
      <c r="L704" s="153"/>
      <c r="M704" s="158"/>
      <c r="T704" s="159"/>
      <c r="AT704" s="154" t="s">
        <v>176</v>
      </c>
      <c r="AU704" s="154" t="s">
        <v>86</v>
      </c>
      <c r="AV704" s="13" t="s">
        <v>86</v>
      </c>
      <c r="AW704" s="13" t="s">
        <v>37</v>
      </c>
      <c r="AX704" s="13" t="s">
        <v>76</v>
      </c>
      <c r="AY704" s="154" t="s">
        <v>163</v>
      </c>
    </row>
    <row r="705" spans="2:65" s="14" customFormat="1">
      <c r="B705" s="160"/>
      <c r="D705" s="141" t="s">
        <v>176</v>
      </c>
      <c r="E705" s="161" t="s">
        <v>19</v>
      </c>
      <c r="F705" s="162" t="s">
        <v>178</v>
      </c>
      <c r="H705" s="163">
        <v>19.282</v>
      </c>
      <c r="I705" s="164"/>
      <c r="L705" s="160"/>
      <c r="M705" s="165"/>
      <c r="T705" s="166"/>
      <c r="AT705" s="161" t="s">
        <v>176</v>
      </c>
      <c r="AU705" s="161" t="s">
        <v>86</v>
      </c>
      <c r="AV705" s="14" t="s">
        <v>170</v>
      </c>
      <c r="AW705" s="14" t="s">
        <v>37</v>
      </c>
      <c r="AX705" s="14" t="s">
        <v>84</v>
      </c>
      <c r="AY705" s="161" t="s">
        <v>163</v>
      </c>
    </row>
    <row r="706" spans="2:65" s="1" customFormat="1" ht="16.5" customHeight="1">
      <c r="B706" s="33"/>
      <c r="C706" s="128" t="s">
        <v>766</v>
      </c>
      <c r="D706" s="128" t="s">
        <v>165</v>
      </c>
      <c r="E706" s="129" t="s">
        <v>767</v>
      </c>
      <c r="F706" s="130" t="s">
        <v>768</v>
      </c>
      <c r="G706" s="131" t="s">
        <v>187</v>
      </c>
      <c r="H706" s="132">
        <v>140.16</v>
      </c>
      <c r="I706" s="133"/>
      <c r="J706" s="134">
        <f>ROUND(I706*H706,2)</f>
        <v>0</v>
      </c>
      <c r="K706" s="130" t="s">
        <v>169</v>
      </c>
      <c r="L706" s="33"/>
      <c r="M706" s="135" t="s">
        <v>19</v>
      </c>
      <c r="N706" s="136" t="s">
        <v>47</v>
      </c>
      <c r="P706" s="137">
        <f>O706*H706</f>
        <v>0</v>
      </c>
      <c r="Q706" s="137">
        <v>8.4200000000000004E-3</v>
      </c>
      <c r="R706" s="137">
        <f>Q706*H706</f>
        <v>1.1801472</v>
      </c>
      <c r="S706" s="137">
        <v>0</v>
      </c>
      <c r="T706" s="138">
        <f>S706*H706</f>
        <v>0</v>
      </c>
      <c r="AR706" s="139" t="s">
        <v>170</v>
      </c>
      <c r="AT706" s="139" t="s">
        <v>165</v>
      </c>
      <c r="AU706" s="139" t="s">
        <v>86</v>
      </c>
      <c r="AY706" s="18" t="s">
        <v>163</v>
      </c>
      <c r="BE706" s="140">
        <f>IF(N706="základní",J706,0)</f>
        <v>0</v>
      </c>
      <c r="BF706" s="140">
        <f>IF(N706="snížená",J706,0)</f>
        <v>0</v>
      </c>
      <c r="BG706" s="140">
        <f>IF(N706="zákl. přenesená",J706,0)</f>
        <v>0</v>
      </c>
      <c r="BH706" s="140">
        <f>IF(N706="sníž. přenesená",J706,0)</f>
        <v>0</v>
      </c>
      <c r="BI706" s="140">
        <f>IF(N706="nulová",J706,0)</f>
        <v>0</v>
      </c>
      <c r="BJ706" s="18" t="s">
        <v>84</v>
      </c>
      <c r="BK706" s="140">
        <f>ROUND(I706*H706,2)</f>
        <v>0</v>
      </c>
      <c r="BL706" s="18" t="s">
        <v>170</v>
      </c>
      <c r="BM706" s="139" t="s">
        <v>769</v>
      </c>
    </row>
    <row r="707" spans="2:65" s="1" customFormat="1">
      <c r="B707" s="33"/>
      <c r="D707" s="141" t="s">
        <v>172</v>
      </c>
      <c r="F707" s="142" t="s">
        <v>770</v>
      </c>
      <c r="I707" s="143"/>
      <c r="L707" s="33"/>
      <c r="M707" s="144"/>
      <c r="T707" s="54"/>
      <c r="AT707" s="18" t="s">
        <v>172</v>
      </c>
      <c r="AU707" s="18" t="s">
        <v>86</v>
      </c>
    </row>
    <row r="708" spans="2:65" s="1" customFormat="1">
      <c r="B708" s="33"/>
      <c r="D708" s="145" t="s">
        <v>174</v>
      </c>
      <c r="F708" s="146" t="s">
        <v>771</v>
      </c>
      <c r="I708" s="143"/>
      <c r="L708" s="33"/>
      <c r="M708" s="144"/>
      <c r="T708" s="54"/>
      <c r="AT708" s="18" t="s">
        <v>174</v>
      </c>
      <c r="AU708" s="18" t="s">
        <v>86</v>
      </c>
    </row>
    <row r="709" spans="2:65" s="12" customFormat="1">
      <c r="B709" s="147"/>
      <c r="D709" s="141" t="s">
        <v>176</v>
      </c>
      <c r="E709" s="148" t="s">
        <v>19</v>
      </c>
      <c r="F709" s="149" t="s">
        <v>762</v>
      </c>
      <c r="H709" s="148" t="s">
        <v>19</v>
      </c>
      <c r="I709" s="150"/>
      <c r="L709" s="147"/>
      <c r="M709" s="151"/>
      <c r="T709" s="152"/>
      <c r="AT709" s="148" t="s">
        <v>176</v>
      </c>
      <c r="AU709" s="148" t="s">
        <v>86</v>
      </c>
      <c r="AV709" s="12" t="s">
        <v>84</v>
      </c>
      <c r="AW709" s="12" t="s">
        <v>37</v>
      </c>
      <c r="AX709" s="12" t="s">
        <v>76</v>
      </c>
      <c r="AY709" s="148" t="s">
        <v>163</v>
      </c>
    </row>
    <row r="710" spans="2:65" s="12" customFormat="1">
      <c r="B710" s="147"/>
      <c r="D710" s="141" t="s">
        <v>176</v>
      </c>
      <c r="E710" s="148" t="s">
        <v>19</v>
      </c>
      <c r="F710" s="149" t="s">
        <v>686</v>
      </c>
      <c r="H710" s="148" t="s">
        <v>19</v>
      </c>
      <c r="I710" s="150"/>
      <c r="L710" s="147"/>
      <c r="M710" s="151"/>
      <c r="T710" s="152"/>
      <c r="AT710" s="148" t="s">
        <v>176</v>
      </c>
      <c r="AU710" s="148" t="s">
        <v>86</v>
      </c>
      <c r="AV710" s="12" t="s">
        <v>84</v>
      </c>
      <c r="AW710" s="12" t="s">
        <v>37</v>
      </c>
      <c r="AX710" s="12" t="s">
        <v>76</v>
      </c>
      <c r="AY710" s="148" t="s">
        <v>163</v>
      </c>
    </row>
    <row r="711" spans="2:65" s="13" customFormat="1">
      <c r="B711" s="153"/>
      <c r="D711" s="141" t="s">
        <v>176</v>
      </c>
      <c r="E711" s="154" t="s">
        <v>19</v>
      </c>
      <c r="F711" s="155" t="s">
        <v>772</v>
      </c>
      <c r="H711" s="156">
        <v>41.76</v>
      </c>
      <c r="I711" s="157"/>
      <c r="L711" s="153"/>
      <c r="M711" s="158"/>
      <c r="T711" s="159"/>
      <c r="AT711" s="154" t="s">
        <v>176</v>
      </c>
      <c r="AU711" s="154" t="s">
        <v>86</v>
      </c>
      <c r="AV711" s="13" t="s">
        <v>86</v>
      </c>
      <c r="AW711" s="13" t="s">
        <v>37</v>
      </c>
      <c r="AX711" s="13" t="s">
        <v>76</v>
      </c>
      <c r="AY711" s="154" t="s">
        <v>163</v>
      </c>
    </row>
    <row r="712" spans="2:65" s="13" customFormat="1">
      <c r="B712" s="153"/>
      <c r="D712" s="141" t="s">
        <v>176</v>
      </c>
      <c r="E712" s="154" t="s">
        <v>19</v>
      </c>
      <c r="F712" s="155" t="s">
        <v>773</v>
      </c>
      <c r="H712" s="156">
        <v>24.08</v>
      </c>
      <c r="I712" s="157"/>
      <c r="L712" s="153"/>
      <c r="M712" s="158"/>
      <c r="T712" s="159"/>
      <c r="AT712" s="154" t="s">
        <v>176</v>
      </c>
      <c r="AU712" s="154" t="s">
        <v>86</v>
      </c>
      <c r="AV712" s="13" t="s">
        <v>86</v>
      </c>
      <c r="AW712" s="13" t="s">
        <v>37</v>
      </c>
      <c r="AX712" s="13" t="s">
        <v>76</v>
      </c>
      <c r="AY712" s="154" t="s">
        <v>163</v>
      </c>
    </row>
    <row r="713" spans="2:65" s="12" customFormat="1">
      <c r="B713" s="147"/>
      <c r="D713" s="141" t="s">
        <v>176</v>
      </c>
      <c r="E713" s="148" t="s">
        <v>19</v>
      </c>
      <c r="F713" s="149" t="s">
        <v>764</v>
      </c>
      <c r="H713" s="148" t="s">
        <v>19</v>
      </c>
      <c r="I713" s="150"/>
      <c r="L713" s="147"/>
      <c r="M713" s="151"/>
      <c r="T713" s="152"/>
      <c r="AT713" s="148" t="s">
        <v>176</v>
      </c>
      <c r="AU713" s="148" t="s">
        <v>86</v>
      </c>
      <c r="AV713" s="12" t="s">
        <v>84</v>
      </c>
      <c r="AW713" s="12" t="s">
        <v>37</v>
      </c>
      <c r="AX713" s="12" t="s">
        <v>76</v>
      </c>
      <c r="AY713" s="148" t="s">
        <v>163</v>
      </c>
    </row>
    <row r="714" spans="2:65" s="12" customFormat="1">
      <c r="B714" s="147"/>
      <c r="D714" s="141" t="s">
        <v>176</v>
      </c>
      <c r="E714" s="148" t="s">
        <v>19</v>
      </c>
      <c r="F714" s="149" t="s">
        <v>688</v>
      </c>
      <c r="H714" s="148" t="s">
        <v>19</v>
      </c>
      <c r="I714" s="150"/>
      <c r="L714" s="147"/>
      <c r="M714" s="151"/>
      <c r="T714" s="152"/>
      <c r="AT714" s="148" t="s">
        <v>176</v>
      </c>
      <c r="AU714" s="148" t="s">
        <v>86</v>
      </c>
      <c r="AV714" s="12" t="s">
        <v>84</v>
      </c>
      <c r="AW714" s="12" t="s">
        <v>37</v>
      </c>
      <c r="AX714" s="12" t="s">
        <v>76</v>
      </c>
      <c r="AY714" s="148" t="s">
        <v>163</v>
      </c>
    </row>
    <row r="715" spans="2:65" s="13" customFormat="1">
      <c r="B715" s="153"/>
      <c r="D715" s="141" t="s">
        <v>176</v>
      </c>
      <c r="E715" s="154" t="s">
        <v>19</v>
      </c>
      <c r="F715" s="155" t="s">
        <v>774</v>
      </c>
      <c r="H715" s="156">
        <v>46.8</v>
      </c>
      <c r="I715" s="157"/>
      <c r="L715" s="153"/>
      <c r="M715" s="158"/>
      <c r="T715" s="159"/>
      <c r="AT715" s="154" t="s">
        <v>176</v>
      </c>
      <c r="AU715" s="154" t="s">
        <v>86</v>
      </c>
      <c r="AV715" s="13" t="s">
        <v>86</v>
      </c>
      <c r="AW715" s="13" t="s">
        <v>37</v>
      </c>
      <c r="AX715" s="13" t="s">
        <v>76</v>
      </c>
      <c r="AY715" s="154" t="s">
        <v>163</v>
      </c>
    </row>
    <row r="716" spans="2:65" s="13" customFormat="1">
      <c r="B716" s="153"/>
      <c r="D716" s="141" t="s">
        <v>176</v>
      </c>
      <c r="E716" s="154" t="s">
        <v>19</v>
      </c>
      <c r="F716" s="155" t="s">
        <v>775</v>
      </c>
      <c r="H716" s="156">
        <v>27.52</v>
      </c>
      <c r="I716" s="157"/>
      <c r="L716" s="153"/>
      <c r="M716" s="158"/>
      <c r="T716" s="159"/>
      <c r="AT716" s="154" t="s">
        <v>176</v>
      </c>
      <c r="AU716" s="154" t="s">
        <v>86</v>
      </c>
      <c r="AV716" s="13" t="s">
        <v>86</v>
      </c>
      <c r="AW716" s="13" t="s">
        <v>37</v>
      </c>
      <c r="AX716" s="13" t="s">
        <v>76</v>
      </c>
      <c r="AY716" s="154" t="s">
        <v>163</v>
      </c>
    </row>
    <row r="717" spans="2:65" s="14" customFormat="1">
      <c r="B717" s="160"/>
      <c r="D717" s="141" t="s">
        <v>176</v>
      </c>
      <c r="E717" s="161" t="s">
        <v>19</v>
      </c>
      <c r="F717" s="162" t="s">
        <v>178</v>
      </c>
      <c r="H717" s="163">
        <v>140.16</v>
      </c>
      <c r="I717" s="164"/>
      <c r="L717" s="160"/>
      <c r="M717" s="165"/>
      <c r="T717" s="166"/>
      <c r="AT717" s="161" t="s">
        <v>176</v>
      </c>
      <c r="AU717" s="161" t="s">
        <v>86</v>
      </c>
      <c r="AV717" s="14" t="s">
        <v>170</v>
      </c>
      <c r="AW717" s="14" t="s">
        <v>37</v>
      </c>
      <c r="AX717" s="14" t="s">
        <v>84</v>
      </c>
      <c r="AY717" s="161" t="s">
        <v>163</v>
      </c>
    </row>
    <row r="718" spans="2:65" s="1" customFormat="1" ht="16.5" customHeight="1">
      <c r="B718" s="33"/>
      <c r="C718" s="128" t="s">
        <v>776</v>
      </c>
      <c r="D718" s="128" t="s">
        <v>165</v>
      </c>
      <c r="E718" s="129" t="s">
        <v>777</v>
      </c>
      <c r="F718" s="130" t="s">
        <v>778</v>
      </c>
      <c r="G718" s="131" t="s">
        <v>187</v>
      </c>
      <c r="H718" s="132">
        <v>140.16</v>
      </c>
      <c r="I718" s="133"/>
      <c r="J718" s="134">
        <f>ROUND(I718*H718,2)</f>
        <v>0</v>
      </c>
      <c r="K718" s="130" t="s">
        <v>169</v>
      </c>
      <c r="L718" s="33"/>
      <c r="M718" s="135" t="s">
        <v>19</v>
      </c>
      <c r="N718" s="136" t="s">
        <v>47</v>
      </c>
      <c r="P718" s="137">
        <f>O718*H718</f>
        <v>0</v>
      </c>
      <c r="Q718" s="137">
        <v>0</v>
      </c>
      <c r="R718" s="137">
        <f>Q718*H718</f>
        <v>0</v>
      </c>
      <c r="S718" s="137">
        <v>0</v>
      </c>
      <c r="T718" s="138">
        <f>S718*H718</f>
        <v>0</v>
      </c>
      <c r="AR718" s="139" t="s">
        <v>170</v>
      </c>
      <c r="AT718" s="139" t="s">
        <v>165</v>
      </c>
      <c r="AU718" s="139" t="s">
        <v>86</v>
      </c>
      <c r="AY718" s="18" t="s">
        <v>163</v>
      </c>
      <c r="BE718" s="140">
        <f>IF(N718="základní",J718,0)</f>
        <v>0</v>
      </c>
      <c r="BF718" s="140">
        <f>IF(N718="snížená",J718,0)</f>
        <v>0</v>
      </c>
      <c r="BG718" s="140">
        <f>IF(N718="zákl. přenesená",J718,0)</f>
        <v>0</v>
      </c>
      <c r="BH718" s="140">
        <f>IF(N718="sníž. přenesená",J718,0)</f>
        <v>0</v>
      </c>
      <c r="BI718" s="140">
        <f>IF(N718="nulová",J718,0)</f>
        <v>0</v>
      </c>
      <c r="BJ718" s="18" t="s">
        <v>84</v>
      </c>
      <c r="BK718" s="140">
        <f>ROUND(I718*H718,2)</f>
        <v>0</v>
      </c>
      <c r="BL718" s="18" t="s">
        <v>170</v>
      </c>
      <c r="BM718" s="139" t="s">
        <v>779</v>
      </c>
    </row>
    <row r="719" spans="2:65" s="1" customFormat="1" ht="19.2">
      <c r="B719" s="33"/>
      <c r="D719" s="141" t="s">
        <v>172</v>
      </c>
      <c r="F719" s="142" t="s">
        <v>780</v>
      </c>
      <c r="I719" s="143"/>
      <c r="L719" s="33"/>
      <c r="M719" s="144"/>
      <c r="T719" s="54"/>
      <c r="AT719" s="18" t="s">
        <v>172</v>
      </c>
      <c r="AU719" s="18" t="s">
        <v>86</v>
      </c>
    </row>
    <row r="720" spans="2:65" s="1" customFormat="1">
      <c r="B720" s="33"/>
      <c r="D720" s="145" t="s">
        <v>174</v>
      </c>
      <c r="F720" s="146" t="s">
        <v>781</v>
      </c>
      <c r="I720" s="143"/>
      <c r="L720" s="33"/>
      <c r="M720" s="144"/>
      <c r="T720" s="54"/>
      <c r="AT720" s="18" t="s">
        <v>174</v>
      </c>
      <c r="AU720" s="18" t="s">
        <v>86</v>
      </c>
    </row>
    <row r="721" spans="2:65" s="12" customFormat="1">
      <c r="B721" s="147"/>
      <c r="D721" s="141" t="s">
        <v>176</v>
      </c>
      <c r="E721" s="148" t="s">
        <v>19</v>
      </c>
      <c r="F721" s="149" t="s">
        <v>762</v>
      </c>
      <c r="H721" s="148" t="s">
        <v>19</v>
      </c>
      <c r="I721" s="150"/>
      <c r="L721" s="147"/>
      <c r="M721" s="151"/>
      <c r="T721" s="152"/>
      <c r="AT721" s="148" t="s">
        <v>176</v>
      </c>
      <c r="AU721" s="148" t="s">
        <v>86</v>
      </c>
      <c r="AV721" s="12" t="s">
        <v>84</v>
      </c>
      <c r="AW721" s="12" t="s">
        <v>37</v>
      </c>
      <c r="AX721" s="12" t="s">
        <v>76</v>
      </c>
      <c r="AY721" s="148" t="s">
        <v>163</v>
      </c>
    </row>
    <row r="722" spans="2:65" s="12" customFormat="1">
      <c r="B722" s="147"/>
      <c r="D722" s="141" t="s">
        <v>176</v>
      </c>
      <c r="E722" s="148" t="s">
        <v>19</v>
      </c>
      <c r="F722" s="149" t="s">
        <v>686</v>
      </c>
      <c r="H722" s="148" t="s">
        <v>19</v>
      </c>
      <c r="I722" s="150"/>
      <c r="L722" s="147"/>
      <c r="M722" s="151"/>
      <c r="T722" s="152"/>
      <c r="AT722" s="148" t="s">
        <v>176</v>
      </c>
      <c r="AU722" s="148" t="s">
        <v>86</v>
      </c>
      <c r="AV722" s="12" t="s">
        <v>84</v>
      </c>
      <c r="AW722" s="12" t="s">
        <v>37</v>
      </c>
      <c r="AX722" s="12" t="s">
        <v>76</v>
      </c>
      <c r="AY722" s="148" t="s">
        <v>163</v>
      </c>
    </row>
    <row r="723" spans="2:65" s="13" customFormat="1">
      <c r="B723" s="153"/>
      <c r="D723" s="141" t="s">
        <v>176</v>
      </c>
      <c r="E723" s="154" t="s">
        <v>19</v>
      </c>
      <c r="F723" s="155" t="s">
        <v>772</v>
      </c>
      <c r="H723" s="156">
        <v>41.76</v>
      </c>
      <c r="I723" s="157"/>
      <c r="L723" s="153"/>
      <c r="M723" s="158"/>
      <c r="T723" s="159"/>
      <c r="AT723" s="154" t="s">
        <v>176</v>
      </c>
      <c r="AU723" s="154" t="s">
        <v>86</v>
      </c>
      <c r="AV723" s="13" t="s">
        <v>86</v>
      </c>
      <c r="AW723" s="13" t="s">
        <v>37</v>
      </c>
      <c r="AX723" s="13" t="s">
        <v>76</v>
      </c>
      <c r="AY723" s="154" t="s">
        <v>163</v>
      </c>
    </row>
    <row r="724" spans="2:65" s="13" customFormat="1">
      <c r="B724" s="153"/>
      <c r="D724" s="141" t="s">
        <v>176</v>
      </c>
      <c r="E724" s="154" t="s">
        <v>19</v>
      </c>
      <c r="F724" s="155" t="s">
        <v>773</v>
      </c>
      <c r="H724" s="156">
        <v>24.08</v>
      </c>
      <c r="I724" s="157"/>
      <c r="L724" s="153"/>
      <c r="M724" s="158"/>
      <c r="T724" s="159"/>
      <c r="AT724" s="154" t="s">
        <v>176</v>
      </c>
      <c r="AU724" s="154" t="s">
        <v>86</v>
      </c>
      <c r="AV724" s="13" t="s">
        <v>86</v>
      </c>
      <c r="AW724" s="13" t="s">
        <v>37</v>
      </c>
      <c r="AX724" s="13" t="s">
        <v>76</v>
      </c>
      <c r="AY724" s="154" t="s">
        <v>163</v>
      </c>
    </row>
    <row r="725" spans="2:65" s="12" customFormat="1">
      <c r="B725" s="147"/>
      <c r="D725" s="141" t="s">
        <v>176</v>
      </c>
      <c r="E725" s="148" t="s">
        <v>19</v>
      </c>
      <c r="F725" s="149" t="s">
        <v>764</v>
      </c>
      <c r="H725" s="148" t="s">
        <v>19</v>
      </c>
      <c r="I725" s="150"/>
      <c r="L725" s="147"/>
      <c r="M725" s="151"/>
      <c r="T725" s="152"/>
      <c r="AT725" s="148" t="s">
        <v>176</v>
      </c>
      <c r="AU725" s="148" t="s">
        <v>86</v>
      </c>
      <c r="AV725" s="12" t="s">
        <v>84</v>
      </c>
      <c r="AW725" s="12" t="s">
        <v>37</v>
      </c>
      <c r="AX725" s="12" t="s">
        <v>76</v>
      </c>
      <c r="AY725" s="148" t="s">
        <v>163</v>
      </c>
    </row>
    <row r="726" spans="2:65" s="12" customFormat="1">
      <c r="B726" s="147"/>
      <c r="D726" s="141" t="s">
        <v>176</v>
      </c>
      <c r="E726" s="148" t="s">
        <v>19</v>
      </c>
      <c r="F726" s="149" t="s">
        <v>688</v>
      </c>
      <c r="H726" s="148" t="s">
        <v>19</v>
      </c>
      <c r="I726" s="150"/>
      <c r="L726" s="147"/>
      <c r="M726" s="151"/>
      <c r="T726" s="152"/>
      <c r="AT726" s="148" t="s">
        <v>176</v>
      </c>
      <c r="AU726" s="148" t="s">
        <v>86</v>
      </c>
      <c r="AV726" s="12" t="s">
        <v>84</v>
      </c>
      <c r="AW726" s="12" t="s">
        <v>37</v>
      </c>
      <c r="AX726" s="12" t="s">
        <v>76</v>
      </c>
      <c r="AY726" s="148" t="s">
        <v>163</v>
      </c>
    </row>
    <row r="727" spans="2:65" s="13" customFormat="1">
      <c r="B727" s="153"/>
      <c r="D727" s="141" t="s">
        <v>176</v>
      </c>
      <c r="E727" s="154" t="s">
        <v>19</v>
      </c>
      <c r="F727" s="155" t="s">
        <v>774</v>
      </c>
      <c r="H727" s="156">
        <v>46.8</v>
      </c>
      <c r="I727" s="157"/>
      <c r="L727" s="153"/>
      <c r="M727" s="158"/>
      <c r="T727" s="159"/>
      <c r="AT727" s="154" t="s">
        <v>176</v>
      </c>
      <c r="AU727" s="154" t="s">
        <v>86</v>
      </c>
      <c r="AV727" s="13" t="s">
        <v>86</v>
      </c>
      <c r="AW727" s="13" t="s">
        <v>37</v>
      </c>
      <c r="AX727" s="13" t="s">
        <v>76</v>
      </c>
      <c r="AY727" s="154" t="s">
        <v>163</v>
      </c>
    </row>
    <row r="728" spans="2:65" s="13" customFormat="1">
      <c r="B728" s="153"/>
      <c r="D728" s="141" t="s">
        <v>176</v>
      </c>
      <c r="E728" s="154" t="s">
        <v>19</v>
      </c>
      <c r="F728" s="155" t="s">
        <v>775</v>
      </c>
      <c r="H728" s="156">
        <v>27.52</v>
      </c>
      <c r="I728" s="157"/>
      <c r="L728" s="153"/>
      <c r="M728" s="158"/>
      <c r="T728" s="159"/>
      <c r="AT728" s="154" t="s">
        <v>176</v>
      </c>
      <c r="AU728" s="154" t="s">
        <v>86</v>
      </c>
      <c r="AV728" s="13" t="s">
        <v>86</v>
      </c>
      <c r="AW728" s="13" t="s">
        <v>37</v>
      </c>
      <c r="AX728" s="13" t="s">
        <v>76</v>
      </c>
      <c r="AY728" s="154" t="s">
        <v>163</v>
      </c>
    </row>
    <row r="729" spans="2:65" s="14" customFormat="1">
      <c r="B729" s="160"/>
      <c r="D729" s="141" t="s">
        <v>176</v>
      </c>
      <c r="E729" s="161" t="s">
        <v>19</v>
      </c>
      <c r="F729" s="162" t="s">
        <v>178</v>
      </c>
      <c r="H729" s="163">
        <v>140.16</v>
      </c>
      <c r="I729" s="164"/>
      <c r="L729" s="160"/>
      <c r="M729" s="165"/>
      <c r="T729" s="166"/>
      <c r="AT729" s="161" t="s">
        <v>176</v>
      </c>
      <c r="AU729" s="161" t="s">
        <v>86</v>
      </c>
      <c r="AV729" s="14" t="s">
        <v>170</v>
      </c>
      <c r="AW729" s="14" t="s">
        <v>37</v>
      </c>
      <c r="AX729" s="14" t="s">
        <v>84</v>
      </c>
      <c r="AY729" s="161" t="s">
        <v>163</v>
      </c>
    </row>
    <row r="730" spans="2:65" s="1" customFormat="1" ht="24.15" customHeight="1">
      <c r="B730" s="33"/>
      <c r="C730" s="128" t="s">
        <v>782</v>
      </c>
      <c r="D730" s="128" t="s">
        <v>165</v>
      </c>
      <c r="E730" s="129" t="s">
        <v>783</v>
      </c>
      <c r="F730" s="130" t="s">
        <v>784</v>
      </c>
      <c r="G730" s="131" t="s">
        <v>277</v>
      </c>
      <c r="H730" s="132">
        <v>2.3140000000000001</v>
      </c>
      <c r="I730" s="133"/>
      <c r="J730" s="134">
        <f>ROUND(I730*H730,2)</f>
        <v>0</v>
      </c>
      <c r="K730" s="130" t="s">
        <v>169</v>
      </c>
      <c r="L730" s="33"/>
      <c r="M730" s="135" t="s">
        <v>19</v>
      </c>
      <c r="N730" s="136" t="s">
        <v>47</v>
      </c>
      <c r="P730" s="137">
        <f>O730*H730</f>
        <v>0</v>
      </c>
      <c r="Q730" s="137">
        <v>1.05291</v>
      </c>
      <c r="R730" s="137">
        <f>Q730*H730</f>
        <v>2.43643374</v>
      </c>
      <c r="S730" s="137">
        <v>0</v>
      </c>
      <c r="T730" s="138">
        <f>S730*H730</f>
        <v>0</v>
      </c>
      <c r="AR730" s="139" t="s">
        <v>170</v>
      </c>
      <c r="AT730" s="139" t="s">
        <v>165</v>
      </c>
      <c r="AU730" s="139" t="s">
        <v>86</v>
      </c>
      <c r="AY730" s="18" t="s">
        <v>163</v>
      </c>
      <c r="BE730" s="140">
        <f>IF(N730="základní",J730,0)</f>
        <v>0</v>
      </c>
      <c r="BF730" s="140">
        <f>IF(N730="snížená",J730,0)</f>
        <v>0</v>
      </c>
      <c r="BG730" s="140">
        <f>IF(N730="zákl. přenesená",J730,0)</f>
        <v>0</v>
      </c>
      <c r="BH730" s="140">
        <f>IF(N730="sníž. přenesená",J730,0)</f>
        <v>0</v>
      </c>
      <c r="BI730" s="140">
        <f>IF(N730="nulová",J730,0)</f>
        <v>0</v>
      </c>
      <c r="BJ730" s="18" t="s">
        <v>84</v>
      </c>
      <c r="BK730" s="140">
        <f>ROUND(I730*H730,2)</f>
        <v>0</v>
      </c>
      <c r="BL730" s="18" t="s">
        <v>170</v>
      </c>
      <c r="BM730" s="139" t="s">
        <v>785</v>
      </c>
    </row>
    <row r="731" spans="2:65" s="1" customFormat="1" ht="19.2">
      <c r="B731" s="33"/>
      <c r="D731" s="141" t="s">
        <v>172</v>
      </c>
      <c r="F731" s="142" t="s">
        <v>786</v>
      </c>
      <c r="I731" s="143"/>
      <c r="L731" s="33"/>
      <c r="M731" s="144"/>
      <c r="T731" s="54"/>
      <c r="AT731" s="18" t="s">
        <v>172</v>
      </c>
      <c r="AU731" s="18" t="s">
        <v>86</v>
      </c>
    </row>
    <row r="732" spans="2:65" s="1" customFormat="1">
      <c r="B732" s="33"/>
      <c r="D732" s="145" t="s">
        <v>174</v>
      </c>
      <c r="F732" s="146" t="s">
        <v>787</v>
      </c>
      <c r="I732" s="143"/>
      <c r="L732" s="33"/>
      <c r="M732" s="144"/>
      <c r="T732" s="54"/>
      <c r="AT732" s="18" t="s">
        <v>174</v>
      </c>
      <c r="AU732" s="18" t="s">
        <v>86</v>
      </c>
    </row>
    <row r="733" spans="2:65" s="12" customFormat="1">
      <c r="B733" s="147"/>
      <c r="D733" s="141" t="s">
        <v>176</v>
      </c>
      <c r="E733" s="148" t="s">
        <v>19</v>
      </c>
      <c r="F733" s="149" t="s">
        <v>788</v>
      </c>
      <c r="H733" s="148" t="s">
        <v>19</v>
      </c>
      <c r="I733" s="150"/>
      <c r="L733" s="147"/>
      <c r="M733" s="151"/>
      <c r="T733" s="152"/>
      <c r="AT733" s="148" t="s">
        <v>176</v>
      </c>
      <c r="AU733" s="148" t="s">
        <v>86</v>
      </c>
      <c r="AV733" s="12" t="s">
        <v>84</v>
      </c>
      <c r="AW733" s="12" t="s">
        <v>37</v>
      </c>
      <c r="AX733" s="12" t="s">
        <v>76</v>
      </c>
      <c r="AY733" s="148" t="s">
        <v>163</v>
      </c>
    </row>
    <row r="734" spans="2:65" s="12" customFormat="1">
      <c r="B734" s="147"/>
      <c r="D734" s="141" t="s">
        <v>176</v>
      </c>
      <c r="E734" s="148" t="s">
        <v>19</v>
      </c>
      <c r="F734" s="149" t="s">
        <v>762</v>
      </c>
      <c r="H734" s="148" t="s">
        <v>19</v>
      </c>
      <c r="I734" s="150"/>
      <c r="L734" s="147"/>
      <c r="M734" s="151"/>
      <c r="T734" s="152"/>
      <c r="AT734" s="148" t="s">
        <v>176</v>
      </c>
      <c r="AU734" s="148" t="s">
        <v>86</v>
      </c>
      <c r="AV734" s="12" t="s">
        <v>84</v>
      </c>
      <c r="AW734" s="12" t="s">
        <v>37</v>
      </c>
      <c r="AX734" s="12" t="s">
        <v>76</v>
      </c>
      <c r="AY734" s="148" t="s">
        <v>163</v>
      </c>
    </row>
    <row r="735" spans="2:65" s="12" customFormat="1">
      <c r="B735" s="147"/>
      <c r="D735" s="141" t="s">
        <v>176</v>
      </c>
      <c r="E735" s="148" t="s">
        <v>19</v>
      </c>
      <c r="F735" s="149" t="s">
        <v>686</v>
      </c>
      <c r="H735" s="148" t="s">
        <v>19</v>
      </c>
      <c r="I735" s="150"/>
      <c r="L735" s="147"/>
      <c r="M735" s="151"/>
      <c r="T735" s="152"/>
      <c r="AT735" s="148" t="s">
        <v>176</v>
      </c>
      <c r="AU735" s="148" t="s">
        <v>86</v>
      </c>
      <c r="AV735" s="12" t="s">
        <v>84</v>
      </c>
      <c r="AW735" s="12" t="s">
        <v>37</v>
      </c>
      <c r="AX735" s="12" t="s">
        <v>76</v>
      </c>
      <c r="AY735" s="148" t="s">
        <v>163</v>
      </c>
    </row>
    <row r="736" spans="2:65" s="13" customFormat="1" ht="20.399999999999999">
      <c r="B736" s="153"/>
      <c r="D736" s="141" t="s">
        <v>176</v>
      </c>
      <c r="E736" s="154" t="s">
        <v>19</v>
      </c>
      <c r="F736" s="155" t="s">
        <v>789</v>
      </c>
      <c r="H736" s="156">
        <v>1.0589999999999999</v>
      </c>
      <c r="I736" s="157"/>
      <c r="L736" s="153"/>
      <c r="M736" s="158"/>
      <c r="T736" s="159"/>
      <c r="AT736" s="154" t="s">
        <v>176</v>
      </c>
      <c r="AU736" s="154" t="s">
        <v>86</v>
      </c>
      <c r="AV736" s="13" t="s">
        <v>86</v>
      </c>
      <c r="AW736" s="13" t="s">
        <v>37</v>
      </c>
      <c r="AX736" s="13" t="s">
        <v>76</v>
      </c>
      <c r="AY736" s="154" t="s">
        <v>163</v>
      </c>
    </row>
    <row r="737" spans="2:65" s="12" customFormat="1">
      <c r="B737" s="147"/>
      <c r="D737" s="141" t="s">
        <v>176</v>
      </c>
      <c r="E737" s="148" t="s">
        <v>19</v>
      </c>
      <c r="F737" s="149" t="s">
        <v>764</v>
      </c>
      <c r="H737" s="148" t="s">
        <v>19</v>
      </c>
      <c r="I737" s="150"/>
      <c r="L737" s="147"/>
      <c r="M737" s="151"/>
      <c r="T737" s="152"/>
      <c r="AT737" s="148" t="s">
        <v>176</v>
      </c>
      <c r="AU737" s="148" t="s">
        <v>86</v>
      </c>
      <c r="AV737" s="12" t="s">
        <v>84</v>
      </c>
      <c r="AW737" s="12" t="s">
        <v>37</v>
      </c>
      <c r="AX737" s="12" t="s">
        <v>76</v>
      </c>
      <c r="AY737" s="148" t="s">
        <v>163</v>
      </c>
    </row>
    <row r="738" spans="2:65" s="12" customFormat="1">
      <c r="B738" s="147"/>
      <c r="D738" s="141" t="s">
        <v>176</v>
      </c>
      <c r="E738" s="148" t="s">
        <v>19</v>
      </c>
      <c r="F738" s="149" t="s">
        <v>688</v>
      </c>
      <c r="H738" s="148" t="s">
        <v>19</v>
      </c>
      <c r="I738" s="150"/>
      <c r="L738" s="147"/>
      <c r="M738" s="151"/>
      <c r="T738" s="152"/>
      <c r="AT738" s="148" t="s">
        <v>176</v>
      </c>
      <c r="AU738" s="148" t="s">
        <v>86</v>
      </c>
      <c r="AV738" s="12" t="s">
        <v>84</v>
      </c>
      <c r="AW738" s="12" t="s">
        <v>37</v>
      </c>
      <c r="AX738" s="12" t="s">
        <v>76</v>
      </c>
      <c r="AY738" s="148" t="s">
        <v>163</v>
      </c>
    </row>
    <row r="739" spans="2:65" s="13" customFormat="1" ht="20.399999999999999">
      <c r="B739" s="153"/>
      <c r="D739" s="141" t="s">
        <v>176</v>
      </c>
      <c r="E739" s="154" t="s">
        <v>19</v>
      </c>
      <c r="F739" s="155" t="s">
        <v>790</v>
      </c>
      <c r="H739" s="156">
        <v>1.2549999999999999</v>
      </c>
      <c r="I739" s="157"/>
      <c r="L739" s="153"/>
      <c r="M739" s="158"/>
      <c r="T739" s="159"/>
      <c r="AT739" s="154" t="s">
        <v>176</v>
      </c>
      <c r="AU739" s="154" t="s">
        <v>86</v>
      </c>
      <c r="AV739" s="13" t="s">
        <v>86</v>
      </c>
      <c r="AW739" s="13" t="s">
        <v>37</v>
      </c>
      <c r="AX739" s="13" t="s">
        <v>76</v>
      </c>
      <c r="AY739" s="154" t="s">
        <v>163</v>
      </c>
    </row>
    <row r="740" spans="2:65" s="14" customFormat="1">
      <c r="B740" s="160"/>
      <c r="D740" s="141" t="s">
        <v>176</v>
      </c>
      <c r="E740" s="161" t="s">
        <v>19</v>
      </c>
      <c r="F740" s="162" t="s">
        <v>178</v>
      </c>
      <c r="H740" s="163">
        <v>2.3140000000000001</v>
      </c>
      <c r="I740" s="164"/>
      <c r="L740" s="160"/>
      <c r="M740" s="165"/>
      <c r="T740" s="166"/>
      <c r="AT740" s="161" t="s">
        <v>176</v>
      </c>
      <c r="AU740" s="161" t="s">
        <v>86</v>
      </c>
      <c r="AV740" s="14" t="s">
        <v>170</v>
      </c>
      <c r="AW740" s="14" t="s">
        <v>37</v>
      </c>
      <c r="AX740" s="14" t="s">
        <v>84</v>
      </c>
      <c r="AY740" s="161" t="s">
        <v>163</v>
      </c>
    </row>
    <row r="741" spans="2:65" s="1" customFormat="1" ht="21.75" customHeight="1">
      <c r="B741" s="33"/>
      <c r="C741" s="128" t="s">
        <v>791</v>
      </c>
      <c r="D741" s="128" t="s">
        <v>165</v>
      </c>
      <c r="E741" s="129" t="s">
        <v>792</v>
      </c>
      <c r="F741" s="130" t="s">
        <v>793</v>
      </c>
      <c r="G741" s="131" t="s">
        <v>219</v>
      </c>
      <c r="H741" s="132">
        <v>4.7389999999999999</v>
      </c>
      <c r="I741" s="133"/>
      <c r="J741" s="134">
        <f>ROUND(I741*H741,2)</f>
        <v>0</v>
      </c>
      <c r="K741" s="130" t="s">
        <v>169</v>
      </c>
      <c r="L741" s="33"/>
      <c r="M741" s="135" t="s">
        <v>19</v>
      </c>
      <c r="N741" s="136" t="s">
        <v>47</v>
      </c>
      <c r="P741" s="137">
        <f>O741*H741</f>
        <v>0</v>
      </c>
      <c r="Q741" s="137">
        <v>2.5019499999999999</v>
      </c>
      <c r="R741" s="137">
        <f>Q741*H741</f>
        <v>11.856741049999998</v>
      </c>
      <c r="S741" s="137">
        <v>0</v>
      </c>
      <c r="T741" s="138">
        <f>S741*H741</f>
        <v>0</v>
      </c>
      <c r="AR741" s="139" t="s">
        <v>170</v>
      </c>
      <c r="AT741" s="139" t="s">
        <v>165</v>
      </c>
      <c r="AU741" s="139" t="s">
        <v>86</v>
      </c>
      <c r="AY741" s="18" t="s">
        <v>163</v>
      </c>
      <c r="BE741" s="140">
        <f>IF(N741="základní",J741,0)</f>
        <v>0</v>
      </c>
      <c r="BF741" s="140">
        <f>IF(N741="snížená",J741,0)</f>
        <v>0</v>
      </c>
      <c r="BG741" s="140">
        <f>IF(N741="zákl. přenesená",J741,0)</f>
        <v>0</v>
      </c>
      <c r="BH741" s="140">
        <f>IF(N741="sníž. přenesená",J741,0)</f>
        <v>0</v>
      </c>
      <c r="BI741" s="140">
        <f>IF(N741="nulová",J741,0)</f>
        <v>0</v>
      </c>
      <c r="BJ741" s="18" t="s">
        <v>84</v>
      </c>
      <c r="BK741" s="140">
        <f>ROUND(I741*H741,2)</f>
        <v>0</v>
      </c>
      <c r="BL741" s="18" t="s">
        <v>170</v>
      </c>
      <c r="BM741" s="139" t="s">
        <v>794</v>
      </c>
    </row>
    <row r="742" spans="2:65" s="1" customFormat="1" ht="28.8">
      <c r="B742" s="33"/>
      <c r="D742" s="141" t="s">
        <v>172</v>
      </c>
      <c r="F742" s="142" t="s">
        <v>795</v>
      </c>
      <c r="I742" s="143"/>
      <c r="L742" s="33"/>
      <c r="M742" s="144"/>
      <c r="T742" s="54"/>
      <c r="AT742" s="18" t="s">
        <v>172</v>
      </c>
      <c r="AU742" s="18" t="s">
        <v>86</v>
      </c>
    </row>
    <row r="743" spans="2:65" s="1" customFormat="1">
      <c r="B743" s="33"/>
      <c r="D743" s="145" t="s">
        <v>174</v>
      </c>
      <c r="F743" s="146" t="s">
        <v>796</v>
      </c>
      <c r="I743" s="143"/>
      <c r="L743" s="33"/>
      <c r="M743" s="144"/>
      <c r="T743" s="54"/>
      <c r="AT743" s="18" t="s">
        <v>174</v>
      </c>
      <c r="AU743" s="18" t="s">
        <v>86</v>
      </c>
    </row>
    <row r="744" spans="2:65" s="12" customFormat="1" ht="30.6">
      <c r="B744" s="147"/>
      <c r="D744" s="141" t="s">
        <v>176</v>
      </c>
      <c r="E744" s="148" t="s">
        <v>19</v>
      </c>
      <c r="F744" s="149" t="s">
        <v>797</v>
      </c>
      <c r="H744" s="148" t="s">
        <v>19</v>
      </c>
      <c r="I744" s="150"/>
      <c r="L744" s="147"/>
      <c r="M744" s="151"/>
      <c r="T744" s="152"/>
      <c r="AT744" s="148" t="s">
        <v>176</v>
      </c>
      <c r="AU744" s="148" t="s">
        <v>86</v>
      </c>
      <c r="AV744" s="12" t="s">
        <v>84</v>
      </c>
      <c r="AW744" s="12" t="s">
        <v>37</v>
      </c>
      <c r="AX744" s="12" t="s">
        <v>76</v>
      </c>
      <c r="AY744" s="148" t="s">
        <v>163</v>
      </c>
    </row>
    <row r="745" spans="2:65" s="12" customFormat="1">
      <c r="B745" s="147"/>
      <c r="D745" s="141" t="s">
        <v>176</v>
      </c>
      <c r="E745" s="148" t="s">
        <v>19</v>
      </c>
      <c r="F745" s="149" t="s">
        <v>798</v>
      </c>
      <c r="H745" s="148" t="s">
        <v>19</v>
      </c>
      <c r="I745" s="150"/>
      <c r="L745" s="147"/>
      <c r="M745" s="151"/>
      <c r="T745" s="152"/>
      <c r="AT745" s="148" t="s">
        <v>176</v>
      </c>
      <c r="AU745" s="148" t="s">
        <v>86</v>
      </c>
      <c r="AV745" s="12" t="s">
        <v>84</v>
      </c>
      <c r="AW745" s="12" t="s">
        <v>37</v>
      </c>
      <c r="AX745" s="12" t="s">
        <v>76</v>
      </c>
      <c r="AY745" s="148" t="s">
        <v>163</v>
      </c>
    </row>
    <row r="746" spans="2:65" s="13" customFormat="1">
      <c r="B746" s="153"/>
      <c r="D746" s="141" t="s">
        <v>176</v>
      </c>
      <c r="E746" s="154" t="s">
        <v>19</v>
      </c>
      <c r="F746" s="155" t="s">
        <v>799</v>
      </c>
      <c r="H746" s="156">
        <v>1.3440000000000001</v>
      </c>
      <c r="I746" s="157"/>
      <c r="L746" s="153"/>
      <c r="M746" s="158"/>
      <c r="T746" s="159"/>
      <c r="AT746" s="154" t="s">
        <v>176</v>
      </c>
      <c r="AU746" s="154" t="s">
        <v>86</v>
      </c>
      <c r="AV746" s="13" t="s">
        <v>86</v>
      </c>
      <c r="AW746" s="13" t="s">
        <v>37</v>
      </c>
      <c r="AX746" s="13" t="s">
        <v>76</v>
      </c>
      <c r="AY746" s="154" t="s">
        <v>163</v>
      </c>
    </row>
    <row r="747" spans="2:65" s="12" customFormat="1">
      <c r="B747" s="147"/>
      <c r="D747" s="141" t="s">
        <v>176</v>
      </c>
      <c r="E747" s="148" t="s">
        <v>19</v>
      </c>
      <c r="F747" s="149" t="s">
        <v>800</v>
      </c>
      <c r="H747" s="148" t="s">
        <v>19</v>
      </c>
      <c r="I747" s="150"/>
      <c r="L747" s="147"/>
      <c r="M747" s="151"/>
      <c r="T747" s="152"/>
      <c r="AT747" s="148" t="s">
        <v>176</v>
      </c>
      <c r="AU747" s="148" t="s">
        <v>86</v>
      </c>
      <c r="AV747" s="12" t="s">
        <v>84</v>
      </c>
      <c r="AW747" s="12" t="s">
        <v>37</v>
      </c>
      <c r="AX747" s="12" t="s">
        <v>76</v>
      </c>
      <c r="AY747" s="148" t="s">
        <v>163</v>
      </c>
    </row>
    <row r="748" spans="2:65" s="13" customFormat="1">
      <c r="B748" s="153"/>
      <c r="D748" s="141" t="s">
        <v>176</v>
      </c>
      <c r="E748" s="154" t="s">
        <v>19</v>
      </c>
      <c r="F748" s="155" t="s">
        <v>801</v>
      </c>
      <c r="H748" s="156">
        <v>0.52100000000000002</v>
      </c>
      <c r="I748" s="157"/>
      <c r="L748" s="153"/>
      <c r="M748" s="158"/>
      <c r="T748" s="159"/>
      <c r="AT748" s="154" t="s">
        <v>176</v>
      </c>
      <c r="AU748" s="154" t="s">
        <v>86</v>
      </c>
      <c r="AV748" s="13" t="s">
        <v>86</v>
      </c>
      <c r="AW748" s="13" t="s">
        <v>37</v>
      </c>
      <c r="AX748" s="13" t="s">
        <v>76</v>
      </c>
      <c r="AY748" s="154" t="s">
        <v>163</v>
      </c>
    </row>
    <row r="749" spans="2:65" s="12" customFormat="1">
      <c r="B749" s="147"/>
      <c r="D749" s="141" t="s">
        <v>176</v>
      </c>
      <c r="E749" s="148" t="s">
        <v>19</v>
      </c>
      <c r="F749" s="149" t="s">
        <v>703</v>
      </c>
      <c r="H749" s="148" t="s">
        <v>19</v>
      </c>
      <c r="I749" s="150"/>
      <c r="L749" s="147"/>
      <c r="M749" s="151"/>
      <c r="T749" s="152"/>
      <c r="AT749" s="148" t="s">
        <v>176</v>
      </c>
      <c r="AU749" s="148" t="s">
        <v>86</v>
      </c>
      <c r="AV749" s="12" t="s">
        <v>84</v>
      </c>
      <c r="AW749" s="12" t="s">
        <v>37</v>
      </c>
      <c r="AX749" s="12" t="s">
        <v>76</v>
      </c>
      <c r="AY749" s="148" t="s">
        <v>163</v>
      </c>
    </row>
    <row r="750" spans="2:65" s="13" customFormat="1">
      <c r="B750" s="153"/>
      <c r="D750" s="141" t="s">
        <v>176</v>
      </c>
      <c r="E750" s="154" t="s">
        <v>19</v>
      </c>
      <c r="F750" s="155" t="s">
        <v>802</v>
      </c>
      <c r="H750" s="156">
        <v>0.71899999999999997</v>
      </c>
      <c r="I750" s="157"/>
      <c r="L750" s="153"/>
      <c r="M750" s="158"/>
      <c r="T750" s="159"/>
      <c r="AT750" s="154" t="s">
        <v>176</v>
      </c>
      <c r="AU750" s="154" t="s">
        <v>86</v>
      </c>
      <c r="AV750" s="13" t="s">
        <v>86</v>
      </c>
      <c r="AW750" s="13" t="s">
        <v>37</v>
      </c>
      <c r="AX750" s="13" t="s">
        <v>76</v>
      </c>
      <c r="AY750" s="154" t="s">
        <v>163</v>
      </c>
    </row>
    <row r="751" spans="2:65" s="12" customFormat="1">
      <c r="B751" s="147"/>
      <c r="D751" s="141" t="s">
        <v>176</v>
      </c>
      <c r="E751" s="148" t="s">
        <v>19</v>
      </c>
      <c r="F751" s="149" t="s">
        <v>803</v>
      </c>
      <c r="H751" s="148" t="s">
        <v>19</v>
      </c>
      <c r="I751" s="150"/>
      <c r="L751" s="147"/>
      <c r="M751" s="151"/>
      <c r="T751" s="152"/>
      <c r="AT751" s="148" t="s">
        <v>176</v>
      </c>
      <c r="AU751" s="148" t="s">
        <v>86</v>
      </c>
      <c r="AV751" s="12" t="s">
        <v>84</v>
      </c>
      <c r="AW751" s="12" t="s">
        <v>37</v>
      </c>
      <c r="AX751" s="12" t="s">
        <v>76</v>
      </c>
      <c r="AY751" s="148" t="s">
        <v>163</v>
      </c>
    </row>
    <row r="752" spans="2:65" s="13" customFormat="1">
      <c r="B752" s="153"/>
      <c r="D752" s="141" t="s">
        <v>176</v>
      </c>
      <c r="E752" s="154" t="s">
        <v>19</v>
      </c>
      <c r="F752" s="155" t="s">
        <v>804</v>
      </c>
      <c r="H752" s="156">
        <v>1.7050000000000001</v>
      </c>
      <c r="I752" s="157"/>
      <c r="L752" s="153"/>
      <c r="M752" s="158"/>
      <c r="T752" s="159"/>
      <c r="AT752" s="154" t="s">
        <v>176</v>
      </c>
      <c r="AU752" s="154" t="s">
        <v>86</v>
      </c>
      <c r="AV752" s="13" t="s">
        <v>86</v>
      </c>
      <c r="AW752" s="13" t="s">
        <v>37</v>
      </c>
      <c r="AX752" s="13" t="s">
        <v>76</v>
      </c>
      <c r="AY752" s="154" t="s">
        <v>163</v>
      </c>
    </row>
    <row r="753" spans="2:65" s="12" customFormat="1">
      <c r="B753" s="147"/>
      <c r="D753" s="141" t="s">
        <v>176</v>
      </c>
      <c r="E753" s="148" t="s">
        <v>19</v>
      </c>
      <c r="F753" s="149" t="s">
        <v>805</v>
      </c>
      <c r="H753" s="148" t="s">
        <v>19</v>
      </c>
      <c r="I753" s="150"/>
      <c r="L753" s="147"/>
      <c r="M753" s="151"/>
      <c r="T753" s="152"/>
      <c r="AT753" s="148" t="s">
        <v>176</v>
      </c>
      <c r="AU753" s="148" t="s">
        <v>86</v>
      </c>
      <c r="AV753" s="12" t="s">
        <v>84</v>
      </c>
      <c r="AW753" s="12" t="s">
        <v>37</v>
      </c>
      <c r="AX753" s="12" t="s">
        <v>76</v>
      </c>
      <c r="AY753" s="148" t="s">
        <v>163</v>
      </c>
    </row>
    <row r="754" spans="2:65" s="12" customFormat="1">
      <c r="B754" s="147"/>
      <c r="D754" s="141" t="s">
        <v>176</v>
      </c>
      <c r="E754" s="148" t="s">
        <v>19</v>
      </c>
      <c r="F754" s="149" t="s">
        <v>806</v>
      </c>
      <c r="H754" s="148" t="s">
        <v>19</v>
      </c>
      <c r="I754" s="150"/>
      <c r="L754" s="147"/>
      <c r="M754" s="151"/>
      <c r="T754" s="152"/>
      <c r="AT754" s="148" t="s">
        <v>176</v>
      </c>
      <c r="AU754" s="148" t="s">
        <v>86</v>
      </c>
      <c r="AV754" s="12" t="s">
        <v>84</v>
      </c>
      <c r="AW754" s="12" t="s">
        <v>37</v>
      </c>
      <c r="AX754" s="12" t="s">
        <v>76</v>
      </c>
      <c r="AY754" s="148" t="s">
        <v>163</v>
      </c>
    </row>
    <row r="755" spans="2:65" s="13" customFormat="1">
      <c r="B755" s="153"/>
      <c r="D755" s="141" t="s">
        <v>176</v>
      </c>
      <c r="E755" s="154" t="s">
        <v>19</v>
      </c>
      <c r="F755" s="155" t="s">
        <v>807</v>
      </c>
      <c r="H755" s="156">
        <v>0.24</v>
      </c>
      <c r="I755" s="157"/>
      <c r="L755" s="153"/>
      <c r="M755" s="158"/>
      <c r="T755" s="159"/>
      <c r="AT755" s="154" t="s">
        <v>176</v>
      </c>
      <c r="AU755" s="154" t="s">
        <v>86</v>
      </c>
      <c r="AV755" s="13" t="s">
        <v>86</v>
      </c>
      <c r="AW755" s="13" t="s">
        <v>37</v>
      </c>
      <c r="AX755" s="13" t="s">
        <v>76</v>
      </c>
      <c r="AY755" s="154" t="s">
        <v>163</v>
      </c>
    </row>
    <row r="756" spans="2:65" s="12" customFormat="1">
      <c r="B756" s="147"/>
      <c r="D756" s="141" t="s">
        <v>176</v>
      </c>
      <c r="E756" s="148" t="s">
        <v>19</v>
      </c>
      <c r="F756" s="149" t="s">
        <v>800</v>
      </c>
      <c r="H756" s="148" t="s">
        <v>19</v>
      </c>
      <c r="I756" s="150"/>
      <c r="L756" s="147"/>
      <c r="M756" s="151"/>
      <c r="T756" s="152"/>
      <c r="AT756" s="148" t="s">
        <v>176</v>
      </c>
      <c r="AU756" s="148" t="s">
        <v>86</v>
      </c>
      <c r="AV756" s="12" t="s">
        <v>84</v>
      </c>
      <c r="AW756" s="12" t="s">
        <v>37</v>
      </c>
      <c r="AX756" s="12" t="s">
        <v>76</v>
      </c>
      <c r="AY756" s="148" t="s">
        <v>163</v>
      </c>
    </row>
    <row r="757" spans="2:65" s="13" customFormat="1">
      <c r="B757" s="153"/>
      <c r="D757" s="141" t="s">
        <v>176</v>
      </c>
      <c r="E757" s="154" t="s">
        <v>19</v>
      </c>
      <c r="F757" s="155" t="s">
        <v>808</v>
      </c>
      <c r="H757" s="156">
        <v>0.21</v>
      </c>
      <c r="I757" s="157"/>
      <c r="L757" s="153"/>
      <c r="M757" s="158"/>
      <c r="T757" s="159"/>
      <c r="AT757" s="154" t="s">
        <v>176</v>
      </c>
      <c r="AU757" s="154" t="s">
        <v>86</v>
      </c>
      <c r="AV757" s="13" t="s">
        <v>86</v>
      </c>
      <c r="AW757" s="13" t="s">
        <v>37</v>
      </c>
      <c r="AX757" s="13" t="s">
        <v>76</v>
      </c>
      <c r="AY757" s="154" t="s">
        <v>163</v>
      </c>
    </row>
    <row r="758" spans="2:65" s="14" customFormat="1">
      <c r="B758" s="160"/>
      <c r="D758" s="141" t="s">
        <v>176</v>
      </c>
      <c r="E758" s="161" t="s">
        <v>19</v>
      </c>
      <c r="F758" s="162" t="s">
        <v>178</v>
      </c>
      <c r="H758" s="163">
        <v>4.7389999999999999</v>
      </c>
      <c r="I758" s="164"/>
      <c r="L758" s="160"/>
      <c r="M758" s="165"/>
      <c r="T758" s="166"/>
      <c r="AT758" s="161" t="s">
        <v>176</v>
      </c>
      <c r="AU758" s="161" t="s">
        <v>86</v>
      </c>
      <c r="AV758" s="14" t="s">
        <v>170</v>
      </c>
      <c r="AW758" s="14" t="s">
        <v>37</v>
      </c>
      <c r="AX758" s="14" t="s">
        <v>84</v>
      </c>
      <c r="AY758" s="161" t="s">
        <v>163</v>
      </c>
    </row>
    <row r="759" spans="2:65" s="1" customFormat="1" ht="24.15" customHeight="1">
      <c r="B759" s="33"/>
      <c r="C759" s="128" t="s">
        <v>809</v>
      </c>
      <c r="D759" s="128" t="s">
        <v>165</v>
      </c>
      <c r="E759" s="129" t="s">
        <v>810</v>
      </c>
      <c r="F759" s="130" t="s">
        <v>811</v>
      </c>
      <c r="G759" s="131" t="s">
        <v>277</v>
      </c>
      <c r="H759" s="132">
        <v>0.42699999999999999</v>
      </c>
      <c r="I759" s="133"/>
      <c r="J759" s="134">
        <f>ROUND(I759*H759,2)</f>
        <v>0</v>
      </c>
      <c r="K759" s="130" t="s">
        <v>169</v>
      </c>
      <c r="L759" s="33"/>
      <c r="M759" s="135" t="s">
        <v>19</v>
      </c>
      <c r="N759" s="136" t="s">
        <v>47</v>
      </c>
      <c r="P759" s="137">
        <f>O759*H759</f>
        <v>0</v>
      </c>
      <c r="Q759" s="137">
        <v>1.0492699999999999</v>
      </c>
      <c r="R759" s="137">
        <f>Q759*H759</f>
        <v>0.44803828999999995</v>
      </c>
      <c r="S759" s="137">
        <v>0</v>
      </c>
      <c r="T759" s="138">
        <f>S759*H759</f>
        <v>0</v>
      </c>
      <c r="AR759" s="139" t="s">
        <v>170</v>
      </c>
      <c r="AT759" s="139" t="s">
        <v>165</v>
      </c>
      <c r="AU759" s="139" t="s">
        <v>86</v>
      </c>
      <c r="AY759" s="18" t="s">
        <v>163</v>
      </c>
      <c r="BE759" s="140">
        <f>IF(N759="základní",J759,0)</f>
        <v>0</v>
      </c>
      <c r="BF759" s="140">
        <f>IF(N759="snížená",J759,0)</f>
        <v>0</v>
      </c>
      <c r="BG759" s="140">
        <f>IF(N759="zákl. přenesená",J759,0)</f>
        <v>0</v>
      </c>
      <c r="BH759" s="140">
        <f>IF(N759="sníž. přenesená",J759,0)</f>
        <v>0</v>
      </c>
      <c r="BI759" s="140">
        <f>IF(N759="nulová",J759,0)</f>
        <v>0</v>
      </c>
      <c r="BJ759" s="18" t="s">
        <v>84</v>
      </c>
      <c r="BK759" s="140">
        <f>ROUND(I759*H759,2)</f>
        <v>0</v>
      </c>
      <c r="BL759" s="18" t="s">
        <v>170</v>
      </c>
      <c r="BM759" s="139" t="s">
        <v>812</v>
      </c>
    </row>
    <row r="760" spans="2:65" s="1" customFormat="1" ht="28.8">
      <c r="B760" s="33"/>
      <c r="D760" s="141" t="s">
        <v>172</v>
      </c>
      <c r="F760" s="142" t="s">
        <v>813</v>
      </c>
      <c r="I760" s="143"/>
      <c r="L760" s="33"/>
      <c r="M760" s="144"/>
      <c r="T760" s="54"/>
      <c r="AT760" s="18" t="s">
        <v>172</v>
      </c>
      <c r="AU760" s="18" t="s">
        <v>86</v>
      </c>
    </row>
    <row r="761" spans="2:65" s="1" customFormat="1">
      <c r="B761" s="33"/>
      <c r="D761" s="145" t="s">
        <v>174</v>
      </c>
      <c r="F761" s="146" t="s">
        <v>814</v>
      </c>
      <c r="I761" s="143"/>
      <c r="L761" s="33"/>
      <c r="M761" s="144"/>
      <c r="T761" s="54"/>
      <c r="AT761" s="18" t="s">
        <v>174</v>
      </c>
      <c r="AU761" s="18" t="s">
        <v>86</v>
      </c>
    </row>
    <row r="762" spans="2:65" s="12" customFormat="1">
      <c r="B762" s="147"/>
      <c r="D762" s="141" t="s">
        <v>176</v>
      </c>
      <c r="E762" s="148" t="s">
        <v>19</v>
      </c>
      <c r="F762" s="149" t="s">
        <v>815</v>
      </c>
      <c r="H762" s="148" t="s">
        <v>19</v>
      </c>
      <c r="I762" s="150"/>
      <c r="L762" s="147"/>
      <c r="M762" s="151"/>
      <c r="T762" s="152"/>
      <c r="AT762" s="148" t="s">
        <v>176</v>
      </c>
      <c r="AU762" s="148" t="s">
        <v>86</v>
      </c>
      <c r="AV762" s="12" t="s">
        <v>84</v>
      </c>
      <c r="AW762" s="12" t="s">
        <v>37</v>
      </c>
      <c r="AX762" s="12" t="s">
        <v>76</v>
      </c>
      <c r="AY762" s="148" t="s">
        <v>163</v>
      </c>
    </row>
    <row r="763" spans="2:65" s="13" customFormat="1">
      <c r="B763" s="153"/>
      <c r="D763" s="141" t="s">
        <v>176</v>
      </c>
      <c r="E763" s="154" t="s">
        <v>19</v>
      </c>
      <c r="F763" s="155" t="s">
        <v>816</v>
      </c>
      <c r="H763" s="156">
        <v>0.42699999999999999</v>
      </c>
      <c r="I763" s="157"/>
      <c r="L763" s="153"/>
      <c r="M763" s="158"/>
      <c r="T763" s="159"/>
      <c r="AT763" s="154" t="s">
        <v>176</v>
      </c>
      <c r="AU763" s="154" t="s">
        <v>86</v>
      </c>
      <c r="AV763" s="13" t="s">
        <v>86</v>
      </c>
      <c r="AW763" s="13" t="s">
        <v>37</v>
      </c>
      <c r="AX763" s="13" t="s">
        <v>76</v>
      </c>
      <c r="AY763" s="154" t="s">
        <v>163</v>
      </c>
    </row>
    <row r="764" spans="2:65" s="14" customFormat="1">
      <c r="B764" s="160"/>
      <c r="D764" s="141" t="s">
        <v>176</v>
      </c>
      <c r="E764" s="161" t="s">
        <v>19</v>
      </c>
      <c r="F764" s="162" t="s">
        <v>178</v>
      </c>
      <c r="H764" s="163">
        <v>0.42699999999999999</v>
      </c>
      <c r="I764" s="164"/>
      <c r="L764" s="160"/>
      <c r="M764" s="165"/>
      <c r="T764" s="166"/>
      <c r="AT764" s="161" t="s">
        <v>176</v>
      </c>
      <c r="AU764" s="161" t="s">
        <v>86</v>
      </c>
      <c r="AV764" s="14" t="s">
        <v>170</v>
      </c>
      <c r="AW764" s="14" t="s">
        <v>37</v>
      </c>
      <c r="AX764" s="14" t="s">
        <v>84</v>
      </c>
      <c r="AY764" s="161" t="s">
        <v>163</v>
      </c>
    </row>
    <row r="765" spans="2:65" s="1" customFormat="1" ht="24.15" customHeight="1">
      <c r="B765" s="33"/>
      <c r="C765" s="128" t="s">
        <v>817</v>
      </c>
      <c r="D765" s="128" t="s">
        <v>165</v>
      </c>
      <c r="E765" s="129" t="s">
        <v>818</v>
      </c>
      <c r="F765" s="130" t="s">
        <v>819</v>
      </c>
      <c r="G765" s="131" t="s">
        <v>187</v>
      </c>
      <c r="H765" s="132">
        <v>23.553000000000001</v>
      </c>
      <c r="I765" s="133"/>
      <c r="J765" s="134">
        <f>ROUND(I765*H765,2)</f>
        <v>0</v>
      </c>
      <c r="K765" s="130" t="s">
        <v>169</v>
      </c>
      <c r="L765" s="33"/>
      <c r="M765" s="135" t="s">
        <v>19</v>
      </c>
      <c r="N765" s="136" t="s">
        <v>47</v>
      </c>
      <c r="P765" s="137">
        <f>O765*H765</f>
        <v>0</v>
      </c>
      <c r="Q765" s="137">
        <v>7.0800000000000004E-3</v>
      </c>
      <c r="R765" s="137">
        <f>Q765*H765</f>
        <v>0.16675524000000003</v>
      </c>
      <c r="S765" s="137">
        <v>0</v>
      </c>
      <c r="T765" s="138">
        <f>S765*H765</f>
        <v>0</v>
      </c>
      <c r="AR765" s="139" t="s">
        <v>170</v>
      </c>
      <c r="AT765" s="139" t="s">
        <v>165</v>
      </c>
      <c r="AU765" s="139" t="s">
        <v>86</v>
      </c>
      <c r="AY765" s="18" t="s">
        <v>163</v>
      </c>
      <c r="BE765" s="140">
        <f>IF(N765="základní",J765,0)</f>
        <v>0</v>
      </c>
      <c r="BF765" s="140">
        <f>IF(N765="snížená",J765,0)</f>
        <v>0</v>
      </c>
      <c r="BG765" s="140">
        <f>IF(N765="zákl. přenesená",J765,0)</f>
        <v>0</v>
      </c>
      <c r="BH765" s="140">
        <f>IF(N765="sníž. přenesená",J765,0)</f>
        <v>0</v>
      </c>
      <c r="BI765" s="140">
        <f>IF(N765="nulová",J765,0)</f>
        <v>0</v>
      </c>
      <c r="BJ765" s="18" t="s">
        <v>84</v>
      </c>
      <c r="BK765" s="140">
        <f>ROUND(I765*H765,2)</f>
        <v>0</v>
      </c>
      <c r="BL765" s="18" t="s">
        <v>170</v>
      </c>
      <c r="BM765" s="139" t="s">
        <v>820</v>
      </c>
    </row>
    <row r="766" spans="2:65" s="1" customFormat="1" ht="57.6">
      <c r="B766" s="33"/>
      <c r="D766" s="141" t="s">
        <v>172</v>
      </c>
      <c r="F766" s="142" t="s">
        <v>821</v>
      </c>
      <c r="I766" s="143"/>
      <c r="L766" s="33"/>
      <c r="M766" s="144"/>
      <c r="T766" s="54"/>
      <c r="AT766" s="18" t="s">
        <v>172</v>
      </c>
      <c r="AU766" s="18" t="s">
        <v>86</v>
      </c>
    </row>
    <row r="767" spans="2:65" s="1" customFormat="1">
      <c r="B767" s="33"/>
      <c r="D767" s="145" t="s">
        <v>174</v>
      </c>
      <c r="F767" s="146" t="s">
        <v>822</v>
      </c>
      <c r="I767" s="143"/>
      <c r="L767" s="33"/>
      <c r="M767" s="144"/>
      <c r="T767" s="54"/>
      <c r="AT767" s="18" t="s">
        <v>174</v>
      </c>
      <c r="AU767" s="18" t="s">
        <v>86</v>
      </c>
    </row>
    <row r="768" spans="2:65" s="12" customFormat="1">
      <c r="B768" s="147"/>
      <c r="D768" s="141" t="s">
        <v>176</v>
      </c>
      <c r="E768" s="148" t="s">
        <v>19</v>
      </c>
      <c r="F768" s="149" t="s">
        <v>672</v>
      </c>
      <c r="H768" s="148" t="s">
        <v>19</v>
      </c>
      <c r="I768" s="150"/>
      <c r="L768" s="147"/>
      <c r="M768" s="151"/>
      <c r="T768" s="152"/>
      <c r="AT768" s="148" t="s">
        <v>176</v>
      </c>
      <c r="AU768" s="148" t="s">
        <v>86</v>
      </c>
      <c r="AV768" s="12" t="s">
        <v>84</v>
      </c>
      <c r="AW768" s="12" t="s">
        <v>37</v>
      </c>
      <c r="AX768" s="12" t="s">
        <v>76</v>
      </c>
      <c r="AY768" s="148" t="s">
        <v>163</v>
      </c>
    </row>
    <row r="769" spans="2:65" s="12" customFormat="1">
      <c r="B769" s="147"/>
      <c r="D769" s="141" t="s">
        <v>176</v>
      </c>
      <c r="E769" s="148" t="s">
        <v>19</v>
      </c>
      <c r="F769" s="149" t="s">
        <v>735</v>
      </c>
      <c r="H769" s="148" t="s">
        <v>19</v>
      </c>
      <c r="I769" s="150"/>
      <c r="L769" s="147"/>
      <c r="M769" s="151"/>
      <c r="T769" s="152"/>
      <c r="AT769" s="148" t="s">
        <v>176</v>
      </c>
      <c r="AU769" s="148" t="s">
        <v>86</v>
      </c>
      <c r="AV769" s="12" t="s">
        <v>84</v>
      </c>
      <c r="AW769" s="12" t="s">
        <v>37</v>
      </c>
      <c r="AX769" s="12" t="s">
        <v>76</v>
      </c>
      <c r="AY769" s="148" t="s">
        <v>163</v>
      </c>
    </row>
    <row r="770" spans="2:65" s="12" customFormat="1">
      <c r="B770" s="147"/>
      <c r="D770" s="141" t="s">
        <v>176</v>
      </c>
      <c r="E770" s="148" t="s">
        <v>19</v>
      </c>
      <c r="F770" s="149" t="s">
        <v>701</v>
      </c>
      <c r="H770" s="148" t="s">
        <v>19</v>
      </c>
      <c r="I770" s="150"/>
      <c r="L770" s="147"/>
      <c r="M770" s="151"/>
      <c r="T770" s="152"/>
      <c r="AT770" s="148" t="s">
        <v>176</v>
      </c>
      <c r="AU770" s="148" t="s">
        <v>86</v>
      </c>
      <c r="AV770" s="12" t="s">
        <v>84</v>
      </c>
      <c r="AW770" s="12" t="s">
        <v>37</v>
      </c>
      <c r="AX770" s="12" t="s">
        <v>76</v>
      </c>
      <c r="AY770" s="148" t="s">
        <v>163</v>
      </c>
    </row>
    <row r="771" spans="2:65" s="13" customFormat="1">
      <c r="B771" s="153"/>
      <c r="D771" s="141" t="s">
        <v>176</v>
      </c>
      <c r="E771" s="154" t="s">
        <v>19</v>
      </c>
      <c r="F771" s="155" t="s">
        <v>702</v>
      </c>
      <c r="H771" s="156">
        <v>8.4</v>
      </c>
      <c r="I771" s="157"/>
      <c r="L771" s="153"/>
      <c r="M771" s="158"/>
      <c r="T771" s="159"/>
      <c r="AT771" s="154" t="s">
        <v>176</v>
      </c>
      <c r="AU771" s="154" t="s">
        <v>86</v>
      </c>
      <c r="AV771" s="13" t="s">
        <v>86</v>
      </c>
      <c r="AW771" s="13" t="s">
        <v>37</v>
      </c>
      <c r="AX771" s="13" t="s">
        <v>76</v>
      </c>
      <c r="AY771" s="154" t="s">
        <v>163</v>
      </c>
    </row>
    <row r="772" spans="2:65" s="12" customFormat="1">
      <c r="B772" s="147"/>
      <c r="D772" s="141" t="s">
        <v>176</v>
      </c>
      <c r="E772" s="148" t="s">
        <v>19</v>
      </c>
      <c r="F772" s="149" t="s">
        <v>703</v>
      </c>
      <c r="H772" s="148" t="s">
        <v>19</v>
      </c>
      <c r="I772" s="150"/>
      <c r="L772" s="147"/>
      <c r="M772" s="151"/>
      <c r="T772" s="152"/>
      <c r="AT772" s="148" t="s">
        <v>176</v>
      </c>
      <c r="AU772" s="148" t="s">
        <v>86</v>
      </c>
      <c r="AV772" s="12" t="s">
        <v>84</v>
      </c>
      <c r="AW772" s="12" t="s">
        <v>37</v>
      </c>
      <c r="AX772" s="12" t="s">
        <v>76</v>
      </c>
      <c r="AY772" s="148" t="s">
        <v>163</v>
      </c>
    </row>
    <row r="773" spans="2:65" s="13" customFormat="1">
      <c r="B773" s="153"/>
      <c r="D773" s="141" t="s">
        <v>176</v>
      </c>
      <c r="E773" s="154" t="s">
        <v>19</v>
      </c>
      <c r="F773" s="155" t="s">
        <v>704</v>
      </c>
      <c r="H773" s="156">
        <v>4.4939999999999998</v>
      </c>
      <c r="I773" s="157"/>
      <c r="L773" s="153"/>
      <c r="M773" s="158"/>
      <c r="T773" s="159"/>
      <c r="AT773" s="154" t="s">
        <v>176</v>
      </c>
      <c r="AU773" s="154" t="s">
        <v>86</v>
      </c>
      <c r="AV773" s="13" t="s">
        <v>86</v>
      </c>
      <c r="AW773" s="13" t="s">
        <v>37</v>
      </c>
      <c r="AX773" s="13" t="s">
        <v>76</v>
      </c>
      <c r="AY773" s="154" t="s">
        <v>163</v>
      </c>
    </row>
    <row r="774" spans="2:65" s="12" customFormat="1">
      <c r="B774" s="147"/>
      <c r="D774" s="141" t="s">
        <v>176</v>
      </c>
      <c r="E774" s="148" t="s">
        <v>19</v>
      </c>
      <c r="F774" s="149" t="s">
        <v>677</v>
      </c>
      <c r="H774" s="148" t="s">
        <v>19</v>
      </c>
      <c r="I774" s="150"/>
      <c r="L774" s="147"/>
      <c r="M774" s="151"/>
      <c r="T774" s="152"/>
      <c r="AT774" s="148" t="s">
        <v>176</v>
      </c>
      <c r="AU774" s="148" t="s">
        <v>86</v>
      </c>
      <c r="AV774" s="12" t="s">
        <v>84</v>
      </c>
      <c r="AW774" s="12" t="s">
        <v>37</v>
      </c>
      <c r="AX774" s="12" t="s">
        <v>76</v>
      </c>
      <c r="AY774" s="148" t="s">
        <v>163</v>
      </c>
    </row>
    <row r="775" spans="2:65" s="12" customFormat="1">
      <c r="B775" s="147"/>
      <c r="D775" s="141" t="s">
        <v>176</v>
      </c>
      <c r="E775" s="148" t="s">
        <v>19</v>
      </c>
      <c r="F775" s="149" t="s">
        <v>823</v>
      </c>
      <c r="H775" s="148" t="s">
        <v>19</v>
      </c>
      <c r="I775" s="150"/>
      <c r="L775" s="147"/>
      <c r="M775" s="151"/>
      <c r="T775" s="152"/>
      <c r="AT775" s="148" t="s">
        <v>176</v>
      </c>
      <c r="AU775" s="148" t="s">
        <v>86</v>
      </c>
      <c r="AV775" s="12" t="s">
        <v>84</v>
      </c>
      <c r="AW775" s="12" t="s">
        <v>37</v>
      </c>
      <c r="AX775" s="12" t="s">
        <v>76</v>
      </c>
      <c r="AY775" s="148" t="s">
        <v>163</v>
      </c>
    </row>
    <row r="776" spans="2:65" s="13" customFormat="1">
      <c r="B776" s="153"/>
      <c r="D776" s="141" t="s">
        <v>176</v>
      </c>
      <c r="E776" s="154" t="s">
        <v>19</v>
      </c>
      <c r="F776" s="155" t="s">
        <v>706</v>
      </c>
      <c r="H776" s="156">
        <v>10.659000000000001</v>
      </c>
      <c r="I776" s="157"/>
      <c r="L776" s="153"/>
      <c r="M776" s="158"/>
      <c r="T776" s="159"/>
      <c r="AT776" s="154" t="s">
        <v>176</v>
      </c>
      <c r="AU776" s="154" t="s">
        <v>86</v>
      </c>
      <c r="AV776" s="13" t="s">
        <v>86</v>
      </c>
      <c r="AW776" s="13" t="s">
        <v>37</v>
      </c>
      <c r="AX776" s="13" t="s">
        <v>76</v>
      </c>
      <c r="AY776" s="154" t="s">
        <v>163</v>
      </c>
    </row>
    <row r="777" spans="2:65" s="14" customFormat="1">
      <c r="B777" s="160"/>
      <c r="D777" s="141" t="s">
        <v>176</v>
      </c>
      <c r="E777" s="161" t="s">
        <v>19</v>
      </c>
      <c r="F777" s="162" t="s">
        <v>178</v>
      </c>
      <c r="H777" s="163">
        <v>23.553000000000001</v>
      </c>
      <c r="I777" s="164"/>
      <c r="L777" s="160"/>
      <c r="M777" s="165"/>
      <c r="T777" s="166"/>
      <c r="AT777" s="161" t="s">
        <v>176</v>
      </c>
      <c r="AU777" s="161" t="s">
        <v>86</v>
      </c>
      <c r="AV777" s="14" t="s">
        <v>170</v>
      </c>
      <c r="AW777" s="14" t="s">
        <v>37</v>
      </c>
      <c r="AX777" s="14" t="s">
        <v>84</v>
      </c>
      <c r="AY777" s="161" t="s">
        <v>163</v>
      </c>
    </row>
    <row r="778" spans="2:65" s="1" customFormat="1" ht="16.5" customHeight="1">
      <c r="B778" s="33"/>
      <c r="C778" s="128" t="s">
        <v>824</v>
      </c>
      <c r="D778" s="128" t="s">
        <v>165</v>
      </c>
      <c r="E778" s="129" t="s">
        <v>825</v>
      </c>
      <c r="F778" s="130" t="s">
        <v>826</v>
      </c>
      <c r="G778" s="131" t="s">
        <v>187</v>
      </c>
      <c r="H778" s="132">
        <v>6.0659999999999998</v>
      </c>
      <c r="I778" s="133"/>
      <c r="J778" s="134">
        <f>ROUND(I778*H778,2)</f>
        <v>0</v>
      </c>
      <c r="K778" s="130" t="s">
        <v>169</v>
      </c>
      <c r="L778" s="33"/>
      <c r="M778" s="135" t="s">
        <v>19</v>
      </c>
      <c r="N778" s="136" t="s">
        <v>47</v>
      </c>
      <c r="P778" s="137">
        <f>O778*H778</f>
        <v>0</v>
      </c>
      <c r="Q778" s="137">
        <v>7.92E-3</v>
      </c>
      <c r="R778" s="137">
        <f>Q778*H778</f>
        <v>4.8042719999999997E-2</v>
      </c>
      <c r="S778" s="137">
        <v>0</v>
      </c>
      <c r="T778" s="138">
        <f>S778*H778</f>
        <v>0</v>
      </c>
      <c r="AR778" s="139" t="s">
        <v>170</v>
      </c>
      <c r="AT778" s="139" t="s">
        <v>165</v>
      </c>
      <c r="AU778" s="139" t="s">
        <v>86</v>
      </c>
      <c r="AY778" s="18" t="s">
        <v>163</v>
      </c>
      <c r="BE778" s="140">
        <f>IF(N778="základní",J778,0)</f>
        <v>0</v>
      </c>
      <c r="BF778" s="140">
        <f>IF(N778="snížená",J778,0)</f>
        <v>0</v>
      </c>
      <c r="BG778" s="140">
        <f>IF(N778="zákl. přenesená",J778,0)</f>
        <v>0</v>
      </c>
      <c r="BH778" s="140">
        <f>IF(N778="sníž. přenesená",J778,0)</f>
        <v>0</v>
      </c>
      <c r="BI778" s="140">
        <f>IF(N778="nulová",J778,0)</f>
        <v>0</v>
      </c>
      <c r="BJ778" s="18" t="s">
        <v>84</v>
      </c>
      <c r="BK778" s="140">
        <f>ROUND(I778*H778,2)</f>
        <v>0</v>
      </c>
      <c r="BL778" s="18" t="s">
        <v>170</v>
      </c>
      <c r="BM778" s="139" t="s">
        <v>827</v>
      </c>
    </row>
    <row r="779" spans="2:65" s="1" customFormat="1" ht="19.2">
      <c r="B779" s="33"/>
      <c r="D779" s="141" t="s">
        <v>172</v>
      </c>
      <c r="F779" s="142" t="s">
        <v>828</v>
      </c>
      <c r="I779" s="143"/>
      <c r="L779" s="33"/>
      <c r="M779" s="144"/>
      <c r="T779" s="54"/>
      <c r="AT779" s="18" t="s">
        <v>172</v>
      </c>
      <c r="AU779" s="18" t="s">
        <v>86</v>
      </c>
    </row>
    <row r="780" spans="2:65" s="1" customFormat="1">
      <c r="B780" s="33"/>
      <c r="D780" s="145" t="s">
        <v>174</v>
      </c>
      <c r="F780" s="146" t="s">
        <v>829</v>
      </c>
      <c r="I780" s="143"/>
      <c r="L780" s="33"/>
      <c r="M780" s="144"/>
      <c r="T780" s="54"/>
      <c r="AT780" s="18" t="s">
        <v>174</v>
      </c>
      <c r="AU780" s="18" t="s">
        <v>86</v>
      </c>
    </row>
    <row r="781" spans="2:65" s="12" customFormat="1" ht="20.399999999999999">
      <c r="B781" s="147"/>
      <c r="D781" s="141" t="s">
        <v>176</v>
      </c>
      <c r="E781" s="148" t="s">
        <v>19</v>
      </c>
      <c r="F781" s="149" t="s">
        <v>830</v>
      </c>
      <c r="H781" s="148" t="s">
        <v>19</v>
      </c>
      <c r="I781" s="150"/>
      <c r="L781" s="147"/>
      <c r="M781" s="151"/>
      <c r="T781" s="152"/>
      <c r="AT781" s="148" t="s">
        <v>176</v>
      </c>
      <c r="AU781" s="148" t="s">
        <v>86</v>
      </c>
      <c r="AV781" s="12" t="s">
        <v>84</v>
      </c>
      <c r="AW781" s="12" t="s">
        <v>37</v>
      </c>
      <c r="AX781" s="12" t="s">
        <v>76</v>
      </c>
      <c r="AY781" s="148" t="s">
        <v>163</v>
      </c>
    </row>
    <row r="782" spans="2:65" s="12" customFormat="1">
      <c r="B782" s="147"/>
      <c r="D782" s="141" t="s">
        <v>176</v>
      </c>
      <c r="E782" s="148" t="s">
        <v>19</v>
      </c>
      <c r="F782" s="149" t="s">
        <v>831</v>
      </c>
      <c r="H782" s="148" t="s">
        <v>19</v>
      </c>
      <c r="I782" s="150"/>
      <c r="L782" s="147"/>
      <c r="M782" s="151"/>
      <c r="T782" s="152"/>
      <c r="AT782" s="148" t="s">
        <v>176</v>
      </c>
      <c r="AU782" s="148" t="s">
        <v>86</v>
      </c>
      <c r="AV782" s="12" t="s">
        <v>84</v>
      </c>
      <c r="AW782" s="12" t="s">
        <v>37</v>
      </c>
      <c r="AX782" s="12" t="s">
        <v>76</v>
      </c>
      <c r="AY782" s="148" t="s">
        <v>163</v>
      </c>
    </row>
    <row r="783" spans="2:65" s="13" customFormat="1">
      <c r="B783" s="153"/>
      <c r="D783" s="141" t="s">
        <v>176</v>
      </c>
      <c r="E783" s="154" t="s">
        <v>19</v>
      </c>
      <c r="F783" s="155" t="s">
        <v>832</v>
      </c>
      <c r="H783" s="156">
        <v>4.2240000000000002</v>
      </c>
      <c r="I783" s="157"/>
      <c r="L783" s="153"/>
      <c r="M783" s="158"/>
      <c r="T783" s="159"/>
      <c r="AT783" s="154" t="s">
        <v>176</v>
      </c>
      <c r="AU783" s="154" t="s">
        <v>86</v>
      </c>
      <c r="AV783" s="13" t="s">
        <v>86</v>
      </c>
      <c r="AW783" s="13" t="s">
        <v>37</v>
      </c>
      <c r="AX783" s="13" t="s">
        <v>76</v>
      </c>
      <c r="AY783" s="154" t="s">
        <v>163</v>
      </c>
    </row>
    <row r="784" spans="2:65" s="12" customFormat="1">
      <c r="B784" s="147"/>
      <c r="D784" s="141" t="s">
        <v>176</v>
      </c>
      <c r="E784" s="148" t="s">
        <v>19</v>
      </c>
      <c r="F784" s="149" t="s">
        <v>833</v>
      </c>
      <c r="H784" s="148" t="s">
        <v>19</v>
      </c>
      <c r="I784" s="150"/>
      <c r="L784" s="147"/>
      <c r="M784" s="151"/>
      <c r="T784" s="152"/>
      <c r="AT784" s="148" t="s">
        <v>176</v>
      </c>
      <c r="AU784" s="148" t="s">
        <v>86</v>
      </c>
      <c r="AV784" s="12" t="s">
        <v>84</v>
      </c>
      <c r="AW784" s="12" t="s">
        <v>37</v>
      </c>
      <c r="AX784" s="12" t="s">
        <v>76</v>
      </c>
      <c r="AY784" s="148" t="s">
        <v>163</v>
      </c>
    </row>
    <row r="785" spans="2:65" s="13" customFormat="1">
      <c r="B785" s="153"/>
      <c r="D785" s="141" t="s">
        <v>176</v>
      </c>
      <c r="E785" s="154" t="s">
        <v>19</v>
      </c>
      <c r="F785" s="155" t="s">
        <v>834</v>
      </c>
      <c r="H785" s="156">
        <v>1.302</v>
      </c>
      <c r="I785" s="157"/>
      <c r="L785" s="153"/>
      <c r="M785" s="158"/>
      <c r="T785" s="159"/>
      <c r="AT785" s="154" t="s">
        <v>176</v>
      </c>
      <c r="AU785" s="154" t="s">
        <v>86</v>
      </c>
      <c r="AV785" s="13" t="s">
        <v>86</v>
      </c>
      <c r="AW785" s="13" t="s">
        <v>37</v>
      </c>
      <c r="AX785" s="13" t="s">
        <v>76</v>
      </c>
      <c r="AY785" s="154" t="s">
        <v>163</v>
      </c>
    </row>
    <row r="786" spans="2:65" s="12" customFormat="1">
      <c r="B786" s="147"/>
      <c r="D786" s="141" t="s">
        <v>176</v>
      </c>
      <c r="E786" s="148" t="s">
        <v>19</v>
      </c>
      <c r="F786" s="149" t="s">
        <v>805</v>
      </c>
      <c r="H786" s="148" t="s">
        <v>19</v>
      </c>
      <c r="I786" s="150"/>
      <c r="L786" s="147"/>
      <c r="M786" s="151"/>
      <c r="T786" s="152"/>
      <c r="AT786" s="148" t="s">
        <v>176</v>
      </c>
      <c r="AU786" s="148" t="s">
        <v>86</v>
      </c>
      <c r="AV786" s="12" t="s">
        <v>84</v>
      </c>
      <c r="AW786" s="12" t="s">
        <v>37</v>
      </c>
      <c r="AX786" s="12" t="s">
        <v>76</v>
      </c>
      <c r="AY786" s="148" t="s">
        <v>163</v>
      </c>
    </row>
    <row r="787" spans="2:65" s="12" customFormat="1">
      <c r="B787" s="147"/>
      <c r="D787" s="141" t="s">
        <v>176</v>
      </c>
      <c r="E787" s="148" t="s">
        <v>19</v>
      </c>
      <c r="F787" s="149" t="s">
        <v>800</v>
      </c>
      <c r="H787" s="148" t="s">
        <v>19</v>
      </c>
      <c r="I787" s="150"/>
      <c r="L787" s="147"/>
      <c r="M787" s="151"/>
      <c r="T787" s="152"/>
      <c r="AT787" s="148" t="s">
        <v>176</v>
      </c>
      <c r="AU787" s="148" t="s">
        <v>86</v>
      </c>
      <c r="AV787" s="12" t="s">
        <v>84</v>
      </c>
      <c r="AW787" s="12" t="s">
        <v>37</v>
      </c>
      <c r="AX787" s="12" t="s">
        <v>76</v>
      </c>
      <c r="AY787" s="148" t="s">
        <v>163</v>
      </c>
    </row>
    <row r="788" spans="2:65" s="13" customFormat="1">
      <c r="B788" s="153"/>
      <c r="D788" s="141" t="s">
        <v>176</v>
      </c>
      <c r="E788" s="154" t="s">
        <v>19</v>
      </c>
      <c r="F788" s="155" t="s">
        <v>835</v>
      </c>
      <c r="H788" s="156">
        <v>0.54</v>
      </c>
      <c r="I788" s="157"/>
      <c r="L788" s="153"/>
      <c r="M788" s="158"/>
      <c r="T788" s="159"/>
      <c r="AT788" s="154" t="s">
        <v>176</v>
      </c>
      <c r="AU788" s="154" t="s">
        <v>86</v>
      </c>
      <c r="AV788" s="13" t="s">
        <v>86</v>
      </c>
      <c r="AW788" s="13" t="s">
        <v>37</v>
      </c>
      <c r="AX788" s="13" t="s">
        <v>76</v>
      </c>
      <c r="AY788" s="154" t="s">
        <v>163</v>
      </c>
    </row>
    <row r="789" spans="2:65" s="14" customFormat="1">
      <c r="B789" s="160"/>
      <c r="D789" s="141" t="s">
        <v>176</v>
      </c>
      <c r="E789" s="161" t="s">
        <v>19</v>
      </c>
      <c r="F789" s="162" t="s">
        <v>178</v>
      </c>
      <c r="H789" s="163">
        <v>6.0659999999999998</v>
      </c>
      <c r="I789" s="164"/>
      <c r="L789" s="160"/>
      <c r="M789" s="165"/>
      <c r="T789" s="166"/>
      <c r="AT789" s="161" t="s">
        <v>176</v>
      </c>
      <c r="AU789" s="161" t="s">
        <v>86</v>
      </c>
      <c r="AV789" s="14" t="s">
        <v>170</v>
      </c>
      <c r="AW789" s="14" t="s">
        <v>37</v>
      </c>
      <c r="AX789" s="14" t="s">
        <v>84</v>
      </c>
      <c r="AY789" s="161" t="s">
        <v>163</v>
      </c>
    </row>
    <row r="790" spans="2:65" s="1" customFormat="1" ht="16.5" customHeight="1">
      <c r="B790" s="33"/>
      <c r="C790" s="128" t="s">
        <v>836</v>
      </c>
      <c r="D790" s="128" t="s">
        <v>165</v>
      </c>
      <c r="E790" s="129" t="s">
        <v>837</v>
      </c>
      <c r="F790" s="130" t="s">
        <v>838</v>
      </c>
      <c r="G790" s="131" t="s">
        <v>187</v>
      </c>
      <c r="H790" s="132">
        <v>6.0659999999999998</v>
      </c>
      <c r="I790" s="133"/>
      <c r="J790" s="134">
        <f>ROUND(I790*H790,2)</f>
        <v>0</v>
      </c>
      <c r="K790" s="130" t="s">
        <v>169</v>
      </c>
      <c r="L790" s="33"/>
      <c r="M790" s="135" t="s">
        <v>19</v>
      </c>
      <c r="N790" s="136" t="s">
        <v>47</v>
      </c>
      <c r="P790" s="137">
        <f>O790*H790</f>
        <v>0</v>
      </c>
      <c r="Q790" s="137">
        <v>0</v>
      </c>
      <c r="R790" s="137">
        <f>Q790*H790</f>
        <v>0</v>
      </c>
      <c r="S790" s="137">
        <v>0</v>
      </c>
      <c r="T790" s="138">
        <f>S790*H790</f>
        <v>0</v>
      </c>
      <c r="AR790" s="139" t="s">
        <v>170</v>
      </c>
      <c r="AT790" s="139" t="s">
        <v>165</v>
      </c>
      <c r="AU790" s="139" t="s">
        <v>86</v>
      </c>
      <c r="AY790" s="18" t="s">
        <v>163</v>
      </c>
      <c r="BE790" s="140">
        <f>IF(N790="základní",J790,0)</f>
        <v>0</v>
      </c>
      <c r="BF790" s="140">
        <f>IF(N790="snížená",J790,0)</f>
        <v>0</v>
      </c>
      <c r="BG790" s="140">
        <f>IF(N790="zákl. přenesená",J790,0)</f>
        <v>0</v>
      </c>
      <c r="BH790" s="140">
        <f>IF(N790="sníž. přenesená",J790,0)</f>
        <v>0</v>
      </c>
      <c r="BI790" s="140">
        <f>IF(N790="nulová",J790,0)</f>
        <v>0</v>
      </c>
      <c r="BJ790" s="18" t="s">
        <v>84</v>
      </c>
      <c r="BK790" s="140">
        <f>ROUND(I790*H790,2)</f>
        <v>0</v>
      </c>
      <c r="BL790" s="18" t="s">
        <v>170</v>
      </c>
      <c r="BM790" s="139" t="s">
        <v>839</v>
      </c>
    </row>
    <row r="791" spans="2:65" s="1" customFormat="1" ht="19.2">
      <c r="B791" s="33"/>
      <c r="D791" s="141" t="s">
        <v>172</v>
      </c>
      <c r="F791" s="142" t="s">
        <v>840</v>
      </c>
      <c r="I791" s="143"/>
      <c r="L791" s="33"/>
      <c r="M791" s="144"/>
      <c r="T791" s="54"/>
      <c r="AT791" s="18" t="s">
        <v>172</v>
      </c>
      <c r="AU791" s="18" t="s">
        <v>86</v>
      </c>
    </row>
    <row r="792" spans="2:65" s="1" customFormat="1">
      <c r="B792" s="33"/>
      <c r="D792" s="145" t="s">
        <v>174</v>
      </c>
      <c r="F792" s="146" t="s">
        <v>841</v>
      </c>
      <c r="I792" s="143"/>
      <c r="L792" s="33"/>
      <c r="M792" s="144"/>
      <c r="T792" s="54"/>
      <c r="AT792" s="18" t="s">
        <v>174</v>
      </c>
      <c r="AU792" s="18" t="s">
        <v>86</v>
      </c>
    </row>
    <row r="793" spans="2:65" s="11" customFormat="1" ht="22.8" customHeight="1">
      <c r="B793" s="116"/>
      <c r="D793" s="117" t="s">
        <v>75</v>
      </c>
      <c r="E793" s="126" t="s">
        <v>199</v>
      </c>
      <c r="F793" s="126" t="s">
        <v>842</v>
      </c>
      <c r="I793" s="119"/>
      <c r="J793" s="127">
        <f>BK793</f>
        <v>0</v>
      </c>
      <c r="L793" s="116"/>
      <c r="M793" s="121"/>
      <c r="P793" s="122">
        <f>SUM(P794:P819)</f>
        <v>0</v>
      </c>
      <c r="R793" s="122">
        <f>SUM(R794:R819)</f>
        <v>9.8281579999999984</v>
      </c>
      <c r="T793" s="123">
        <f>SUM(T794:T819)</f>
        <v>0</v>
      </c>
      <c r="AR793" s="117" t="s">
        <v>84</v>
      </c>
      <c r="AT793" s="124" t="s">
        <v>75</v>
      </c>
      <c r="AU793" s="124" t="s">
        <v>84</v>
      </c>
      <c r="AY793" s="117" t="s">
        <v>163</v>
      </c>
      <c r="BK793" s="125">
        <f>SUM(BK794:BK819)</f>
        <v>0</v>
      </c>
    </row>
    <row r="794" spans="2:65" s="1" customFormat="1" ht="24.15" customHeight="1">
      <c r="B794" s="33"/>
      <c r="C794" s="128" t="s">
        <v>843</v>
      </c>
      <c r="D794" s="128" t="s">
        <v>165</v>
      </c>
      <c r="E794" s="129" t="s">
        <v>844</v>
      </c>
      <c r="F794" s="130" t="s">
        <v>845</v>
      </c>
      <c r="G794" s="131" t="s">
        <v>187</v>
      </c>
      <c r="H794" s="132">
        <v>47.8</v>
      </c>
      <c r="I794" s="133"/>
      <c r="J794" s="134">
        <f>ROUND(I794*H794,2)</f>
        <v>0</v>
      </c>
      <c r="K794" s="130" t="s">
        <v>169</v>
      </c>
      <c r="L794" s="33"/>
      <c r="M794" s="135" t="s">
        <v>19</v>
      </c>
      <c r="N794" s="136" t="s">
        <v>47</v>
      </c>
      <c r="P794" s="137">
        <f>O794*H794</f>
        <v>0</v>
      </c>
      <c r="Q794" s="137">
        <v>0</v>
      </c>
      <c r="R794" s="137">
        <f>Q794*H794</f>
        <v>0</v>
      </c>
      <c r="S794" s="137">
        <v>0</v>
      </c>
      <c r="T794" s="138">
        <f>S794*H794</f>
        <v>0</v>
      </c>
      <c r="AR794" s="139" t="s">
        <v>170</v>
      </c>
      <c r="AT794" s="139" t="s">
        <v>165</v>
      </c>
      <c r="AU794" s="139" t="s">
        <v>86</v>
      </c>
      <c r="AY794" s="18" t="s">
        <v>163</v>
      </c>
      <c r="BE794" s="140">
        <f>IF(N794="základní",J794,0)</f>
        <v>0</v>
      </c>
      <c r="BF794" s="140">
        <f>IF(N794="snížená",J794,0)</f>
        <v>0</v>
      </c>
      <c r="BG794" s="140">
        <f>IF(N794="zákl. přenesená",J794,0)</f>
        <v>0</v>
      </c>
      <c r="BH794" s="140">
        <f>IF(N794="sníž. přenesená",J794,0)</f>
        <v>0</v>
      </c>
      <c r="BI794" s="140">
        <f>IF(N794="nulová",J794,0)</f>
        <v>0</v>
      </c>
      <c r="BJ794" s="18" t="s">
        <v>84</v>
      </c>
      <c r="BK794" s="140">
        <f>ROUND(I794*H794,2)</f>
        <v>0</v>
      </c>
      <c r="BL794" s="18" t="s">
        <v>170</v>
      </c>
      <c r="BM794" s="139" t="s">
        <v>846</v>
      </c>
    </row>
    <row r="795" spans="2:65" s="1" customFormat="1" ht="28.8">
      <c r="B795" s="33"/>
      <c r="D795" s="141" t="s">
        <v>172</v>
      </c>
      <c r="F795" s="142" t="s">
        <v>847</v>
      </c>
      <c r="I795" s="143"/>
      <c r="L795" s="33"/>
      <c r="M795" s="144"/>
      <c r="T795" s="54"/>
      <c r="AT795" s="18" t="s">
        <v>172</v>
      </c>
      <c r="AU795" s="18" t="s">
        <v>86</v>
      </c>
    </row>
    <row r="796" spans="2:65" s="1" customFormat="1">
      <c r="B796" s="33"/>
      <c r="D796" s="145" t="s">
        <v>174</v>
      </c>
      <c r="F796" s="146" t="s">
        <v>848</v>
      </c>
      <c r="I796" s="143"/>
      <c r="L796" s="33"/>
      <c r="M796" s="144"/>
      <c r="T796" s="54"/>
      <c r="AT796" s="18" t="s">
        <v>174</v>
      </c>
      <c r="AU796" s="18" t="s">
        <v>86</v>
      </c>
    </row>
    <row r="797" spans="2:65" s="12" customFormat="1">
      <c r="B797" s="147"/>
      <c r="D797" s="141" t="s">
        <v>176</v>
      </c>
      <c r="E797" s="148" t="s">
        <v>19</v>
      </c>
      <c r="F797" s="149" t="s">
        <v>191</v>
      </c>
      <c r="H797" s="148" t="s">
        <v>19</v>
      </c>
      <c r="I797" s="150"/>
      <c r="L797" s="147"/>
      <c r="M797" s="151"/>
      <c r="T797" s="152"/>
      <c r="AT797" s="148" t="s">
        <v>176</v>
      </c>
      <c r="AU797" s="148" t="s">
        <v>86</v>
      </c>
      <c r="AV797" s="12" t="s">
        <v>84</v>
      </c>
      <c r="AW797" s="12" t="s">
        <v>37</v>
      </c>
      <c r="AX797" s="12" t="s">
        <v>76</v>
      </c>
      <c r="AY797" s="148" t="s">
        <v>163</v>
      </c>
    </row>
    <row r="798" spans="2:65" s="12" customFormat="1">
      <c r="B798" s="147"/>
      <c r="D798" s="141" t="s">
        <v>176</v>
      </c>
      <c r="E798" s="148" t="s">
        <v>19</v>
      </c>
      <c r="F798" s="149" t="s">
        <v>849</v>
      </c>
      <c r="H798" s="148" t="s">
        <v>19</v>
      </c>
      <c r="I798" s="150"/>
      <c r="L798" s="147"/>
      <c r="M798" s="151"/>
      <c r="T798" s="152"/>
      <c r="AT798" s="148" t="s">
        <v>176</v>
      </c>
      <c r="AU798" s="148" t="s">
        <v>86</v>
      </c>
      <c r="AV798" s="12" t="s">
        <v>84</v>
      </c>
      <c r="AW798" s="12" t="s">
        <v>37</v>
      </c>
      <c r="AX798" s="12" t="s">
        <v>76</v>
      </c>
      <c r="AY798" s="148" t="s">
        <v>163</v>
      </c>
    </row>
    <row r="799" spans="2:65" s="13" customFormat="1">
      <c r="B799" s="153"/>
      <c r="D799" s="141" t="s">
        <v>176</v>
      </c>
      <c r="E799" s="154" t="s">
        <v>19</v>
      </c>
      <c r="F799" s="155" t="s">
        <v>850</v>
      </c>
      <c r="H799" s="156">
        <v>47.8</v>
      </c>
      <c r="I799" s="157"/>
      <c r="L799" s="153"/>
      <c r="M799" s="158"/>
      <c r="T799" s="159"/>
      <c r="AT799" s="154" t="s">
        <v>176</v>
      </c>
      <c r="AU799" s="154" t="s">
        <v>86</v>
      </c>
      <c r="AV799" s="13" t="s">
        <v>86</v>
      </c>
      <c r="AW799" s="13" t="s">
        <v>37</v>
      </c>
      <c r="AX799" s="13" t="s">
        <v>76</v>
      </c>
      <c r="AY799" s="154" t="s">
        <v>163</v>
      </c>
    </row>
    <row r="800" spans="2:65" s="14" customFormat="1">
      <c r="B800" s="160"/>
      <c r="D800" s="141" t="s">
        <v>176</v>
      </c>
      <c r="E800" s="161" t="s">
        <v>19</v>
      </c>
      <c r="F800" s="162" t="s">
        <v>178</v>
      </c>
      <c r="H800" s="163">
        <v>47.8</v>
      </c>
      <c r="I800" s="164"/>
      <c r="L800" s="160"/>
      <c r="M800" s="165"/>
      <c r="T800" s="166"/>
      <c r="AT800" s="161" t="s">
        <v>176</v>
      </c>
      <c r="AU800" s="161" t="s">
        <v>86</v>
      </c>
      <c r="AV800" s="14" t="s">
        <v>170</v>
      </c>
      <c r="AW800" s="14" t="s">
        <v>37</v>
      </c>
      <c r="AX800" s="14" t="s">
        <v>84</v>
      </c>
      <c r="AY800" s="161" t="s">
        <v>163</v>
      </c>
    </row>
    <row r="801" spans="2:65" s="1" customFormat="1" ht="24.15" customHeight="1">
      <c r="B801" s="33"/>
      <c r="C801" s="128" t="s">
        <v>851</v>
      </c>
      <c r="D801" s="128" t="s">
        <v>165</v>
      </c>
      <c r="E801" s="129" t="s">
        <v>852</v>
      </c>
      <c r="F801" s="130" t="s">
        <v>853</v>
      </c>
      <c r="G801" s="131" t="s">
        <v>187</v>
      </c>
      <c r="H801" s="132">
        <v>66.3</v>
      </c>
      <c r="I801" s="133"/>
      <c r="J801" s="134">
        <f>ROUND(I801*H801,2)</f>
        <v>0</v>
      </c>
      <c r="K801" s="130" t="s">
        <v>169</v>
      </c>
      <c r="L801" s="33"/>
      <c r="M801" s="135" t="s">
        <v>19</v>
      </c>
      <c r="N801" s="136" t="s">
        <v>47</v>
      </c>
      <c r="P801" s="137">
        <f>O801*H801</f>
        <v>0</v>
      </c>
      <c r="Q801" s="137">
        <v>0</v>
      </c>
      <c r="R801" s="137">
        <f>Q801*H801</f>
        <v>0</v>
      </c>
      <c r="S801" s="137">
        <v>0</v>
      </c>
      <c r="T801" s="138">
        <f>S801*H801</f>
        <v>0</v>
      </c>
      <c r="AR801" s="139" t="s">
        <v>170</v>
      </c>
      <c r="AT801" s="139" t="s">
        <v>165</v>
      </c>
      <c r="AU801" s="139" t="s">
        <v>86</v>
      </c>
      <c r="AY801" s="18" t="s">
        <v>163</v>
      </c>
      <c r="BE801" s="140">
        <f>IF(N801="základní",J801,0)</f>
        <v>0</v>
      </c>
      <c r="BF801" s="140">
        <f>IF(N801="snížená",J801,0)</f>
        <v>0</v>
      </c>
      <c r="BG801" s="140">
        <f>IF(N801="zákl. přenesená",J801,0)</f>
        <v>0</v>
      </c>
      <c r="BH801" s="140">
        <f>IF(N801="sníž. přenesená",J801,0)</f>
        <v>0</v>
      </c>
      <c r="BI801" s="140">
        <f>IF(N801="nulová",J801,0)</f>
        <v>0</v>
      </c>
      <c r="BJ801" s="18" t="s">
        <v>84</v>
      </c>
      <c r="BK801" s="140">
        <f>ROUND(I801*H801,2)</f>
        <v>0</v>
      </c>
      <c r="BL801" s="18" t="s">
        <v>170</v>
      </c>
      <c r="BM801" s="139" t="s">
        <v>854</v>
      </c>
    </row>
    <row r="802" spans="2:65" s="1" customFormat="1" ht="28.8">
      <c r="B802" s="33"/>
      <c r="D802" s="141" t="s">
        <v>172</v>
      </c>
      <c r="F802" s="142" t="s">
        <v>855</v>
      </c>
      <c r="I802" s="143"/>
      <c r="L802" s="33"/>
      <c r="M802" s="144"/>
      <c r="T802" s="54"/>
      <c r="AT802" s="18" t="s">
        <v>172</v>
      </c>
      <c r="AU802" s="18" t="s">
        <v>86</v>
      </c>
    </row>
    <row r="803" spans="2:65" s="1" customFormat="1">
      <c r="B803" s="33"/>
      <c r="D803" s="145" t="s">
        <v>174</v>
      </c>
      <c r="F803" s="146" t="s">
        <v>856</v>
      </c>
      <c r="I803" s="143"/>
      <c r="L803" s="33"/>
      <c r="M803" s="144"/>
      <c r="T803" s="54"/>
      <c r="AT803" s="18" t="s">
        <v>174</v>
      </c>
      <c r="AU803" s="18" t="s">
        <v>86</v>
      </c>
    </row>
    <row r="804" spans="2:65" s="12" customFormat="1">
      <c r="B804" s="147"/>
      <c r="D804" s="141" t="s">
        <v>176</v>
      </c>
      <c r="E804" s="148" t="s">
        <v>19</v>
      </c>
      <c r="F804" s="149" t="s">
        <v>191</v>
      </c>
      <c r="H804" s="148" t="s">
        <v>19</v>
      </c>
      <c r="I804" s="150"/>
      <c r="L804" s="147"/>
      <c r="M804" s="151"/>
      <c r="T804" s="152"/>
      <c r="AT804" s="148" t="s">
        <v>176</v>
      </c>
      <c r="AU804" s="148" t="s">
        <v>86</v>
      </c>
      <c r="AV804" s="12" t="s">
        <v>84</v>
      </c>
      <c r="AW804" s="12" t="s">
        <v>37</v>
      </c>
      <c r="AX804" s="12" t="s">
        <v>76</v>
      </c>
      <c r="AY804" s="148" t="s">
        <v>163</v>
      </c>
    </row>
    <row r="805" spans="2:65" s="12" customFormat="1">
      <c r="B805" s="147"/>
      <c r="D805" s="141" t="s">
        <v>176</v>
      </c>
      <c r="E805" s="148" t="s">
        <v>19</v>
      </c>
      <c r="F805" s="149" t="s">
        <v>857</v>
      </c>
      <c r="H805" s="148" t="s">
        <v>19</v>
      </c>
      <c r="I805" s="150"/>
      <c r="L805" s="147"/>
      <c r="M805" s="151"/>
      <c r="T805" s="152"/>
      <c r="AT805" s="148" t="s">
        <v>176</v>
      </c>
      <c r="AU805" s="148" t="s">
        <v>86</v>
      </c>
      <c r="AV805" s="12" t="s">
        <v>84</v>
      </c>
      <c r="AW805" s="12" t="s">
        <v>37</v>
      </c>
      <c r="AX805" s="12" t="s">
        <v>76</v>
      </c>
      <c r="AY805" s="148" t="s">
        <v>163</v>
      </c>
    </row>
    <row r="806" spans="2:65" s="13" customFormat="1">
      <c r="B806" s="153"/>
      <c r="D806" s="141" t="s">
        <v>176</v>
      </c>
      <c r="E806" s="154" t="s">
        <v>19</v>
      </c>
      <c r="F806" s="155" t="s">
        <v>858</v>
      </c>
      <c r="H806" s="156">
        <v>18.5</v>
      </c>
      <c r="I806" s="157"/>
      <c r="L806" s="153"/>
      <c r="M806" s="158"/>
      <c r="T806" s="159"/>
      <c r="AT806" s="154" t="s">
        <v>176</v>
      </c>
      <c r="AU806" s="154" t="s">
        <v>86</v>
      </c>
      <c r="AV806" s="13" t="s">
        <v>86</v>
      </c>
      <c r="AW806" s="13" t="s">
        <v>37</v>
      </c>
      <c r="AX806" s="13" t="s">
        <v>76</v>
      </c>
      <c r="AY806" s="154" t="s">
        <v>163</v>
      </c>
    </row>
    <row r="807" spans="2:65" s="12" customFormat="1">
      <c r="B807" s="147"/>
      <c r="D807" s="141" t="s">
        <v>176</v>
      </c>
      <c r="E807" s="148" t="s">
        <v>19</v>
      </c>
      <c r="F807" s="149" t="s">
        <v>192</v>
      </c>
      <c r="H807" s="148" t="s">
        <v>19</v>
      </c>
      <c r="I807" s="150"/>
      <c r="L807" s="147"/>
      <c r="M807" s="151"/>
      <c r="T807" s="152"/>
      <c r="AT807" s="148" t="s">
        <v>176</v>
      </c>
      <c r="AU807" s="148" t="s">
        <v>86</v>
      </c>
      <c r="AV807" s="12" t="s">
        <v>84</v>
      </c>
      <c r="AW807" s="12" t="s">
        <v>37</v>
      </c>
      <c r="AX807" s="12" t="s">
        <v>76</v>
      </c>
      <c r="AY807" s="148" t="s">
        <v>163</v>
      </c>
    </row>
    <row r="808" spans="2:65" s="13" customFormat="1">
      <c r="B808" s="153"/>
      <c r="D808" s="141" t="s">
        <v>176</v>
      </c>
      <c r="E808" s="154" t="s">
        <v>19</v>
      </c>
      <c r="F808" s="155" t="s">
        <v>850</v>
      </c>
      <c r="H808" s="156">
        <v>47.8</v>
      </c>
      <c r="I808" s="157"/>
      <c r="L808" s="153"/>
      <c r="M808" s="158"/>
      <c r="T808" s="159"/>
      <c r="AT808" s="154" t="s">
        <v>176</v>
      </c>
      <c r="AU808" s="154" t="s">
        <v>86</v>
      </c>
      <c r="AV808" s="13" t="s">
        <v>86</v>
      </c>
      <c r="AW808" s="13" t="s">
        <v>37</v>
      </c>
      <c r="AX808" s="13" t="s">
        <v>76</v>
      </c>
      <c r="AY808" s="154" t="s">
        <v>163</v>
      </c>
    </row>
    <row r="809" spans="2:65" s="14" customFormat="1">
      <c r="B809" s="160"/>
      <c r="D809" s="141" t="s">
        <v>176</v>
      </c>
      <c r="E809" s="161" t="s">
        <v>19</v>
      </c>
      <c r="F809" s="162" t="s">
        <v>178</v>
      </c>
      <c r="H809" s="163">
        <v>66.3</v>
      </c>
      <c r="I809" s="164"/>
      <c r="L809" s="160"/>
      <c r="M809" s="165"/>
      <c r="T809" s="166"/>
      <c r="AT809" s="161" t="s">
        <v>176</v>
      </c>
      <c r="AU809" s="161" t="s">
        <v>86</v>
      </c>
      <c r="AV809" s="14" t="s">
        <v>170</v>
      </c>
      <c r="AW809" s="14" t="s">
        <v>37</v>
      </c>
      <c r="AX809" s="14" t="s">
        <v>84</v>
      </c>
      <c r="AY809" s="161" t="s">
        <v>163</v>
      </c>
    </row>
    <row r="810" spans="2:65" s="1" customFormat="1" ht="24.15" customHeight="1">
      <c r="B810" s="33"/>
      <c r="C810" s="128" t="s">
        <v>859</v>
      </c>
      <c r="D810" s="128" t="s">
        <v>165</v>
      </c>
      <c r="E810" s="129" t="s">
        <v>860</v>
      </c>
      <c r="F810" s="130" t="s">
        <v>861</v>
      </c>
      <c r="G810" s="131" t="s">
        <v>187</v>
      </c>
      <c r="H810" s="132">
        <v>47.8</v>
      </c>
      <c r="I810" s="133"/>
      <c r="J810" s="134">
        <f>ROUND(I810*H810,2)</f>
        <v>0</v>
      </c>
      <c r="K810" s="130" t="s">
        <v>169</v>
      </c>
      <c r="L810" s="33"/>
      <c r="M810" s="135" t="s">
        <v>19</v>
      </c>
      <c r="N810" s="136" t="s">
        <v>47</v>
      </c>
      <c r="P810" s="137">
        <f>O810*H810</f>
        <v>0</v>
      </c>
      <c r="Q810" s="137">
        <v>8.9219999999999994E-2</v>
      </c>
      <c r="R810" s="137">
        <f>Q810*H810</f>
        <v>4.2647159999999991</v>
      </c>
      <c r="S810" s="137">
        <v>0</v>
      </c>
      <c r="T810" s="138">
        <f>S810*H810</f>
        <v>0</v>
      </c>
      <c r="AR810" s="139" t="s">
        <v>170</v>
      </c>
      <c r="AT810" s="139" t="s">
        <v>165</v>
      </c>
      <c r="AU810" s="139" t="s">
        <v>86</v>
      </c>
      <c r="AY810" s="18" t="s">
        <v>163</v>
      </c>
      <c r="BE810" s="140">
        <f>IF(N810="základní",J810,0)</f>
        <v>0</v>
      </c>
      <c r="BF810" s="140">
        <f>IF(N810="snížená",J810,0)</f>
        <v>0</v>
      </c>
      <c r="BG810" s="140">
        <f>IF(N810="zákl. přenesená",J810,0)</f>
        <v>0</v>
      </c>
      <c r="BH810" s="140">
        <f>IF(N810="sníž. přenesená",J810,0)</f>
        <v>0</v>
      </c>
      <c r="BI810" s="140">
        <f>IF(N810="nulová",J810,0)</f>
        <v>0</v>
      </c>
      <c r="BJ810" s="18" t="s">
        <v>84</v>
      </c>
      <c r="BK810" s="140">
        <f>ROUND(I810*H810,2)</f>
        <v>0</v>
      </c>
      <c r="BL810" s="18" t="s">
        <v>170</v>
      </c>
      <c r="BM810" s="139" t="s">
        <v>862</v>
      </c>
    </row>
    <row r="811" spans="2:65" s="1" customFormat="1" ht="48">
      <c r="B811" s="33"/>
      <c r="D811" s="141" t="s">
        <v>172</v>
      </c>
      <c r="F811" s="142" t="s">
        <v>863</v>
      </c>
      <c r="I811" s="143"/>
      <c r="L811" s="33"/>
      <c r="M811" s="144"/>
      <c r="T811" s="54"/>
      <c r="AT811" s="18" t="s">
        <v>172</v>
      </c>
      <c r="AU811" s="18" t="s">
        <v>86</v>
      </c>
    </row>
    <row r="812" spans="2:65" s="1" customFormat="1">
      <c r="B812" s="33"/>
      <c r="D812" s="145" t="s">
        <v>174</v>
      </c>
      <c r="F812" s="146" t="s">
        <v>864</v>
      </c>
      <c r="I812" s="143"/>
      <c r="L812" s="33"/>
      <c r="M812" s="144"/>
      <c r="T812" s="54"/>
      <c r="AT812" s="18" t="s">
        <v>174</v>
      </c>
      <c r="AU812" s="18" t="s">
        <v>86</v>
      </c>
    </row>
    <row r="813" spans="2:65" s="12" customFormat="1">
      <c r="B813" s="147"/>
      <c r="D813" s="141" t="s">
        <v>176</v>
      </c>
      <c r="E813" s="148" t="s">
        <v>19</v>
      </c>
      <c r="F813" s="149" t="s">
        <v>191</v>
      </c>
      <c r="H813" s="148" t="s">
        <v>19</v>
      </c>
      <c r="I813" s="150"/>
      <c r="L813" s="147"/>
      <c r="M813" s="151"/>
      <c r="T813" s="152"/>
      <c r="AT813" s="148" t="s">
        <v>176</v>
      </c>
      <c r="AU813" s="148" t="s">
        <v>86</v>
      </c>
      <c r="AV813" s="12" t="s">
        <v>84</v>
      </c>
      <c r="AW813" s="12" t="s">
        <v>37</v>
      </c>
      <c r="AX813" s="12" t="s">
        <v>76</v>
      </c>
      <c r="AY813" s="148" t="s">
        <v>163</v>
      </c>
    </row>
    <row r="814" spans="2:65" s="12" customFormat="1">
      <c r="B814" s="147"/>
      <c r="D814" s="141" t="s">
        <v>176</v>
      </c>
      <c r="E814" s="148" t="s">
        <v>19</v>
      </c>
      <c r="F814" s="149" t="s">
        <v>192</v>
      </c>
      <c r="H814" s="148" t="s">
        <v>19</v>
      </c>
      <c r="I814" s="150"/>
      <c r="L814" s="147"/>
      <c r="M814" s="151"/>
      <c r="T814" s="152"/>
      <c r="AT814" s="148" t="s">
        <v>176</v>
      </c>
      <c r="AU814" s="148" t="s">
        <v>86</v>
      </c>
      <c r="AV814" s="12" t="s">
        <v>84</v>
      </c>
      <c r="AW814" s="12" t="s">
        <v>37</v>
      </c>
      <c r="AX814" s="12" t="s">
        <v>76</v>
      </c>
      <c r="AY814" s="148" t="s">
        <v>163</v>
      </c>
    </row>
    <row r="815" spans="2:65" s="13" customFormat="1">
      <c r="B815" s="153"/>
      <c r="D815" s="141" t="s">
        <v>176</v>
      </c>
      <c r="E815" s="154" t="s">
        <v>19</v>
      </c>
      <c r="F815" s="155" t="s">
        <v>850</v>
      </c>
      <c r="H815" s="156">
        <v>47.8</v>
      </c>
      <c r="I815" s="157"/>
      <c r="L815" s="153"/>
      <c r="M815" s="158"/>
      <c r="T815" s="159"/>
      <c r="AT815" s="154" t="s">
        <v>176</v>
      </c>
      <c r="AU815" s="154" t="s">
        <v>86</v>
      </c>
      <c r="AV815" s="13" t="s">
        <v>86</v>
      </c>
      <c r="AW815" s="13" t="s">
        <v>37</v>
      </c>
      <c r="AX815" s="13" t="s">
        <v>76</v>
      </c>
      <c r="AY815" s="154" t="s">
        <v>163</v>
      </c>
    </row>
    <row r="816" spans="2:65" s="14" customFormat="1">
      <c r="B816" s="160"/>
      <c r="D816" s="141" t="s">
        <v>176</v>
      </c>
      <c r="E816" s="161" t="s">
        <v>19</v>
      </c>
      <c r="F816" s="162" t="s">
        <v>178</v>
      </c>
      <c r="H816" s="163">
        <v>47.8</v>
      </c>
      <c r="I816" s="164"/>
      <c r="L816" s="160"/>
      <c r="M816" s="165"/>
      <c r="T816" s="166"/>
      <c r="AT816" s="161" t="s">
        <v>176</v>
      </c>
      <c r="AU816" s="161" t="s">
        <v>86</v>
      </c>
      <c r="AV816" s="14" t="s">
        <v>170</v>
      </c>
      <c r="AW816" s="14" t="s">
        <v>37</v>
      </c>
      <c r="AX816" s="14" t="s">
        <v>84</v>
      </c>
      <c r="AY816" s="161" t="s">
        <v>163</v>
      </c>
    </row>
    <row r="817" spans="2:65" s="1" customFormat="1" ht="16.5" customHeight="1">
      <c r="B817" s="33"/>
      <c r="C817" s="167" t="s">
        <v>865</v>
      </c>
      <c r="D817" s="167" t="s">
        <v>323</v>
      </c>
      <c r="E817" s="168" t="s">
        <v>866</v>
      </c>
      <c r="F817" s="169" t="s">
        <v>867</v>
      </c>
      <c r="G817" s="170" t="s">
        <v>187</v>
      </c>
      <c r="H817" s="171">
        <v>49.234000000000002</v>
      </c>
      <c r="I817" s="172"/>
      <c r="J817" s="173">
        <f>ROUND(I817*H817,2)</f>
        <v>0</v>
      </c>
      <c r="K817" s="169" t="s">
        <v>169</v>
      </c>
      <c r="L817" s="174"/>
      <c r="M817" s="175" t="s">
        <v>19</v>
      </c>
      <c r="N817" s="176" t="s">
        <v>47</v>
      </c>
      <c r="P817" s="137">
        <f>O817*H817</f>
        <v>0</v>
      </c>
      <c r="Q817" s="137">
        <v>0.113</v>
      </c>
      <c r="R817" s="137">
        <f>Q817*H817</f>
        <v>5.5634420000000002</v>
      </c>
      <c r="S817" s="137">
        <v>0</v>
      </c>
      <c r="T817" s="138">
        <f>S817*H817</f>
        <v>0</v>
      </c>
      <c r="AR817" s="139" t="s">
        <v>225</v>
      </c>
      <c r="AT817" s="139" t="s">
        <v>323</v>
      </c>
      <c r="AU817" s="139" t="s">
        <v>86</v>
      </c>
      <c r="AY817" s="18" t="s">
        <v>163</v>
      </c>
      <c r="BE817" s="140">
        <f>IF(N817="základní",J817,0)</f>
        <v>0</v>
      </c>
      <c r="BF817" s="140">
        <f>IF(N817="snížená",J817,0)</f>
        <v>0</v>
      </c>
      <c r="BG817" s="140">
        <f>IF(N817="zákl. přenesená",J817,0)</f>
        <v>0</v>
      </c>
      <c r="BH817" s="140">
        <f>IF(N817="sníž. přenesená",J817,0)</f>
        <v>0</v>
      </c>
      <c r="BI817" s="140">
        <f>IF(N817="nulová",J817,0)</f>
        <v>0</v>
      </c>
      <c r="BJ817" s="18" t="s">
        <v>84</v>
      </c>
      <c r="BK817" s="140">
        <f>ROUND(I817*H817,2)</f>
        <v>0</v>
      </c>
      <c r="BL817" s="18" t="s">
        <v>170</v>
      </c>
      <c r="BM817" s="139" t="s">
        <v>868</v>
      </c>
    </row>
    <row r="818" spans="2:65" s="1" customFormat="1">
      <c r="B818" s="33"/>
      <c r="D818" s="141" t="s">
        <v>172</v>
      </c>
      <c r="F818" s="142" t="s">
        <v>867</v>
      </c>
      <c r="I818" s="143"/>
      <c r="L818" s="33"/>
      <c r="M818" s="144"/>
      <c r="T818" s="54"/>
      <c r="AT818" s="18" t="s">
        <v>172</v>
      </c>
      <c r="AU818" s="18" t="s">
        <v>86</v>
      </c>
    </row>
    <row r="819" spans="2:65" s="13" customFormat="1">
      <c r="B819" s="153"/>
      <c r="D819" s="141" t="s">
        <v>176</v>
      </c>
      <c r="F819" s="155" t="s">
        <v>869</v>
      </c>
      <c r="H819" s="156">
        <v>49.234000000000002</v>
      </c>
      <c r="I819" s="157"/>
      <c r="L819" s="153"/>
      <c r="M819" s="158"/>
      <c r="T819" s="159"/>
      <c r="AT819" s="154" t="s">
        <v>176</v>
      </c>
      <c r="AU819" s="154" t="s">
        <v>86</v>
      </c>
      <c r="AV819" s="13" t="s">
        <v>86</v>
      </c>
      <c r="AW819" s="13" t="s">
        <v>4</v>
      </c>
      <c r="AX819" s="13" t="s">
        <v>84</v>
      </c>
      <c r="AY819" s="154" t="s">
        <v>163</v>
      </c>
    </row>
    <row r="820" spans="2:65" s="11" customFormat="1" ht="22.8" customHeight="1">
      <c r="B820" s="116"/>
      <c r="D820" s="117" t="s">
        <v>75</v>
      </c>
      <c r="E820" s="126" t="s">
        <v>207</v>
      </c>
      <c r="F820" s="126" t="s">
        <v>870</v>
      </c>
      <c r="I820" s="119"/>
      <c r="J820" s="127">
        <f>BK820</f>
        <v>0</v>
      </c>
      <c r="L820" s="116"/>
      <c r="M820" s="121"/>
      <c r="P820" s="122">
        <f>SUM(P821:P2077)</f>
        <v>0</v>
      </c>
      <c r="R820" s="122">
        <f>SUM(R821:R2077)</f>
        <v>38.918675390000004</v>
      </c>
      <c r="T820" s="123">
        <f>SUM(T821:T2077)</f>
        <v>0</v>
      </c>
      <c r="AR820" s="117" t="s">
        <v>84</v>
      </c>
      <c r="AT820" s="124" t="s">
        <v>75</v>
      </c>
      <c r="AU820" s="124" t="s">
        <v>84</v>
      </c>
      <c r="AY820" s="117" t="s">
        <v>163</v>
      </c>
      <c r="BK820" s="125">
        <f>SUM(BK821:BK2077)</f>
        <v>0</v>
      </c>
    </row>
    <row r="821" spans="2:65" s="1" customFormat="1" ht="24.15" customHeight="1">
      <c r="B821" s="33"/>
      <c r="C821" s="128" t="s">
        <v>871</v>
      </c>
      <c r="D821" s="128" t="s">
        <v>165</v>
      </c>
      <c r="E821" s="129" t="s">
        <v>872</v>
      </c>
      <c r="F821" s="130" t="s">
        <v>873</v>
      </c>
      <c r="G821" s="131" t="s">
        <v>187</v>
      </c>
      <c r="H821" s="132">
        <v>43.45</v>
      </c>
      <c r="I821" s="133"/>
      <c r="J821" s="134">
        <f>ROUND(I821*H821,2)</f>
        <v>0</v>
      </c>
      <c r="K821" s="130" t="s">
        <v>169</v>
      </c>
      <c r="L821" s="33"/>
      <c r="M821" s="135" t="s">
        <v>19</v>
      </c>
      <c r="N821" s="136" t="s">
        <v>47</v>
      </c>
      <c r="P821" s="137">
        <f>O821*H821</f>
        <v>0</v>
      </c>
      <c r="Q821" s="137">
        <v>7.3499999999999998E-3</v>
      </c>
      <c r="R821" s="137">
        <f>Q821*H821</f>
        <v>0.31935750000000002</v>
      </c>
      <c r="S821" s="137">
        <v>0</v>
      </c>
      <c r="T821" s="138">
        <f>S821*H821</f>
        <v>0</v>
      </c>
      <c r="AR821" s="139" t="s">
        <v>170</v>
      </c>
      <c r="AT821" s="139" t="s">
        <v>165</v>
      </c>
      <c r="AU821" s="139" t="s">
        <v>86</v>
      </c>
      <c r="AY821" s="18" t="s">
        <v>163</v>
      </c>
      <c r="BE821" s="140">
        <f>IF(N821="základní",J821,0)</f>
        <v>0</v>
      </c>
      <c r="BF821" s="140">
        <f>IF(N821="snížená",J821,0)</f>
        <v>0</v>
      </c>
      <c r="BG821" s="140">
        <f>IF(N821="zákl. přenesená",J821,0)</f>
        <v>0</v>
      </c>
      <c r="BH821" s="140">
        <f>IF(N821="sníž. přenesená",J821,0)</f>
        <v>0</v>
      </c>
      <c r="BI821" s="140">
        <f>IF(N821="nulová",J821,0)</f>
        <v>0</v>
      </c>
      <c r="BJ821" s="18" t="s">
        <v>84</v>
      </c>
      <c r="BK821" s="140">
        <f>ROUND(I821*H821,2)</f>
        <v>0</v>
      </c>
      <c r="BL821" s="18" t="s">
        <v>170</v>
      </c>
      <c r="BM821" s="139" t="s">
        <v>874</v>
      </c>
    </row>
    <row r="822" spans="2:65" s="1" customFormat="1" ht="28.8">
      <c r="B822" s="33"/>
      <c r="D822" s="141" t="s">
        <v>172</v>
      </c>
      <c r="F822" s="142" t="s">
        <v>875</v>
      </c>
      <c r="I822" s="143"/>
      <c r="L822" s="33"/>
      <c r="M822" s="144"/>
      <c r="T822" s="54"/>
      <c r="AT822" s="18" t="s">
        <v>172</v>
      </c>
      <c r="AU822" s="18" t="s">
        <v>86</v>
      </c>
    </row>
    <row r="823" spans="2:65" s="1" customFormat="1">
      <c r="B823" s="33"/>
      <c r="D823" s="145" t="s">
        <v>174</v>
      </c>
      <c r="F823" s="146" t="s">
        <v>876</v>
      </c>
      <c r="I823" s="143"/>
      <c r="L823" s="33"/>
      <c r="M823" s="144"/>
      <c r="T823" s="54"/>
      <c r="AT823" s="18" t="s">
        <v>174</v>
      </c>
      <c r="AU823" s="18" t="s">
        <v>86</v>
      </c>
    </row>
    <row r="824" spans="2:65" s="12" customFormat="1">
      <c r="B824" s="147"/>
      <c r="D824" s="141" t="s">
        <v>176</v>
      </c>
      <c r="E824" s="148" t="s">
        <v>19</v>
      </c>
      <c r="F824" s="149" t="s">
        <v>511</v>
      </c>
      <c r="H824" s="148" t="s">
        <v>19</v>
      </c>
      <c r="I824" s="150"/>
      <c r="L824" s="147"/>
      <c r="M824" s="151"/>
      <c r="T824" s="152"/>
      <c r="AT824" s="148" t="s">
        <v>176</v>
      </c>
      <c r="AU824" s="148" t="s">
        <v>86</v>
      </c>
      <c r="AV824" s="12" t="s">
        <v>84</v>
      </c>
      <c r="AW824" s="12" t="s">
        <v>37</v>
      </c>
      <c r="AX824" s="12" t="s">
        <v>76</v>
      </c>
      <c r="AY824" s="148" t="s">
        <v>163</v>
      </c>
    </row>
    <row r="825" spans="2:65" s="12" customFormat="1">
      <c r="B825" s="147"/>
      <c r="D825" s="141" t="s">
        <v>176</v>
      </c>
      <c r="E825" s="148" t="s">
        <v>19</v>
      </c>
      <c r="F825" s="149" t="s">
        <v>877</v>
      </c>
      <c r="H825" s="148" t="s">
        <v>19</v>
      </c>
      <c r="I825" s="150"/>
      <c r="L825" s="147"/>
      <c r="M825" s="151"/>
      <c r="T825" s="152"/>
      <c r="AT825" s="148" t="s">
        <v>176</v>
      </c>
      <c r="AU825" s="148" t="s">
        <v>86</v>
      </c>
      <c r="AV825" s="12" t="s">
        <v>84</v>
      </c>
      <c r="AW825" s="12" t="s">
        <v>37</v>
      </c>
      <c r="AX825" s="12" t="s">
        <v>76</v>
      </c>
      <c r="AY825" s="148" t="s">
        <v>163</v>
      </c>
    </row>
    <row r="826" spans="2:65" s="13" customFormat="1">
      <c r="B826" s="153"/>
      <c r="D826" s="141" t="s">
        <v>176</v>
      </c>
      <c r="E826" s="154" t="s">
        <v>19</v>
      </c>
      <c r="F826" s="155" t="s">
        <v>878</v>
      </c>
      <c r="H826" s="156">
        <v>26.815000000000001</v>
      </c>
      <c r="I826" s="157"/>
      <c r="L826" s="153"/>
      <c r="M826" s="158"/>
      <c r="T826" s="159"/>
      <c r="AT826" s="154" t="s">
        <v>176</v>
      </c>
      <c r="AU826" s="154" t="s">
        <v>86</v>
      </c>
      <c r="AV826" s="13" t="s">
        <v>86</v>
      </c>
      <c r="AW826" s="13" t="s">
        <v>37</v>
      </c>
      <c r="AX826" s="13" t="s">
        <v>76</v>
      </c>
      <c r="AY826" s="154" t="s">
        <v>163</v>
      </c>
    </row>
    <row r="827" spans="2:65" s="12" customFormat="1">
      <c r="B827" s="147"/>
      <c r="D827" s="141" t="s">
        <v>176</v>
      </c>
      <c r="E827" s="148" t="s">
        <v>19</v>
      </c>
      <c r="F827" s="149" t="s">
        <v>555</v>
      </c>
      <c r="H827" s="148" t="s">
        <v>19</v>
      </c>
      <c r="I827" s="150"/>
      <c r="L827" s="147"/>
      <c r="M827" s="151"/>
      <c r="T827" s="152"/>
      <c r="AT827" s="148" t="s">
        <v>176</v>
      </c>
      <c r="AU827" s="148" t="s">
        <v>86</v>
      </c>
      <c r="AV827" s="12" t="s">
        <v>84</v>
      </c>
      <c r="AW827" s="12" t="s">
        <v>37</v>
      </c>
      <c r="AX827" s="12" t="s">
        <v>76</v>
      </c>
      <c r="AY827" s="148" t="s">
        <v>163</v>
      </c>
    </row>
    <row r="828" spans="2:65" s="13" customFormat="1">
      <c r="B828" s="153"/>
      <c r="D828" s="141" t="s">
        <v>176</v>
      </c>
      <c r="E828" s="154" t="s">
        <v>19</v>
      </c>
      <c r="F828" s="155" t="s">
        <v>879</v>
      </c>
      <c r="H828" s="156">
        <v>-3.36</v>
      </c>
      <c r="I828" s="157"/>
      <c r="L828" s="153"/>
      <c r="M828" s="158"/>
      <c r="T828" s="159"/>
      <c r="AT828" s="154" t="s">
        <v>176</v>
      </c>
      <c r="AU828" s="154" t="s">
        <v>86</v>
      </c>
      <c r="AV828" s="13" t="s">
        <v>86</v>
      </c>
      <c r="AW828" s="13" t="s">
        <v>37</v>
      </c>
      <c r="AX828" s="13" t="s">
        <v>76</v>
      </c>
      <c r="AY828" s="154" t="s">
        <v>163</v>
      </c>
    </row>
    <row r="829" spans="2:65" s="12" customFormat="1">
      <c r="B829" s="147"/>
      <c r="D829" s="141" t="s">
        <v>176</v>
      </c>
      <c r="E829" s="148" t="s">
        <v>19</v>
      </c>
      <c r="F829" s="149" t="s">
        <v>558</v>
      </c>
      <c r="H829" s="148" t="s">
        <v>19</v>
      </c>
      <c r="I829" s="150"/>
      <c r="L829" s="147"/>
      <c r="M829" s="151"/>
      <c r="T829" s="152"/>
      <c r="AT829" s="148" t="s">
        <v>176</v>
      </c>
      <c r="AU829" s="148" t="s">
        <v>86</v>
      </c>
      <c r="AV829" s="12" t="s">
        <v>84</v>
      </c>
      <c r="AW829" s="12" t="s">
        <v>37</v>
      </c>
      <c r="AX829" s="12" t="s">
        <v>76</v>
      </c>
      <c r="AY829" s="148" t="s">
        <v>163</v>
      </c>
    </row>
    <row r="830" spans="2:65" s="12" customFormat="1">
      <c r="B830" s="147"/>
      <c r="D830" s="141" t="s">
        <v>176</v>
      </c>
      <c r="E830" s="148" t="s">
        <v>19</v>
      </c>
      <c r="F830" s="149" t="s">
        <v>880</v>
      </c>
      <c r="H830" s="148" t="s">
        <v>19</v>
      </c>
      <c r="I830" s="150"/>
      <c r="L830" s="147"/>
      <c r="M830" s="151"/>
      <c r="T830" s="152"/>
      <c r="AT830" s="148" t="s">
        <v>176</v>
      </c>
      <c r="AU830" s="148" t="s">
        <v>86</v>
      </c>
      <c r="AV830" s="12" t="s">
        <v>84</v>
      </c>
      <c r="AW830" s="12" t="s">
        <v>37</v>
      </c>
      <c r="AX830" s="12" t="s">
        <v>76</v>
      </c>
      <c r="AY830" s="148" t="s">
        <v>163</v>
      </c>
    </row>
    <row r="831" spans="2:65" s="13" customFormat="1">
      <c r="B831" s="153"/>
      <c r="D831" s="141" t="s">
        <v>176</v>
      </c>
      <c r="E831" s="154" t="s">
        <v>19</v>
      </c>
      <c r="F831" s="155" t="s">
        <v>881</v>
      </c>
      <c r="H831" s="156">
        <v>23.355</v>
      </c>
      <c r="I831" s="157"/>
      <c r="L831" s="153"/>
      <c r="M831" s="158"/>
      <c r="T831" s="159"/>
      <c r="AT831" s="154" t="s">
        <v>176</v>
      </c>
      <c r="AU831" s="154" t="s">
        <v>86</v>
      </c>
      <c r="AV831" s="13" t="s">
        <v>86</v>
      </c>
      <c r="AW831" s="13" t="s">
        <v>37</v>
      </c>
      <c r="AX831" s="13" t="s">
        <v>76</v>
      </c>
      <c r="AY831" s="154" t="s">
        <v>163</v>
      </c>
    </row>
    <row r="832" spans="2:65" s="12" customFormat="1">
      <c r="B832" s="147"/>
      <c r="D832" s="141" t="s">
        <v>176</v>
      </c>
      <c r="E832" s="148" t="s">
        <v>19</v>
      </c>
      <c r="F832" s="149" t="s">
        <v>555</v>
      </c>
      <c r="H832" s="148" t="s">
        <v>19</v>
      </c>
      <c r="I832" s="150"/>
      <c r="L832" s="147"/>
      <c r="M832" s="151"/>
      <c r="T832" s="152"/>
      <c r="AT832" s="148" t="s">
        <v>176</v>
      </c>
      <c r="AU832" s="148" t="s">
        <v>86</v>
      </c>
      <c r="AV832" s="12" t="s">
        <v>84</v>
      </c>
      <c r="AW832" s="12" t="s">
        <v>37</v>
      </c>
      <c r="AX832" s="12" t="s">
        <v>76</v>
      </c>
      <c r="AY832" s="148" t="s">
        <v>163</v>
      </c>
    </row>
    <row r="833" spans="2:65" s="13" customFormat="1">
      <c r="B833" s="153"/>
      <c r="D833" s="141" t="s">
        <v>176</v>
      </c>
      <c r="E833" s="154" t="s">
        <v>19</v>
      </c>
      <c r="F833" s="155" t="s">
        <v>879</v>
      </c>
      <c r="H833" s="156">
        <v>-3.36</v>
      </c>
      <c r="I833" s="157"/>
      <c r="L833" s="153"/>
      <c r="M833" s="158"/>
      <c r="T833" s="159"/>
      <c r="AT833" s="154" t="s">
        <v>176</v>
      </c>
      <c r="AU833" s="154" t="s">
        <v>86</v>
      </c>
      <c r="AV833" s="13" t="s">
        <v>86</v>
      </c>
      <c r="AW833" s="13" t="s">
        <v>37</v>
      </c>
      <c r="AX833" s="13" t="s">
        <v>76</v>
      </c>
      <c r="AY833" s="154" t="s">
        <v>163</v>
      </c>
    </row>
    <row r="834" spans="2:65" s="14" customFormat="1">
      <c r="B834" s="160"/>
      <c r="D834" s="141" t="s">
        <v>176</v>
      </c>
      <c r="E834" s="161" t="s">
        <v>19</v>
      </c>
      <c r="F834" s="162" t="s">
        <v>178</v>
      </c>
      <c r="H834" s="163">
        <v>43.45</v>
      </c>
      <c r="I834" s="164"/>
      <c r="L834" s="160"/>
      <c r="M834" s="165"/>
      <c r="T834" s="166"/>
      <c r="AT834" s="161" t="s">
        <v>176</v>
      </c>
      <c r="AU834" s="161" t="s">
        <v>86</v>
      </c>
      <c r="AV834" s="14" t="s">
        <v>170</v>
      </c>
      <c r="AW834" s="14" t="s">
        <v>37</v>
      </c>
      <c r="AX834" s="14" t="s">
        <v>84</v>
      </c>
      <c r="AY834" s="161" t="s">
        <v>163</v>
      </c>
    </row>
    <row r="835" spans="2:65" s="1" customFormat="1" ht="24.15" customHeight="1">
      <c r="B835" s="33"/>
      <c r="C835" s="128" t="s">
        <v>882</v>
      </c>
      <c r="D835" s="128" t="s">
        <v>165</v>
      </c>
      <c r="E835" s="129" t="s">
        <v>883</v>
      </c>
      <c r="F835" s="130" t="s">
        <v>884</v>
      </c>
      <c r="G835" s="131" t="s">
        <v>187</v>
      </c>
      <c r="H835" s="132">
        <v>43.45</v>
      </c>
      <c r="I835" s="133"/>
      <c r="J835" s="134">
        <f>ROUND(I835*H835,2)</f>
        <v>0</v>
      </c>
      <c r="K835" s="130" t="s">
        <v>169</v>
      </c>
      <c r="L835" s="33"/>
      <c r="M835" s="135" t="s">
        <v>19</v>
      </c>
      <c r="N835" s="136" t="s">
        <v>47</v>
      </c>
      <c r="P835" s="137">
        <f>O835*H835</f>
        <v>0</v>
      </c>
      <c r="Q835" s="137">
        <v>2.5999999999999998E-4</v>
      </c>
      <c r="R835" s="137">
        <f>Q835*H835</f>
        <v>1.1297E-2</v>
      </c>
      <c r="S835" s="137">
        <v>0</v>
      </c>
      <c r="T835" s="138">
        <f>S835*H835</f>
        <v>0</v>
      </c>
      <c r="AR835" s="139" t="s">
        <v>170</v>
      </c>
      <c r="AT835" s="139" t="s">
        <v>165</v>
      </c>
      <c r="AU835" s="139" t="s">
        <v>86</v>
      </c>
      <c r="AY835" s="18" t="s">
        <v>163</v>
      </c>
      <c r="BE835" s="140">
        <f>IF(N835="základní",J835,0)</f>
        <v>0</v>
      </c>
      <c r="BF835" s="140">
        <f>IF(N835="snížená",J835,0)</f>
        <v>0</v>
      </c>
      <c r="BG835" s="140">
        <f>IF(N835="zákl. přenesená",J835,0)</f>
        <v>0</v>
      </c>
      <c r="BH835" s="140">
        <f>IF(N835="sníž. přenesená",J835,0)</f>
        <v>0</v>
      </c>
      <c r="BI835" s="140">
        <f>IF(N835="nulová",J835,0)</f>
        <v>0</v>
      </c>
      <c r="BJ835" s="18" t="s">
        <v>84</v>
      </c>
      <c r="BK835" s="140">
        <f>ROUND(I835*H835,2)</f>
        <v>0</v>
      </c>
      <c r="BL835" s="18" t="s">
        <v>170</v>
      </c>
      <c r="BM835" s="139" t="s">
        <v>885</v>
      </c>
    </row>
    <row r="836" spans="2:65" s="1" customFormat="1" ht="28.8">
      <c r="B836" s="33"/>
      <c r="D836" s="141" t="s">
        <v>172</v>
      </c>
      <c r="F836" s="142" t="s">
        <v>886</v>
      </c>
      <c r="I836" s="143"/>
      <c r="L836" s="33"/>
      <c r="M836" s="144"/>
      <c r="T836" s="54"/>
      <c r="AT836" s="18" t="s">
        <v>172</v>
      </c>
      <c r="AU836" s="18" t="s">
        <v>86</v>
      </c>
    </row>
    <row r="837" spans="2:65" s="1" customFormat="1">
      <c r="B837" s="33"/>
      <c r="D837" s="145" t="s">
        <v>174</v>
      </c>
      <c r="F837" s="146" t="s">
        <v>887</v>
      </c>
      <c r="I837" s="143"/>
      <c r="L837" s="33"/>
      <c r="M837" s="144"/>
      <c r="T837" s="54"/>
      <c r="AT837" s="18" t="s">
        <v>174</v>
      </c>
      <c r="AU837" s="18" t="s">
        <v>86</v>
      </c>
    </row>
    <row r="838" spans="2:65" s="12" customFormat="1">
      <c r="B838" s="147"/>
      <c r="D838" s="141" t="s">
        <v>176</v>
      </c>
      <c r="E838" s="148" t="s">
        <v>19</v>
      </c>
      <c r="F838" s="149" t="s">
        <v>511</v>
      </c>
      <c r="H838" s="148" t="s">
        <v>19</v>
      </c>
      <c r="I838" s="150"/>
      <c r="L838" s="147"/>
      <c r="M838" s="151"/>
      <c r="T838" s="152"/>
      <c r="AT838" s="148" t="s">
        <v>176</v>
      </c>
      <c r="AU838" s="148" t="s">
        <v>86</v>
      </c>
      <c r="AV838" s="12" t="s">
        <v>84</v>
      </c>
      <c r="AW838" s="12" t="s">
        <v>37</v>
      </c>
      <c r="AX838" s="12" t="s">
        <v>76</v>
      </c>
      <c r="AY838" s="148" t="s">
        <v>163</v>
      </c>
    </row>
    <row r="839" spans="2:65" s="12" customFormat="1">
      <c r="B839" s="147"/>
      <c r="D839" s="141" t="s">
        <v>176</v>
      </c>
      <c r="E839" s="148" t="s">
        <v>19</v>
      </c>
      <c r="F839" s="149" t="s">
        <v>877</v>
      </c>
      <c r="H839" s="148" t="s">
        <v>19</v>
      </c>
      <c r="I839" s="150"/>
      <c r="L839" s="147"/>
      <c r="M839" s="151"/>
      <c r="T839" s="152"/>
      <c r="AT839" s="148" t="s">
        <v>176</v>
      </c>
      <c r="AU839" s="148" t="s">
        <v>86</v>
      </c>
      <c r="AV839" s="12" t="s">
        <v>84</v>
      </c>
      <c r="AW839" s="12" t="s">
        <v>37</v>
      </c>
      <c r="AX839" s="12" t="s">
        <v>76</v>
      </c>
      <c r="AY839" s="148" t="s">
        <v>163</v>
      </c>
    </row>
    <row r="840" spans="2:65" s="13" customFormat="1">
      <c r="B840" s="153"/>
      <c r="D840" s="141" t="s">
        <v>176</v>
      </c>
      <c r="E840" s="154" t="s">
        <v>19</v>
      </c>
      <c r="F840" s="155" t="s">
        <v>878</v>
      </c>
      <c r="H840" s="156">
        <v>26.815000000000001</v>
      </c>
      <c r="I840" s="157"/>
      <c r="L840" s="153"/>
      <c r="M840" s="158"/>
      <c r="T840" s="159"/>
      <c r="AT840" s="154" t="s">
        <v>176</v>
      </c>
      <c r="AU840" s="154" t="s">
        <v>86</v>
      </c>
      <c r="AV840" s="13" t="s">
        <v>86</v>
      </c>
      <c r="AW840" s="13" t="s">
        <v>37</v>
      </c>
      <c r="AX840" s="13" t="s">
        <v>76</v>
      </c>
      <c r="AY840" s="154" t="s">
        <v>163</v>
      </c>
    </row>
    <row r="841" spans="2:65" s="12" customFormat="1">
      <c r="B841" s="147"/>
      <c r="D841" s="141" t="s">
        <v>176</v>
      </c>
      <c r="E841" s="148" t="s">
        <v>19</v>
      </c>
      <c r="F841" s="149" t="s">
        <v>555</v>
      </c>
      <c r="H841" s="148" t="s">
        <v>19</v>
      </c>
      <c r="I841" s="150"/>
      <c r="L841" s="147"/>
      <c r="M841" s="151"/>
      <c r="T841" s="152"/>
      <c r="AT841" s="148" t="s">
        <v>176</v>
      </c>
      <c r="AU841" s="148" t="s">
        <v>86</v>
      </c>
      <c r="AV841" s="12" t="s">
        <v>84</v>
      </c>
      <c r="AW841" s="12" t="s">
        <v>37</v>
      </c>
      <c r="AX841" s="12" t="s">
        <v>76</v>
      </c>
      <c r="AY841" s="148" t="s">
        <v>163</v>
      </c>
    </row>
    <row r="842" spans="2:65" s="13" customFormat="1">
      <c r="B842" s="153"/>
      <c r="D842" s="141" t="s">
        <v>176</v>
      </c>
      <c r="E842" s="154" t="s">
        <v>19</v>
      </c>
      <c r="F842" s="155" t="s">
        <v>879</v>
      </c>
      <c r="H842" s="156">
        <v>-3.36</v>
      </c>
      <c r="I842" s="157"/>
      <c r="L842" s="153"/>
      <c r="M842" s="158"/>
      <c r="T842" s="159"/>
      <c r="AT842" s="154" t="s">
        <v>176</v>
      </c>
      <c r="AU842" s="154" t="s">
        <v>86</v>
      </c>
      <c r="AV842" s="13" t="s">
        <v>86</v>
      </c>
      <c r="AW842" s="13" t="s">
        <v>37</v>
      </c>
      <c r="AX842" s="13" t="s">
        <v>76</v>
      </c>
      <c r="AY842" s="154" t="s">
        <v>163</v>
      </c>
    </row>
    <row r="843" spans="2:65" s="12" customFormat="1">
      <c r="B843" s="147"/>
      <c r="D843" s="141" t="s">
        <v>176</v>
      </c>
      <c r="E843" s="148" t="s">
        <v>19</v>
      </c>
      <c r="F843" s="149" t="s">
        <v>558</v>
      </c>
      <c r="H843" s="148" t="s">
        <v>19</v>
      </c>
      <c r="I843" s="150"/>
      <c r="L843" s="147"/>
      <c r="M843" s="151"/>
      <c r="T843" s="152"/>
      <c r="AT843" s="148" t="s">
        <v>176</v>
      </c>
      <c r="AU843" s="148" t="s">
        <v>86</v>
      </c>
      <c r="AV843" s="12" t="s">
        <v>84</v>
      </c>
      <c r="AW843" s="12" t="s">
        <v>37</v>
      </c>
      <c r="AX843" s="12" t="s">
        <v>76</v>
      </c>
      <c r="AY843" s="148" t="s">
        <v>163</v>
      </c>
    </row>
    <row r="844" spans="2:65" s="12" customFormat="1">
      <c r="B844" s="147"/>
      <c r="D844" s="141" t="s">
        <v>176</v>
      </c>
      <c r="E844" s="148" t="s">
        <v>19</v>
      </c>
      <c r="F844" s="149" t="s">
        <v>880</v>
      </c>
      <c r="H844" s="148" t="s">
        <v>19</v>
      </c>
      <c r="I844" s="150"/>
      <c r="L844" s="147"/>
      <c r="M844" s="151"/>
      <c r="T844" s="152"/>
      <c r="AT844" s="148" t="s">
        <v>176</v>
      </c>
      <c r="AU844" s="148" t="s">
        <v>86</v>
      </c>
      <c r="AV844" s="12" t="s">
        <v>84</v>
      </c>
      <c r="AW844" s="12" t="s">
        <v>37</v>
      </c>
      <c r="AX844" s="12" t="s">
        <v>76</v>
      </c>
      <c r="AY844" s="148" t="s">
        <v>163</v>
      </c>
    </row>
    <row r="845" spans="2:65" s="13" customFormat="1">
      <c r="B845" s="153"/>
      <c r="D845" s="141" t="s">
        <v>176</v>
      </c>
      <c r="E845" s="154" t="s">
        <v>19</v>
      </c>
      <c r="F845" s="155" t="s">
        <v>881</v>
      </c>
      <c r="H845" s="156">
        <v>23.355</v>
      </c>
      <c r="I845" s="157"/>
      <c r="L845" s="153"/>
      <c r="M845" s="158"/>
      <c r="T845" s="159"/>
      <c r="AT845" s="154" t="s">
        <v>176</v>
      </c>
      <c r="AU845" s="154" t="s">
        <v>86</v>
      </c>
      <c r="AV845" s="13" t="s">
        <v>86</v>
      </c>
      <c r="AW845" s="13" t="s">
        <v>37</v>
      </c>
      <c r="AX845" s="13" t="s">
        <v>76</v>
      </c>
      <c r="AY845" s="154" t="s">
        <v>163</v>
      </c>
    </row>
    <row r="846" spans="2:65" s="12" customFormat="1">
      <c r="B846" s="147"/>
      <c r="D846" s="141" t="s">
        <v>176</v>
      </c>
      <c r="E846" s="148" t="s">
        <v>19</v>
      </c>
      <c r="F846" s="149" t="s">
        <v>555</v>
      </c>
      <c r="H846" s="148" t="s">
        <v>19</v>
      </c>
      <c r="I846" s="150"/>
      <c r="L846" s="147"/>
      <c r="M846" s="151"/>
      <c r="T846" s="152"/>
      <c r="AT846" s="148" t="s">
        <v>176</v>
      </c>
      <c r="AU846" s="148" t="s">
        <v>86</v>
      </c>
      <c r="AV846" s="12" t="s">
        <v>84</v>
      </c>
      <c r="AW846" s="12" t="s">
        <v>37</v>
      </c>
      <c r="AX846" s="12" t="s">
        <v>76</v>
      </c>
      <c r="AY846" s="148" t="s">
        <v>163</v>
      </c>
    </row>
    <row r="847" spans="2:65" s="13" customFormat="1">
      <c r="B847" s="153"/>
      <c r="D847" s="141" t="s">
        <v>176</v>
      </c>
      <c r="E847" s="154" t="s">
        <v>19</v>
      </c>
      <c r="F847" s="155" t="s">
        <v>879</v>
      </c>
      <c r="H847" s="156">
        <v>-3.36</v>
      </c>
      <c r="I847" s="157"/>
      <c r="L847" s="153"/>
      <c r="M847" s="158"/>
      <c r="T847" s="159"/>
      <c r="AT847" s="154" t="s">
        <v>176</v>
      </c>
      <c r="AU847" s="154" t="s">
        <v>86</v>
      </c>
      <c r="AV847" s="13" t="s">
        <v>86</v>
      </c>
      <c r="AW847" s="13" t="s">
        <v>37</v>
      </c>
      <c r="AX847" s="13" t="s">
        <v>76</v>
      </c>
      <c r="AY847" s="154" t="s">
        <v>163</v>
      </c>
    </row>
    <row r="848" spans="2:65" s="14" customFormat="1">
      <c r="B848" s="160"/>
      <c r="D848" s="141" t="s">
        <v>176</v>
      </c>
      <c r="E848" s="161" t="s">
        <v>19</v>
      </c>
      <c r="F848" s="162" t="s">
        <v>178</v>
      </c>
      <c r="H848" s="163">
        <v>43.45</v>
      </c>
      <c r="I848" s="164"/>
      <c r="L848" s="160"/>
      <c r="M848" s="165"/>
      <c r="T848" s="166"/>
      <c r="AT848" s="161" t="s">
        <v>176</v>
      </c>
      <c r="AU848" s="161" t="s">
        <v>86</v>
      </c>
      <c r="AV848" s="14" t="s">
        <v>170</v>
      </c>
      <c r="AW848" s="14" t="s">
        <v>37</v>
      </c>
      <c r="AX848" s="14" t="s">
        <v>84</v>
      </c>
      <c r="AY848" s="161" t="s">
        <v>163</v>
      </c>
    </row>
    <row r="849" spans="2:65" s="1" customFormat="1" ht="24.15" customHeight="1">
      <c r="B849" s="33"/>
      <c r="C849" s="128" t="s">
        <v>888</v>
      </c>
      <c r="D849" s="128" t="s">
        <v>165</v>
      </c>
      <c r="E849" s="129" t="s">
        <v>889</v>
      </c>
      <c r="F849" s="130" t="s">
        <v>890</v>
      </c>
      <c r="G849" s="131" t="s">
        <v>187</v>
      </c>
      <c r="H849" s="132">
        <v>0.34499999999999997</v>
      </c>
      <c r="I849" s="133"/>
      <c r="J849" s="134">
        <f>ROUND(I849*H849,2)</f>
        <v>0</v>
      </c>
      <c r="K849" s="130" t="s">
        <v>169</v>
      </c>
      <c r="L849" s="33"/>
      <c r="M849" s="135" t="s">
        <v>19</v>
      </c>
      <c r="N849" s="136" t="s">
        <v>47</v>
      </c>
      <c r="P849" s="137">
        <f>O849*H849</f>
        <v>0</v>
      </c>
      <c r="Q849" s="137">
        <v>4.3800000000000002E-3</v>
      </c>
      <c r="R849" s="137">
        <f>Q849*H849</f>
        <v>1.5111E-3</v>
      </c>
      <c r="S849" s="137">
        <v>0</v>
      </c>
      <c r="T849" s="138">
        <f>S849*H849</f>
        <v>0</v>
      </c>
      <c r="AR849" s="139" t="s">
        <v>170</v>
      </c>
      <c r="AT849" s="139" t="s">
        <v>165</v>
      </c>
      <c r="AU849" s="139" t="s">
        <v>86</v>
      </c>
      <c r="AY849" s="18" t="s">
        <v>163</v>
      </c>
      <c r="BE849" s="140">
        <f>IF(N849="základní",J849,0)</f>
        <v>0</v>
      </c>
      <c r="BF849" s="140">
        <f>IF(N849="snížená",J849,0)</f>
        <v>0</v>
      </c>
      <c r="BG849" s="140">
        <f>IF(N849="zákl. přenesená",J849,0)</f>
        <v>0</v>
      </c>
      <c r="BH849" s="140">
        <f>IF(N849="sníž. přenesená",J849,0)</f>
        <v>0</v>
      </c>
      <c r="BI849" s="140">
        <f>IF(N849="nulová",J849,0)</f>
        <v>0</v>
      </c>
      <c r="BJ849" s="18" t="s">
        <v>84</v>
      </c>
      <c r="BK849" s="140">
        <f>ROUND(I849*H849,2)</f>
        <v>0</v>
      </c>
      <c r="BL849" s="18" t="s">
        <v>170</v>
      </c>
      <c r="BM849" s="139" t="s">
        <v>891</v>
      </c>
    </row>
    <row r="850" spans="2:65" s="1" customFormat="1" ht="19.2">
      <c r="B850" s="33"/>
      <c r="D850" s="141" t="s">
        <v>172</v>
      </c>
      <c r="F850" s="142" t="s">
        <v>892</v>
      </c>
      <c r="I850" s="143"/>
      <c r="L850" s="33"/>
      <c r="M850" s="144"/>
      <c r="T850" s="54"/>
      <c r="AT850" s="18" t="s">
        <v>172</v>
      </c>
      <c r="AU850" s="18" t="s">
        <v>86</v>
      </c>
    </row>
    <row r="851" spans="2:65" s="1" customFormat="1">
      <c r="B851" s="33"/>
      <c r="D851" s="145" t="s">
        <v>174</v>
      </c>
      <c r="F851" s="146" t="s">
        <v>893</v>
      </c>
      <c r="I851" s="143"/>
      <c r="L851" s="33"/>
      <c r="M851" s="144"/>
      <c r="T851" s="54"/>
      <c r="AT851" s="18" t="s">
        <v>174</v>
      </c>
      <c r="AU851" s="18" t="s">
        <v>86</v>
      </c>
    </row>
    <row r="852" spans="2:65" s="12" customFormat="1">
      <c r="B852" s="147"/>
      <c r="D852" s="141" t="s">
        <v>176</v>
      </c>
      <c r="E852" s="148" t="s">
        <v>19</v>
      </c>
      <c r="F852" s="149" t="s">
        <v>894</v>
      </c>
      <c r="H852" s="148" t="s">
        <v>19</v>
      </c>
      <c r="I852" s="150"/>
      <c r="L852" s="147"/>
      <c r="M852" s="151"/>
      <c r="T852" s="152"/>
      <c r="AT852" s="148" t="s">
        <v>176</v>
      </c>
      <c r="AU852" s="148" t="s">
        <v>86</v>
      </c>
      <c r="AV852" s="12" t="s">
        <v>84</v>
      </c>
      <c r="AW852" s="12" t="s">
        <v>37</v>
      </c>
      <c r="AX852" s="12" t="s">
        <v>76</v>
      </c>
      <c r="AY852" s="148" t="s">
        <v>163</v>
      </c>
    </row>
    <row r="853" spans="2:65" s="12" customFormat="1">
      <c r="B853" s="147"/>
      <c r="D853" s="141" t="s">
        <v>176</v>
      </c>
      <c r="E853" s="148" t="s">
        <v>19</v>
      </c>
      <c r="F853" s="149" t="s">
        <v>895</v>
      </c>
      <c r="H853" s="148" t="s">
        <v>19</v>
      </c>
      <c r="I853" s="150"/>
      <c r="L853" s="147"/>
      <c r="M853" s="151"/>
      <c r="T853" s="152"/>
      <c r="AT853" s="148" t="s">
        <v>176</v>
      </c>
      <c r="AU853" s="148" t="s">
        <v>86</v>
      </c>
      <c r="AV853" s="12" t="s">
        <v>84</v>
      </c>
      <c r="AW853" s="12" t="s">
        <v>37</v>
      </c>
      <c r="AX853" s="12" t="s">
        <v>76</v>
      </c>
      <c r="AY853" s="148" t="s">
        <v>163</v>
      </c>
    </row>
    <row r="854" spans="2:65" s="13" customFormat="1">
      <c r="B854" s="153"/>
      <c r="D854" s="141" t="s">
        <v>176</v>
      </c>
      <c r="E854" s="154" t="s">
        <v>19</v>
      </c>
      <c r="F854" s="155" t="s">
        <v>896</v>
      </c>
      <c r="H854" s="156">
        <v>0.34499999999999997</v>
      </c>
      <c r="I854" s="157"/>
      <c r="L854" s="153"/>
      <c r="M854" s="158"/>
      <c r="T854" s="159"/>
      <c r="AT854" s="154" t="s">
        <v>176</v>
      </c>
      <c r="AU854" s="154" t="s">
        <v>86</v>
      </c>
      <c r="AV854" s="13" t="s">
        <v>86</v>
      </c>
      <c r="AW854" s="13" t="s">
        <v>37</v>
      </c>
      <c r="AX854" s="13" t="s">
        <v>76</v>
      </c>
      <c r="AY854" s="154" t="s">
        <v>163</v>
      </c>
    </row>
    <row r="855" spans="2:65" s="14" customFormat="1">
      <c r="B855" s="160"/>
      <c r="D855" s="141" t="s">
        <v>176</v>
      </c>
      <c r="E855" s="161" t="s">
        <v>19</v>
      </c>
      <c r="F855" s="162" t="s">
        <v>178</v>
      </c>
      <c r="H855" s="163">
        <v>0.34499999999999997</v>
      </c>
      <c r="I855" s="164"/>
      <c r="L855" s="160"/>
      <c r="M855" s="165"/>
      <c r="T855" s="166"/>
      <c r="AT855" s="161" t="s">
        <v>176</v>
      </c>
      <c r="AU855" s="161" t="s">
        <v>86</v>
      </c>
      <c r="AV855" s="14" t="s">
        <v>170</v>
      </c>
      <c r="AW855" s="14" t="s">
        <v>37</v>
      </c>
      <c r="AX855" s="14" t="s">
        <v>84</v>
      </c>
      <c r="AY855" s="161" t="s">
        <v>163</v>
      </c>
    </row>
    <row r="856" spans="2:65" s="1" customFormat="1" ht="24.15" customHeight="1">
      <c r="B856" s="33"/>
      <c r="C856" s="128" t="s">
        <v>897</v>
      </c>
      <c r="D856" s="128" t="s">
        <v>165</v>
      </c>
      <c r="E856" s="129" t="s">
        <v>898</v>
      </c>
      <c r="F856" s="130" t="s">
        <v>899</v>
      </c>
      <c r="G856" s="131" t="s">
        <v>187</v>
      </c>
      <c r="H856" s="132">
        <v>0.34499999999999997</v>
      </c>
      <c r="I856" s="133"/>
      <c r="J856" s="134">
        <f>ROUND(I856*H856,2)</f>
        <v>0</v>
      </c>
      <c r="K856" s="130" t="s">
        <v>169</v>
      </c>
      <c r="L856" s="33"/>
      <c r="M856" s="135" t="s">
        <v>19</v>
      </c>
      <c r="N856" s="136" t="s">
        <v>47</v>
      </c>
      <c r="P856" s="137">
        <f>O856*H856</f>
        <v>0</v>
      </c>
      <c r="Q856" s="137">
        <v>4.0000000000000001E-3</v>
      </c>
      <c r="R856" s="137">
        <f>Q856*H856</f>
        <v>1.3799999999999999E-3</v>
      </c>
      <c r="S856" s="137">
        <v>0</v>
      </c>
      <c r="T856" s="138">
        <f>S856*H856</f>
        <v>0</v>
      </c>
      <c r="AR856" s="139" t="s">
        <v>170</v>
      </c>
      <c r="AT856" s="139" t="s">
        <v>165</v>
      </c>
      <c r="AU856" s="139" t="s">
        <v>86</v>
      </c>
      <c r="AY856" s="18" t="s">
        <v>163</v>
      </c>
      <c r="BE856" s="140">
        <f>IF(N856="základní",J856,0)</f>
        <v>0</v>
      </c>
      <c r="BF856" s="140">
        <f>IF(N856="snížená",J856,0)</f>
        <v>0</v>
      </c>
      <c r="BG856" s="140">
        <f>IF(N856="zákl. přenesená",J856,0)</f>
        <v>0</v>
      </c>
      <c r="BH856" s="140">
        <f>IF(N856="sníž. přenesená",J856,0)</f>
        <v>0</v>
      </c>
      <c r="BI856" s="140">
        <f>IF(N856="nulová",J856,0)</f>
        <v>0</v>
      </c>
      <c r="BJ856" s="18" t="s">
        <v>84</v>
      </c>
      <c r="BK856" s="140">
        <f>ROUND(I856*H856,2)</f>
        <v>0</v>
      </c>
      <c r="BL856" s="18" t="s">
        <v>170</v>
      </c>
      <c r="BM856" s="139" t="s">
        <v>900</v>
      </c>
    </row>
    <row r="857" spans="2:65" s="1" customFormat="1" ht="19.2">
      <c r="B857" s="33"/>
      <c r="D857" s="141" t="s">
        <v>172</v>
      </c>
      <c r="F857" s="142" t="s">
        <v>901</v>
      </c>
      <c r="I857" s="143"/>
      <c r="L857" s="33"/>
      <c r="M857" s="144"/>
      <c r="T857" s="54"/>
      <c r="AT857" s="18" t="s">
        <v>172</v>
      </c>
      <c r="AU857" s="18" t="s">
        <v>86</v>
      </c>
    </row>
    <row r="858" spans="2:65" s="1" customFormat="1">
      <c r="B858" s="33"/>
      <c r="D858" s="145" t="s">
        <v>174</v>
      </c>
      <c r="F858" s="146" t="s">
        <v>902</v>
      </c>
      <c r="I858" s="143"/>
      <c r="L858" s="33"/>
      <c r="M858" s="144"/>
      <c r="T858" s="54"/>
      <c r="AT858" s="18" t="s">
        <v>174</v>
      </c>
      <c r="AU858" s="18" t="s">
        <v>86</v>
      </c>
    </row>
    <row r="859" spans="2:65" s="12" customFormat="1">
      <c r="B859" s="147"/>
      <c r="D859" s="141" t="s">
        <v>176</v>
      </c>
      <c r="E859" s="148" t="s">
        <v>19</v>
      </c>
      <c r="F859" s="149" t="s">
        <v>894</v>
      </c>
      <c r="H859" s="148" t="s">
        <v>19</v>
      </c>
      <c r="I859" s="150"/>
      <c r="L859" s="147"/>
      <c r="M859" s="151"/>
      <c r="T859" s="152"/>
      <c r="AT859" s="148" t="s">
        <v>176</v>
      </c>
      <c r="AU859" s="148" t="s">
        <v>86</v>
      </c>
      <c r="AV859" s="12" t="s">
        <v>84</v>
      </c>
      <c r="AW859" s="12" t="s">
        <v>37</v>
      </c>
      <c r="AX859" s="12" t="s">
        <v>76</v>
      </c>
      <c r="AY859" s="148" t="s">
        <v>163</v>
      </c>
    </row>
    <row r="860" spans="2:65" s="12" customFormat="1">
      <c r="B860" s="147"/>
      <c r="D860" s="141" t="s">
        <v>176</v>
      </c>
      <c r="E860" s="148" t="s">
        <v>19</v>
      </c>
      <c r="F860" s="149" t="s">
        <v>895</v>
      </c>
      <c r="H860" s="148" t="s">
        <v>19</v>
      </c>
      <c r="I860" s="150"/>
      <c r="L860" s="147"/>
      <c r="M860" s="151"/>
      <c r="T860" s="152"/>
      <c r="AT860" s="148" t="s">
        <v>176</v>
      </c>
      <c r="AU860" s="148" t="s">
        <v>86</v>
      </c>
      <c r="AV860" s="12" t="s">
        <v>84</v>
      </c>
      <c r="AW860" s="12" t="s">
        <v>37</v>
      </c>
      <c r="AX860" s="12" t="s">
        <v>76</v>
      </c>
      <c r="AY860" s="148" t="s">
        <v>163</v>
      </c>
    </row>
    <row r="861" spans="2:65" s="13" customFormat="1">
      <c r="B861" s="153"/>
      <c r="D861" s="141" t="s">
        <v>176</v>
      </c>
      <c r="E861" s="154" t="s">
        <v>19</v>
      </c>
      <c r="F861" s="155" t="s">
        <v>896</v>
      </c>
      <c r="H861" s="156">
        <v>0.34499999999999997</v>
      </c>
      <c r="I861" s="157"/>
      <c r="L861" s="153"/>
      <c r="M861" s="158"/>
      <c r="T861" s="159"/>
      <c r="AT861" s="154" t="s">
        <v>176</v>
      </c>
      <c r="AU861" s="154" t="s">
        <v>86</v>
      </c>
      <c r="AV861" s="13" t="s">
        <v>86</v>
      </c>
      <c r="AW861" s="13" t="s">
        <v>37</v>
      </c>
      <c r="AX861" s="13" t="s">
        <v>76</v>
      </c>
      <c r="AY861" s="154" t="s">
        <v>163</v>
      </c>
    </row>
    <row r="862" spans="2:65" s="14" customFormat="1">
      <c r="B862" s="160"/>
      <c r="D862" s="141" t="s">
        <v>176</v>
      </c>
      <c r="E862" s="161" t="s">
        <v>19</v>
      </c>
      <c r="F862" s="162" t="s">
        <v>178</v>
      </c>
      <c r="H862" s="163">
        <v>0.34499999999999997</v>
      </c>
      <c r="I862" s="164"/>
      <c r="L862" s="160"/>
      <c r="M862" s="165"/>
      <c r="T862" s="166"/>
      <c r="AT862" s="161" t="s">
        <v>176</v>
      </c>
      <c r="AU862" s="161" t="s">
        <v>86</v>
      </c>
      <c r="AV862" s="14" t="s">
        <v>170</v>
      </c>
      <c r="AW862" s="14" t="s">
        <v>37</v>
      </c>
      <c r="AX862" s="14" t="s">
        <v>84</v>
      </c>
      <c r="AY862" s="161" t="s">
        <v>163</v>
      </c>
    </row>
    <row r="863" spans="2:65" s="1" customFormat="1" ht="24.15" customHeight="1">
      <c r="B863" s="33"/>
      <c r="C863" s="128" t="s">
        <v>903</v>
      </c>
      <c r="D863" s="128" t="s">
        <v>165</v>
      </c>
      <c r="E863" s="129" t="s">
        <v>904</v>
      </c>
      <c r="F863" s="130" t="s">
        <v>905</v>
      </c>
      <c r="G863" s="131" t="s">
        <v>187</v>
      </c>
      <c r="H863" s="132">
        <v>910.274</v>
      </c>
      <c r="I863" s="133"/>
      <c r="J863" s="134">
        <f>ROUND(I863*H863,2)</f>
        <v>0</v>
      </c>
      <c r="K863" s="130" t="s">
        <v>169</v>
      </c>
      <c r="L863" s="33"/>
      <c r="M863" s="135" t="s">
        <v>19</v>
      </c>
      <c r="N863" s="136" t="s">
        <v>47</v>
      </c>
      <c r="P863" s="137">
        <f>O863*H863</f>
        <v>0</v>
      </c>
      <c r="Q863" s="137">
        <v>7.3499999999999998E-3</v>
      </c>
      <c r="R863" s="137">
        <f>Q863*H863</f>
        <v>6.6905139</v>
      </c>
      <c r="S863" s="137">
        <v>0</v>
      </c>
      <c r="T863" s="138">
        <f>S863*H863</f>
        <v>0</v>
      </c>
      <c r="AR863" s="139" t="s">
        <v>170</v>
      </c>
      <c r="AT863" s="139" t="s">
        <v>165</v>
      </c>
      <c r="AU863" s="139" t="s">
        <v>86</v>
      </c>
      <c r="AY863" s="18" t="s">
        <v>163</v>
      </c>
      <c r="BE863" s="140">
        <f>IF(N863="základní",J863,0)</f>
        <v>0</v>
      </c>
      <c r="BF863" s="140">
        <f>IF(N863="snížená",J863,0)</f>
        <v>0</v>
      </c>
      <c r="BG863" s="140">
        <f>IF(N863="zákl. přenesená",J863,0)</f>
        <v>0</v>
      </c>
      <c r="BH863" s="140">
        <f>IF(N863="sníž. přenesená",J863,0)</f>
        <v>0</v>
      </c>
      <c r="BI863" s="140">
        <f>IF(N863="nulová",J863,0)</f>
        <v>0</v>
      </c>
      <c r="BJ863" s="18" t="s">
        <v>84</v>
      </c>
      <c r="BK863" s="140">
        <f>ROUND(I863*H863,2)</f>
        <v>0</v>
      </c>
      <c r="BL863" s="18" t="s">
        <v>170</v>
      </c>
      <c r="BM863" s="139" t="s">
        <v>906</v>
      </c>
    </row>
    <row r="864" spans="2:65" s="1" customFormat="1" ht="19.2">
      <c r="B864" s="33"/>
      <c r="D864" s="141" t="s">
        <v>172</v>
      </c>
      <c r="F864" s="142" t="s">
        <v>907</v>
      </c>
      <c r="I864" s="143"/>
      <c r="L864" s="33"/>
      <c r="M864" s="144"/>
      <c r="T864" s="54"/>
      <c r="AT864" s="18" t="s">
        <v>172</v>
      </c>
      <c r="AU864" s="18" t="s">
        <v>86</v>
      </c>
    </row>
    <row r="865" spans="2:51" s="1" customFormat="1">
      <c r="B865" s="33"/>
      <c r="D865" s="145" t="s">
        <v>174</v>
      </c>
      <c r="F865" s="146" t="s">
        <v>908</v>
      </c>
      <c r="I865" s="143"/>
      <c r="L865" s="33"/>
      <c r="M865" s="144"/>
      <c r="T865" s="54"/>
      <c r="AT865" s="18" t="s">
        <v>174</v>
      </c>
      <c r="AU865" s="18" t="s">
        <v>86</v>
      </c>
    </row>
    <row r="866" spans="2:51" s="12" customFormat="1">
      <c r="B866" s="147"/>
      <c r="D866" s="141" t="s">
        <v>176</v>
      </c>
      <c r="E866" s="148" t="s">
        <v>19</v>
      </c>
      <c r="F866" s="149" t="s">
        <v>511</v>
      </c>
      <c r="H866" s="148" t="s">
        <v>19</v>
      </c>
      <c r="I866" s="150"/>
      <c r="L866" s="147"/>
      <c r="M866" s="151"/>
      <c r="T866" s="152"/>
      <c r="AT866" s="148" t="s">
        <v>176</v>
      </c>
      <c r="AU866" s="148" t="s">
        <v>86</v>
      </c>
      <c r="AV866" s="12" t="s">
        <v>84</v>
      </c>
      <c r="AW866" s="12" t="s">
        <v>37</v>
      </c>
      <c r="AX866" s="12" t="s">
        <v>76</v>
      </c>
      <c r="AY866" s="148" t="s">
        <v>163</v>
      </c>
    </row>
    <row r="867" spans="2:51" s="12" customFormat="1">
      <c r="B867" s="147"/>
      <c r="D867" s="141" t="s">
        <v>176</v>
      </c>
      <c r="E867" s="148" t="s">
        <v>19</v>
      </c>
      <c r="F867" s="149" t="s">
        <v>909</v>
      </c>
      <c r="H867" s="148" t="s">
        <v>19</v>
      </c>
      <c r="I867" s="150"/>
      <c r="L867" s="147"/>
      <c r="M867" s="151"/>
      <c r="T867" s="152"/>
      <c r="AT867" s="148" t="s">
        <v>176</v>
      </c>
      <c r="AU867" s="148" t="s">
        <v>86</v>
      </c>
      <c r="AV867" s="12" t="s">
        <v>84</v>
      </c>
      <c r="AW867" s="12" t="s">
        <v>37</v>
      </c>
      <c r="AX867" s="12" t="s">
        <v>76</v>
      </c>
      <c r="AY867" s="148" t="s">
        <v>163</v>
      </c>
    </row>
    <row r="868" spans="2:51" s="13" customFormat="1" ht="20.399999999999999">
      <c r="B868" s="153"/>
      <c r="D868" s="141" t="s">
        <v>176</v>
      </c>
      <c r="E868" s="154" t="s">
        <v>19</v>
      </c>
      <c r="F868" s="155" t="s">
        <v>910</v>
      </c>
      <c r="H868" s="156">
        <v>57.51</v>
      </c>
      <c r="I868" s="157"/>
      <c r="L868" s="153"/>
      <c r="M868" s="158"/>
      <c r="T868" s="159"/>
      <c r="AT868" s="154" t="s">
        <v>176</v>
      </c>
      <c r="AU868" s="154" t="s">
        <v>86</v>
      </c>
      <c r="AV868" s="13" t="s">
        <v>86</v>
      </c>
      <c r="AW868" s="13" t="s">
        <v>37</v>
      </c>
      <c r="AX868" s="13" t="s">
        <v>76</v>
      </c>
      <c r="AY868" s="154" t="s">
        <v>163</v>
      </c>
    </row>
    <row r="869" spans="2:51" s="12" customFormat="1">
      <c r="B869" s="147"/>
      <c r="D869" s="141" t="s">
        <v>176</v>
      </c>
      <c r="E869" s="148" t="s">
        <v>19</v>
      </c>
      <c r="F869" s="149" t="s">
        <v>555</v>
      </c>
      <c r="H869" s="148" t="s">
        <v>19</v>
      </c>
      <c r="I869" s="150"/>
      <c r="L869" s="147"/>
      <c r="M869" s="151"/>
      <c r="T869" s="152"/>
      <c r="AT869" s="148" t="s">
        <v>176</v>
      </c>
      <c r="AU869" s="148" t="s">
        <v>86</v>
      </c>
      <c r="AV869" s="12" t="s">
        <v>84</v>
      </c>
      <c r="AW869" s="12" t="s">
        <v>37</v>
      </c>
      <c r="AX869" s="12" t="s">
        <v>76</v>
      </c>
      <c r="AY869" s="148" t="s">
        <v>163</v>
      </c>
    </row>
    <row r="870" spans="2:51" s="13" customFormat="1" ht="30.6">
      <c r="B870" s="153"/>
      <c r="D870" s="141" t="s">
        <v>176</v>
      </c>
      <c r="E870" s="154" t="s">
        <v>19</v>
      </c>
      <c r="F870" s="155" t="s">
        <v>911</v>
      </c>
      <c r="H870" s="156">
        <v>-11.334</v>
      </c>
      <c r="I870" s="157"/>
      <c r="L870" s="153"/>
      <c r="M870" s="158"/>
      <c r="T870" s="159"/>
      <c r="AT870" s="154" t="s">
        <v>176</v>
      </c>
      <c r="AU870" s="154" t="s">
        <v>86</v>
      </c>
      <c r="AV870" s="13" t="s">
        <v>86</v>
      </c>
      <c r="AW870" s="13" t="s">
        <v>37</v>
      </c>
      <c r="AX870" s="13" t="s">
        <v>76</v>
      </c>
      <c r="AY870" s="154" t="s">
        <v>163</v>
      </c>
    </row>
    <row r="871" spans="2:51" s="12" customFormat="1">
      <c r="B871" s="147"/>
      <c r="D871" s="141" t="s">
        <v>176</v>
      </c>
      <c r="E871" s="148" t="s">
        <v>19</v>
      </c>
      <c r="F871" s="149" t="s">
        <v>912</v>
      </c>
      <c r="H871" s="148" t="s">
        <v>19</v>
      </c>
      <c r="I871" s="150"/>
      <c r="L871" s="147"/>
      <c r="M871" s="151"/>
      <c r="T871" s="152"/>
      <c r="AT871" s="148" t="s">
        <v>176</v>
      </c>
      <c r="AU871" s="148" t="s">
        <v>86</v>
      </c>
      <c r="AV871" s="12" t="s">
        <v>84</v>
      </c>
      <c r="AW871" s="12" t="s">
        <v>37</v>
      </c>
      <c r="AX871" s="12" t="s">
        <v>76</v>
      </c>
      <c r="AY871" s="148" t="s">
        <v>163</v>
      </c>
    </row>
    <row r="872" spans="2:51" s="13" customFormat="1">
      <c r="B872" s="153"/>
      <c r="D872" s="141" t="s">
        <v>176</v>
      </c>
      <c r="E872" s="154" t="s">
        <v>19</v>
      </c>
      <c r="F872" s="155" t="s">
        <v>913</v>
      </c>
      <c r="H872" s="156">
        <v>36.18</v>
      </c>
      <c r="I872" s="157"/>
      <c r="L872" s="153"/>
      <c r="M872" s="158"/>
      <c r="T872" s="159"/>
      <c r="AT872" s="154" t="s">
        <v>176</v>
      </c>
      <c r="AU872" s="154" t="s">
        <v>86</v>
      </c>
      <c r="AV872" s="13" t="s">
        <v>86</v>
      </c>
      <c r="AW872" s="13" t="s">
        <v>37</v>
      </c>
      <c r="AX872" s="13" t="s">
        <v>76</v>
      </c>
      <c r="AY872" s="154" t="s">
        <v>163</v>
      </c>
    </row>
    <row r="873" spans="2:51" s="12" customFormat="1">
      <c r="B873" s="147"/>
      <c r="D873" s="141" t="s">
        <v>176</v>
      </c>
      <c r="E873" s="148" t="s">
        <v>19</v>
      </c>
      <c r="F873" s="149" t="s">
        <v>555</v>
      </c>
      <c r="H873" s="148" t="s">
        <v>19</v>
      </c>
      <c r="I873" s="150"/>
      <c r="L873" s="147"/>
      <c r="M873" s="151"/>
      <c r="T873" s="152"/>
      <c r="AT873" s="148" t="s">
        <v>176</v>
      </c>
      <c r="AU873" s="148" t="s">
        <v>86</v>
      </c>
      <c r="AV873" s="12" t="s">
        <v>84</v>
      </c>
      <c r="AW873" s="12" t="s">
        <v>37</v>
      </c>
      <c r="AX873" s="12" t="s">
        <v>76</v>
      </c>
      <c r="AY873" s="148" t="s">
        <v>163</v>
      </c>
    </row>
    <row r="874" spans="2:51" s="13" customFormat="1">
      <c r="B874" s="153"/>
      <c r="D874" s="141" t="s">
        <v>176</v>
      </c>
      <c r="E874" s="154" t="s">
        <v>19</v>
      </c>
      <c r="F874" s="155" t="s">
        <v>914</v>
      </c>
      <c r="H874" s="156">
        <v>-5.1760000000000002</v>
      </c>
      <c r="I874" s="157"/>
      <c r="L874" s="153"/>
      <c r="M874" s="158"/>
      <c r="T874" s="159"/>
      <c r="AT874" s="154" t="s">
        <v>176</v>
      </c>
      <c r="AU874" s="154" t="s">
        <v>86</v>
      </c>
      <c r="AV874" s="13" t="s">
        <v>86</v>
      </c>
      <c r="AW874" s="13" t="s">
        <v>37</v>
      </c>
      <c r="AX874" s="13" t="s">
        <v>76</v>
      </c>
      <c r="AY874" s="154" t="s">
        <v>163</v>
      </c>
    </row>
    <row r="875" spans="2:51" s="12" customFormat="1">
      <c r="B875" s="147"/>
      <c r="D875" s="141" t="s">
        <v>176</v>
      </c>
      <c r="E875" s="148" t="s">
        <v>19</v>
      </c>
      <c r="F875" s="149" t="s">
        <v>915</v>
      </c>
      <c r="H875" s="148" t="s">
        <v>19</v>
      </c>
      <c r="I875" s="150"/>
      <c r="L875" s="147"/>
      <c r="M875" s="151"/>
      <c r="T875" s="152"/>
      <c r="AT875" s="148" t="s">
        <v>176</v>
      </c>
      <c r="AU875" s="148" t="s">
        <v>86</v>
      </c>
      <c r="AV875" s="12" t="s">
        <v>84</v>
      </c>
      <c r="AW875" s="12" t="s">
        <v>37</v>
      </c>
      <c r="AX875" s="12" t="s">
        <v>76</v>
      </c>
      <c r="AY875" s="148" t="s">
        <v>163</v>
      </c>
    </row>
    <row r="876" spans="2:51" s="13" customFormat="1" ht="20.399999999999999">
      <c r="B876" s="153"/>
      <c r="D876" s="141" t="s">
        <v>176</v>
      </c>
      <c r="E876" s="154" t="s">
        <v>19</v>
      </c>
      <c r="F876" s="155" t="s">
        <v>916</v>
      </c>
      <c r="H876" s="156">
        <v>32.4</v>
      </c>
      <c r="I876" s="157"/>
      <c r="L876" s="153"/>
      <c r="M876" s="158"/>
      <c r="T876" s="159"/>
      <c r="AT876" s="154" t="s">
        <v>176</v>
      </c>
      <c r="AU876" s="154" t="s">
        <v>86</v>
      </c>
      <c r="AV876" s="13" t="s">
        <v>86</v>
      </c>
      <c r="AW876" s="13" t="s">
        <v>37</v>
      </c>
      <c r="AX876" s="13" t="s">
        <v>76</v>
      </c>
      <c r="AY876" s="154" t="s">
        <v>163</v>
      </c>
    </row>
    <row r="877" spans="2:51" s="12" customFormat="1">
      <c r="B877" s="147"/>
      <c r="D877" s="141" t="s">
        <v>176</v>
      </c>
      <c r="E877" s="148" t="s">
        <v>19</v>
      </c>
      <c r="F877" s="149" t="s">
        <v>555</v>
      </c>
      <c r="H877" s="148" t="s">
        <v>19</v>
      </c>
      <c r="I877" s="150"/>
      <c r="L877" s="147"/>
      <c r="M877" s="151"/>
      <c r="T877" s="152"/>
      <c r="AT877" s="148" t="s">
        <v>176</v>
      </c>
      <c r="AU877" s="148" t="s">
        <v>86</v>
      </c>
      <c r="AV877" s="12" t="s">
        <v>84</v>
      </c>
      <c r="AW877" s="12" t="s">
        <v>37</v>
      </c>
      <c r="AX877" s="12" t="s">
        <v>76</v>
      </c>
      <c r="AY877" s="148" t="s">
        <v>163</v>
      </c>
    </row>
    <row r="878" spans="2:51" s="13" customFormat="1">
      <c r="B878" s="153"/>
      <c r="D878" s="141" t="s">
        <v>176</v>
      </c>
      <c r="E878" s="154" t="s">
        <v>19</v>
      </c>
      <c r="F878" s="155" t="s">
        <v>630</v>
      </c>
      <c r="H878" s="156">
        <v>-1.379</v>
      </c>
      <c r="I878" s="157"/>
      <c r="L878" s="153"/>
      <c r="M878" s="158"/>
      <c r="T878" s="159"/>
      <c r="AT878" s="154" t="s">
        <v>176</v>
      </c>
      <c r="AU878" s="154" t="s">
        <v>86</v>
      </c>
      <c r="AV878" s="13" t="s">
        <v>86</v>
      </c>
      <c r="AW878" s="13" t="s">
        <v>37</v>
      </c>
      <c r="AX878" s="13" t="s">
        <v>76</v>
      </c>
      <c r="AY878" s="154" t="s">
        <v>163</v>
      </c>
    </row>
    <row r="879" spans="2:51" s="12" customFormat="1">
      <c r="B879" s="147"/>
      <c r="D879" s="141" t="s">
        <v>176</v>
      </c>
      <c r="E879" s="148" t="s">
        <v>19</v>
      </c>
      <c r="F879" s="149" t="s">
        <v>917</v>
      </c>
      <c r="H879" s="148" t="s">
        <v>19</v>
      </c>
      <c r="I879" s="150"/>
      <c r="L879" s="147"/>
      <c r="M879" s="151"/>
      <c r="T879" s="152"/>
      <c r="AT879" s="148" t="s">
        <v>176</v>
      </c>
      <c r="AU879" s="148" t="s">
        <v>86</v>
      </c>
      <c r="AV879" s="12" t="s">
        <v>84</v>
      </c>
      <c r="AW879" s="12" t="s">
        <v>37</v>
      </c>
      <c r="AX879" s="12" t="s">
        <v>76</v>
      </c>
      <c r="AY879" s="148" t="s">
        <v>163</v>
      </c>
    </row>
    <row r="880" spans="2:51" s="13" customFormat="1">
      <c r="B880" s="153"/>
      <c r="D880" s="141" t="s">
        <v>176</v>
      </c>
      <c r="E880" s="154" t="s">
        <v>19</v>
      </c>
      <c r="F880" s="155" t="s">
        <v>918</v>
      </c>
      <c r="H880" s="156">
        <v>14.58</v>
      </c>
      <c r="I880" s="157"/>
      <c r="L880" s="153"/>
      <c r="M880" s="158"/>
      <c r="T880" s="159"/>
      <c r="AT880" s="154" t="s">
        <v>176</v>
      </c>
      <c r="AU880" s="154" t="s">
        <v>86</v>
      </c>
      <c r="AV880" s="13" t="s">
        <v>86</v>
      </c>
      <c r="AW880" s="13" t="s">
        <v>37</v>
      </c>
      <c r="AX880" s="13" t="s">
        <v>76</v>
      </c>
      <c r="AY880" s="154" t="s">
        <v>163</v>
      </c>
    </row>
    <row r="881" spans="2:51" s="12" customFormat="1">
      <c r="B881" s="147"/>
      <c r="D881" s="141" t="s">
        <v>176</v>
      </c>
      <c r="E881" s="148" t="s">
        <v>19</v>
      </c>
      <c r="F881" s="149" t="s">
        <v>555</v>
      </c>
      <c r="H881" s="148" t="s">
        <v>19</v>
      </c>
      <c r="I881" s="150"/>
      <c r="L881" s="147"/>
      <c r="M881" s="151"/>
      <c r="T881" s="152"/>
      <c r="AT881" s="148" t="s">
        <v>176</v>
      </c>
      <c r="AU881" s="148" t="s">
        <v>86</v>
      </c>
      <c r="AV881" s="12" t="s">
        <v>84</v>
      </c>
      <c r="AW881" s="12" t="s">
        <v>37</v>
      </c>
      <c r="AX881" s="12" t="s">
        <v>76</v>
      </c>
      <c r="AY881" s="148" t="s">
        <v>163</v>
      </c>
    </row>
    <row r="882" spans="2:51" s="13" customFormat="1">
      <c r="B882" s="153"/>
      <c r="D882" s="141" t="s">
        <v>176</v>
      </c>
      <c r="E882" s="154" t="s">
        <v>19</v>
      </c>
      <c r="F882" s="155" t="s">
        <v>630</v>
      </c>
      <c r="H882" s="156">
        <v>-1.379</v>
      </c>
      <c r="I882" s="157"/>
      <c r="L882" s="153"/>
      <c r="M882" s="158"/>
      <c r="T882" s="159"/>
      <c r="AT882" s="154" t="s">
        <v>176</v>
      </c>
      <c r="AU882" s="154" t="s">
        <v>86</v>
      </c>
      <c r="AV882" s="13" t="s">
        <v>86</v>
      </c>
      <c r="AW882" s="13" t="s">
        <v>37</v>
      </c>
      <c r="AX882" s="13" t="s">
        <v>76</v>
      </c>
      <c r="AY882" s="154" t="s">
        <v>163</v>
      </c>
    </row>
    <row r="883" spans="2:51" s="12" customFormat="1">
      <c r="B883" s="147"/>
      <c r="D883" s="141" t="s">
        <v>176</v>
      </c>
      <c r="E883" s="148" t="s">
        <v>19</v>
      </c>
      <c r="F883" s="149" t="s">
        <v>919</v>
      </c>
      <c r="H883" s="148" t="s">
        <v>19</v>
      </c>
      <c r="I883" s="150"/>
      <c r="L883" s="147"/>
      <c r="M883" s="151"/>
      <c r="T883" s="152"/>
      <c r="AT883" s="148" t="s">
        <v>176</v>
      </c>
      <c r="AU883" s="148" t="s">
        <v>86</v>
      </c>
      <c r="AV883" s="12" t="s">
        <v>84</v>
      </c>
      <c r="AW883" s="12" t="s">
        <v>37</v>
      </c>
      <c r="AX883" s="12" t="s">
        <v>76</v>
      </c>
      <c r="AY883" s="148" t="s">
        <v>163</v>
      </c>
    </row>
    <row r="884" spans="2:51" s="13" customFormat="1">
      <c r="B884" s="153"/>
      <c r="D884" s="141" t="s">
        <v>176</v>
      </c>
      <c r="E884" s="154" t="s">
        <v>19</v>
      </c>
      <c r="F884" s="155" t="s">
        <v>920</v>
      </c>
      <c r="H884" s="156">
        <v>21.33</v>
      </c>
      <c r="I884" s="157"/>
      <c r="L884" s="153"/>
      <c r="M884" s="158"/>
      <c r="T884" s="159"/>
      <c r="AT884" s="154" t="s">
        <v>176</v>
      </c>
      <c r="AU884" s="154" t="s">
        <v>86</v>
      </c>
      <c r="AV884" s="13" t="s">
        <v>86</v>
      </c>
      <c r="AW884" s="13" t="s">
        <v>37</v>
      </c>
      <c r="AX884" s="13" t="s">
        <v>76</v>
      </c>
      <c r="AY884" s="154" t="s">
        <v>163</v>
      </c>
    </row>
    <row r="885" spans="2:51" s="12" customFormat="1">
      <c r="B885" s="147"/>
      <c r="D885" s="141" t="s">
        <v>176</v>
      </c>
      <c r="E885" s="148" t="s">
        <v>19</v>
      </c>
      <c r="F885" s="149" t="s">
        <v>555</v>
      </c>
      <c r="H885" s="148" t="s">
        <v>19</v>
      </c>
      <c r="I885" s="150"/>
      <c r="L885" s="147"/>
      <c r="M885" s="151"/>
      <c r="T885" s="152"/>
      <c r="AT885" s="148" t="s">
        <v>176</v>
      </c>
      <c r="AU885" s="148" t="s">
        <v>86</v>
      </c>
      <c r="AV885" s="12" t="s">
        <v>84</v>
      </c>
      <c r="AW885" s="12" t="s">
        <v>37</v>
      </c>
      <c r="AX885" s="12" t="s">
        <v>76</v>
      </c>
      <c r="AY885" s="148" t="s">
        <v>163</v>
      </c>
    </row>
    <row r="886" spans="2:51" s="13" customFormat="1">
      <c r="B886" s="153"/>
      <c r="D886" s="141" t="s">
        <v>176</v>
      </c>
      <c r="E886" s="154" t="s">
        <v>19</v>
      </c>
      <c r="F886" s="155" t="s">
        <v>921</v>
      </c>
      <c r="H886" s="156">
        <v>-1.5760000000000001</v>
      </c>
      <c r="I886" s="157"/>
      <c r="L886" s="153"/>
      <c r="M886" s="158"/>
      <c r="T886" s="159"/>
      <c r="AT886" s="154" t="s">
        <v>176</v>
      </c>
      <c r="AU886" s="154" t="s">
        <v>86</v>
      </c>
      <c r="AV886" s="13" t="s">
        <v>86</v>
      </c>
      <c r="AW886" s="13" t="s">
        <v>37</v>
      </c>
      <c r="AX886" s="13" t="s">
        <v>76</v>
      </c>
      <c r="AY886" s="154" t="s">
        <v>163</v>
      </c>
    </row>
    <row r="887" spans="2:51" s="12" customFormat="1">
      <c r="B887" s="147"/>
      <c r="D887" s="141" t="s">
        <v>176</v>
      </c>
      <c r="E887" s="148" t="s">
        <v>19</v>
      </c>
      <c r="F887" s="149" t="s">
        <v>922</v>
      </c>
      <c r="H887" s="148" t="s">
        <v>19</v>
      </c>
      <c r="I887" s="150"/>
      <c r="L887" s="147"/>
      <c r="M887" s="151"/>
      <c r="T887" s="152"/>
      <c r="AT887" s="148" t="s">
        <v>176</v>
      </c>
      <c r="AU887" s="148" t="s">
        <v>86</v>
      </c>
      <c r="AV887" s="12" t="s">
        <v>84</v>
      </c>
      <c r="AW887" s="12" t="s">
        <v>37</v>
      </c>
      <c r="AX887" s="12" t="s">
        <v>76</v>
      </c>
      <c r="AY887" s="148" t="s">
        <v>163</v>
      </c>
    </row>
    <row r="888" spans="2:51" s="13" customFormat="1" ht="20.399999999999999">
      <c r="B888" s="153"/>
      <c r="D888" s="141" t="s">
        <v>176</v>
      </c>
      <c r="E888" s="154" t="s">
        <v>19</v>
      </c>
      <c r="F888" s="155" t="s">
        <v>923</v>
      </c>
      <c r="H888" s="156">
        <v>49.95</v>
      </c>
      <c r="I888" s="157"/>
      <c r="L888" s="153"/>
      <c r="M888" s="158"/>
      <c r="T888" s="159"/>
      <c r="AT888" s="154" t="s">
        <v>176</v>
      </c>
      <c r="AU888" s="154" t="s">
        <v>86</v>
      </c>
      <c r="AV888" s="13" t="s">
        <v>86</v>
      </c>
      <c r="AW888" s="13" t="s">
        <v>37</v>
      </c>
      <c r="AX888" s="13" t="s">
        <v>76</v>
      </c>
      <c r="AY888" s="154" t="s">
        <v>163</v>
      </c>
    </row>
    <row r="889" spans="2:51" s="12" customFormat="1">
      <c r="B889" s="147"/>
      <c r="D889" s="141" t="s">
        <v>176</v>
      </c>
      <c r="E889" s="148" t="s">
        <v>19</v>
      </c>
      <c r="F889" s="149" t="s">
        <v>555</v>
      </c>
      <c r="H889" s="148" t="s">
        <v>19</v>
      </c>
      <c r="I889" s="150"/>
      <c r="L889" s="147"/>
      <c r="M889" s="151"/>
      <c r="T889" s="152"/>
      <c r="AT889" s="148" t="s">
        <v>176</v>
      </c>
      <c r="AU889" s="148" t="s">
        <v>86</v>
      </c>
      <c r="AV889" s="12" t="s">
        <v>84</v>
      </c>
      <c r="AW889" s="12" t="s">
        <v>37</v>
      </c>
      <c r="AX889" s="12" t="s">
        <v>76</v>
      </c>
      <c r="AY889" s="148" t="s">
        <v>163</v>
      </c>
    </row>
    <row r="890" spans="2:51" s="13" customFormat="1">
      <c r="B890" s="153"/>
      <c r="D890" s="141" t="s">
        <v>176</v>
      </c>
      <c r="E890" s="154" t="s">
        <v>19</v>
      </c>
      <c r="F890" s="155" t="s">
        <v>924</v>
      </c>
      <c r="H890" s="156">
        <v>-8.8559999999999999</v>
      </c>
      <c r="I890" s="157"/>
      <c r="L890" s="153"/>
      <c r="M890" s="158"/>
      <c r="T890" s="159"/>
      <c r="AT890" s="154" t="s">
        <v>176</v>
      </c>
      <c r="AU890" s="154" t="s">
        <v>86</v>
      </c>
      <c r="AV890" s="13" t="s">
        <v>86</v>
      </c>
      <c r="AW890" s="13" t="s">
        <v>37</v>
      </c>
      <c r="AX890" s="13" t="s">
        <v>76</v>
      </c>
      <c r="AY890" s="154" t="s">
        <v>163</v>
      </c>
    </row>
    <row r="891" spans="2:51" s="12" customFormat="1">
      <c r="B891" s="147"/>
      <c r="D891" s="141" t="s">
        <v>176</v>
      </c>
      <c r="E891" s="148" t="s">
        <v>19</v>
      </c>
      <c r="F891" s="149" t="s">
        <v>925</v>
      </c>
      <c r="H891" s="148" t="s">
        <v>19</v>
      </c>
      <c r="I891" s="150"/>
      <c r="L891" s="147"/>
      <c r="M891" s="151"/>
      <c r="T891" s="152"/>
      <c r="AT891" s="148" t="s">
        <v>176</v>
      </c>
      <c r="AU891" s="148" t="s">
        <v>86</v>
      </c>
      <c r="AV891" s="12" t="s">
        <v>84</v>
      </c>
      <c r="AW891" s="12" t="s">
        <v>37</v>
      </c>
      <c r="AX891" s="12" t="s">
        <v>76</v>
      </c>
      <c r="AY891" s="148" t="s">
        <v>163</v>
      </c>
    </row>
    <row r="892" spans="2:51" s="13" customFormat="1" ht="20.399999999999999">
      <c r="B892" s="153"/>
      <c r="D892" s="141" t="s">
        <v>176</v>
      </c>
      <c r="E892" s="154" t="s">
        <v>19</v>
      </c>
      <c r="F892" s="155" t="s">
        <v>926</v>
      </c>
      <c r="H892" s="156">
        <v>58.32</v>
      </c>
      <c r="I892" s="157"/>
      <c r="L892" s="153"/>
      <c r="M892" s="158"/>
      <c r="T892" s="159"/>
      <c r="AT892" s="154" t="s">
        <v>176</v>
      </c>
      <c r="AU892" s="154" t="s">
        <v>86</v>
      </c>
      <c r="AV892" s="13" t="s">
        <v>86</v>
      </c>
      <c r="AW892" s="13" t="s">
        <v>37</v>
      </c>
      <c r="AX892" s="13" t="s">
        <v>76</v>
      </c>
      <c r="AY892" s="154" t="s">
        <v>163</v>
      </c>
    </row>
    <row r="893" spans="2:51" s="12" customFormat="1">
      <c r="B893" s="147"/>
      <c r="D893" s="141" t="s">
        <v>176</v>
      </c>
      <c r="E893" s="148" t="s">
        <v>19</v>
      </c>
      <c r="F893" s="149" t="s">
        <v>555</v>
      </c>
      <c r="H893" s="148" t="s">
        <v>19</v>
      </c>
      <c r="I893" s="150"/>
      <c r="L893" s="147"/>
      <c r="M893" s="151"/>
      <c r="T893" s="152"/>
      <c r="AT893" s="148" t="s">
        <v>176</v>
      </c>
      <c r="AU893" s="148" t="s">
        <v>86</v>
      </c>
      <c r="AV893" s="12" t="s">
        <v>84</v>
      </c>
      <c r="AW893" s="12" t="s">
        <v>37</v>
      </c>
      <c r="AX893" s="12" t="s">
        <v>76</v>
      </c>
      <c r="AY893" s="148" t="s">
        <v>163</v>
      </c>
    </row>
    <row r="894" spans="2:51" s="13" customFormat="1" ht="30.6">
      <c r="B894" s="153"/>
      <c r="D894" s="141" t="s">
        <v>176</v>
      </c>
      <c r="E894" s="154" t="s">
        <v>19</v>
      </c>
      <c r="F894" s="155" t="s">
        <v>927</v>
      </c>
      <c r="H894" s="156">
        <v>-8.5679999999999996</v>
      </c>
      <c r="I894" s="157"/>
      <c r="L894" s="153"/>
      <c r="M894" s="158"/>
      <c r="T894" s="159"/>
      <c r="AT894" s="154" t="s">
        <v>176</v>
      </c>
      <c r="AU894" s="154" t="s">
        <v>86</v>
      </c>
      <c r="AV894" s="13" t="s">
        <v>86</v>
      </c>
      <c r="AW894" s="13" t="s">
        <v>37</v>
      </c>
      <c r="AX894" s="13" t="s">
        <v>76</v>
      </c>
      <c r="AY894" s="154" t="s">
        <v>163</v>
      </c>
    </row>
    <row r="895" spans="2:51" s="12" customFormat="1">
      <c r="B895" s="147"/>
      <c r="D895" s="141" t="s">
        <v>176</v>
      </c>
      <c r="E895" s="148" t="s">
        <v>19</v>
      </c>
      <c r="F895" s="149" t="s">
        <v>928</v>
      </c>
      <c r="H895" s="148" t="s">
        <v>19</v>
      </c>
      <c r="I895" s="150"/>
      <c r="L895" s="147"/>
      <c r="M895" s="151"/>
      <c r="T895" s="152"/>
      <c r="AT895" s="148" t="s">
        <v>176</v>
      </c>
      <c r="AU895" s="148" t="s">
        <v>86</v>
      </c>
      <c r="AV895" s="12" t="s">
        <v>84</v>
      </c>
      <c r="AW895" s="12" t="s">
        <v>37</v>
      </c>
      <c r="AX895" s="12" t="s">
        <v>76</v>
      </c>
      <c r="AY895" s="148" t="s">
        <v>163</v>
      </c>
    </row>
    <row r="896" spans="2:51" s="13" customFormat="1" ht="20.399999999999999">
      <c r="B896" s="153"/>
      <c r="D896" s="141" t="s">
        <v>176</v>
      </c>
      <c r="E896" s="154" t="s">
        <v>19</v>
      </c>
      <c r="F896" s="155" t="s">
        <v>929</v>
      </c>
      <c r="H896" s="156">
        <v>45.63</v>
      </c>
      <c r="I896" s="157"/>
      <c r="L896" s="153"/>
      <c r="M896" s="158"/>
      <c r="T896" s="159"/>
      <c r="AT896" s="154" t="s">
        <v>176</v>
      </c>
      <c r="AU896" s="154" t="s">
        <v>86</v>
      </c>
      <c r="AV896" s="13" t="s">
        <v>86</v>
      </c>
      <c r="AW896" s="13" t="s">
        <v>37</v>
      </c>
      <c r="AX896" s="13" t="s">
        <v>76</v>
      </c>
      <c r="AY896" s="154" t="s">
        <v>163</v>
      </c>
    </row>
    <row r="897" spans="2:51" s="12" customFormat="1">
      <c r="B897" s="147"/>
      <c r="D897" s="141" t="s">
        <v>176</v>
      </c>
      <c r="E897" s="148" t="s">
        <v>19</v>
      </c>
      <c r="F897" s="149" t="s">
        <v>555</v>
      </c>
      <c r="H897" s="148" t="s">
        <v>19</v>
      </c>
      <c r="I897" s="150"/>
      <c r="L897" s="147"/>
      <c r="M897" s="151"/>
      <c r="T897" s="152"/>
      <c r="AT897" s="148" t="s">
        <v>176</v>
      </c>
      <c r="AU897" s="148" t="s">
        <v>86</v>
      </c>
      <c r="AV897" s="12" t="s">
        <v>84</v>
      </c>
      <c r="AW897" s="12" t="s">
        <v>37</v>
      </c>
      <c r="AX897" s="12" t="s">
        <v>76</v>
      </c>
      <c r="AY897" s="148" t="s">
        <v>163</v>
      </c>
    </row>
    <row r="898" spans="2:51" s="13" customFormat="1">
      <c r="B898" s="153"/>
      <c r="D898" s="141" t="s">
        <v>176</v>
      </c>
      <c r="E898" s="154" t="s">
        <v>19</v>
      </c>
      <c r="F898" s="155" t="s">
        <v>930</v>
      </c>
      <c r="H898" s="156">
        <v>-5.149</v>
      </c>
      <c r="I898" s="157"/>
      <c r="L898" s="153"/>
      <c r="M898" s="158"/>
      <c r="T898" s="159"/>
      <c r="AT898" s="154" t="s">
        <v>176</v>
      </c>
      <c r="AU898" s="154" t="s">
        <v>86</v>
      </c>
      <c r="AV898" s="13" t="s">
        <v>86</v>
      </c>
      <c r="AW898" s="13" t="s">
        <v>37</v>
      </c>
      <c r="AX898" s="13" t="s">
        <v>76</v>
      </c>
      <c r="AY898" s="154" t="s">
        <v>163</v>
      </c>
    </row>
    <row r="899" spans="2:51" s="12" customFormat="1">
      <c r="B899" s="147"/>
      <c r="D899" s="141" t="s">
        <v>176</v>
      </c>
      <c r="E899" s="148" t="s">
        <v>19</v>
      </c>
      <c r="F899" s="149" t="s">
        <v>931</v>
      </c>
      <c r="H899" s="148" t="s">
        <v>19</v>
      </c>
      <c r="I899" s="150"/>
      <c r="L899" s="147"/>
      <c r="M899" s="151"/>
      <c r="T899" s="152"/>
      <c r="AT899" s="148" t="s">
        <v>176</v>
      </c>
      <c r="AU899" s="148" t="s">
        <v>86</v>
      </c>
      <c r="AV899" s="12" t="s">
        <v>84</v>
      </c>
      <c r="AW899" s="12" t="s">
        <v>37</v>
      </c>
      <c r="AX899" s="12" t="s">
        <v>76</v>
      </c>
      <c r="AY899" s="148" t="s">
        <v>163</v>
      </c>
    </row>
    <row r="900" spans="2:51" s="13" customFormat="1">
      <c r="B900" s="153"/>
      <c r="D900" s="141" t="s">
        <v>176</v>
      </c>
      <c r="E900" s="154" t="s">
        <v>19</v>
      </c>
      <c r="F900" s="155" t="s">
        <v>932</v>
      </c>
      <c r="H900" s="156">
        <v>31.05</v>
      </c>
      <c r="I900" s="157"/>
      <c r="L900" s="153"/>
      <c r="M900" s="158"/>
      <c r="T900" s="159"/>
      <c r="AT900" s="154" t="s">
        <v>176</v>
      </c>
      <c r="AU900" s="154" t="s">
        <v>86</v>
      </c>
      <c r="AV900" s="13" t="s">
        <v>86</v>
      </c>
      <c r="AW900" s="13" t="s">
        <v>37</v>
      </c>
      <c r="AX900" s="13" t="s">
        <v>76</v>
      </c>
      <c r="AY900" s="154" t="s">
        <v>163</v>
      </c>
    </row>
    <row r="901" spans="2:51" s="12" customFormat="1">
      <c r="B901" s="147"/>
      <c r="D901" s="141" t="s">
        <v>176</v>
      </c>
      <c r="E901" s="148" t="s">
        <v>19</v>
      </c>
      <c r="F901" s="149" t="s">
        <v>555</v>
      </c>
      <c r="H901" s="148" t="s">
        <v>19</v>
      </c>
      <c r="I901" s="150"/>
      <c r="L901" s="147"/>
      <c r="M901" s="151"/>
      <c r="T901" s="152"/>
      <c r="AT901" s="148" t="s">
        <v>176</v>
      </c>
      <c r="AU901" s="148" t="s">
        <v>86</v>
      </c>
      <c r="AV901" s="12" t="s">
        <v>84</v>
      </c>
      <c r="AW901" s="12" t="s">
        <v>37</v>
      </c>
      <c r="AX901" s="12" t="s">
        <v>76</v>
      </c>
      <c r="AY901" s="148" t="s">
        <v>163</v>
      </c>
    </row>
    <row r="902" spans="2:51" s="13" customFormat="1">
      <c r="B902" s="153"/>
      <c r="D902" s="141" t="s">
        <v>176</v>
      </c>
      <c r="E902" s="154" t="s">
        <v>19</v>
      </c>
      <c r="F902" s="155" t="s">
        <v>933</v>
      </c>
      <c r="H902" s="156">
        <v>-3.1520000000000001</v>
      </c>
      <c r="I902" s="157"/>
      <c r="L902" s="153"/>
      <c r="M902" s="158"/>
      <c r="T902" s="159"/>
      <c r="AT902" s="154" t="s">
        <v>176</v>
      </c>
      <c r="AU902" s="154" t="s">
        <v>86</v>
      </c>
      <c r="AV902" s="13" t="s">
        <v>86</v>
      </c>
      <c r="AW902" s="13" t="s">
        <v>37</v>
      </c>
      <c r="AX902" s="13" t="s">
        <v>76</v>
      </c>
      <c r="AY902" s="154" t="s">
        <v>163</v>
      </c>
    </row>
    <row r="903" spans="2:51" s="12" customFormat="1">
      <c r="B903" s="147"/>
      <c r="D903" s="141" t="s">
        <v>176</v>
      </c>
      <c r="E903" s="148" t="s">
        <v>19</v>
      </c>
      <c r="F903" s="149" t="s">
        <v>934</v>
      </c>
      <c r="H903" s="148" t="s">
        <v>19</v>
      </c>
      <c r="I903" s="150"/>
      <c r="L903" s="147"/>
      <c r="M903" s="151"/>
      <c r="T903" s="152"/>
      <c r="AT903" s="148" t="s">
        <v>176</v>
      </c>
      <c r="AU903" s="148" t="s">
        <v>86</v>
      </c>
      <c r="AV903" s="12" t="s">
        <v>84</v>
      </c>
      <c r="AW903" s="12" t="s">
        <v>37</v>
      </c>
      <c r="AX903" s="12" t="s">
        <v>76</v>
      </c>
      <c r="AY903" s="148" t="s">
        <v>163</v>
      </c>
    </row>
    <row r="904" spans="2:51" s="13" customFormat="1">
      <c r="B904" s="153"/>
      <c r="D904" s="141" t="s">
        <v>176</v>
      </c>
      <c r="E904" s="154" t="s">
        <v>19</v>
      </c>
      <c r="F904" s="155" t="s">
        <v>935</v>
      </c>
      <c r="H904" s="156">
        <v>75.02</v>
      </c>
      <c r="I904" s="157"/>
      <c r="L904" s="153"/>
      <c r="M904" s="158"/>
      <c r="T904" s="159"/>
      <c r="AT904" s="154" t="s">
        <v>176</v>
      </c>
      <c r="AU904" s="154" t="s">
        <v>86</v>
      </c>
      <c r="AV904" s="13" t="s">
        <v>86</v>
      </c>
      <c r="AW904" s="13" t="s">
        <v>37</v>
      </c>
      <c r="AX904" s="13" t="s">
        <v>76</v>
      </c>
      <c r="AY904" s="154" t="s">
        <v>163</v>
      </c>
    </row>
    <row r="905" spans="2:51" s="12" customFormat="1">
      <c r="B905" s="147"/>
      <c r="D905" s="141" t="s">
        <v>176</v>
      </c>
      <c r="E905" s="148" t="s">
        <v>19</v>
      </c>
      <c r="F905" s="149" t="s">
        <v>555</v>
      </c>
      <c r="H905" s="148" t="s">
        <v>19</v>
      </c>
      <c r="I905" s="150"/>
      <c r="L905" s="147"/>
      <c r="M905" s="151"/>
      <c r="T905" s="152"/>
      <c r="AT905" s="148" t="s">
        <v>176</v>
      </c>
      <c r="AU905" s="148" t="s">
        <v>86</v>
      </c>
      <c r="AV905" s="12" t="s">
        <v>84</v>
      </c>
      <c r="AW905" s="12" t="s">
        <v>37</v>
      </c>
      <c r="AX905" s="12" t="s">
        <v>76</v>
      </c>
      <c r="AY905" s="148" t="s">
        <v>163</v>
      </c>
    </row>
    <row r="906" spans="2:51" s="13" customFormat="1" ht="30.6">
      <c r="B906" s="153"/>
      <c r="D906" s="141" t="s">
        <v>176</v>
      </c>
      <c r="E906" s="154" t="s">
        <v>19</v>
      </c>
      <c r="F906" s="155" t="s">
        <v>936</v>
      </c>
      <c r="H906" s="156">
        <v>-20.968</v>
      </c>
      <c r="I906" s="157"/>
      <c r="L906" s="153"/>
      <c r="M906" s="158"/>
      <c r="T906" s="159"/>
      <c r="AT906" s="154" t="s">
        <v>176</v>
      </c>
      <c r="AU906" s="154" t="s">
        <v>86</v>
      </c>
      <c r="AV906" s="13" t="s">
        <v>86</v>
      </c>
      <c r="AW906" s="13" t="s">
        <v>37</v>
      </c>
      <c r="AX906" s="13" t="s">
        <v>76</v>
      </c>
      <c r="AY906" s="154" t="s">
        <v>163</v>
      </c>
    </row>
    <row r="907" spans="2:51" s="12" customFormat="1">
      <c r="B907" s="147"/>
      <c r="D907" s="141" t="s">
        <v>176</v>
      </c>
      <c r="E907" s="148" t="s">
        <v>19</v>
      </c>
      <c r="F907" s="149" t="s">
        <v>937</v>
      </c>
      <c r="H907" s="148" t="s">
        <v>19</v>
      </c>
      <c r="I907" s="150"/>
      <c r="L907" s="147"/>
      <c r="M907" s="151"/>
      <c r="T907" s="152"/>
      <c r="AT907" s="148" t="s">
        <v>176</v>
      </c>
      <c r="AU907" s="148" t="s">
        <v>86</v>
      </c>
      <c r="AV907" s="12" t="s">
        <v>84</v>
      </c>
      <c r="AW907" s="12" t="s">
        <v>37</v>
      </c>
      <c r="AX907" s="12" t="s">
        <v>76</v>
      </c>
      <c r="AY907" s="148" t="s">
        <v>163</v>
      </c>
    </row>
    <row r="908" spans="2:51" s="13" customFormat="1">
      <c r="B908" s="153"/>
      <c r="D908" s="141" t="s">
        <v>176</v>
      </c>
      <c r="E908" s="154" t="s">
        <v>19</v>
      </c>
      <c r="F908" s="155" t="s">
        <v>938</v>
      </c>
      <c r="H908" s="156">
        <v>76.260000000000005</v>
      </c>
      <c r="I908" s="157"/>
      <c r="L908" s="153"/>
      <c r="M908" s="158"/>
      <c r="T908" s="159"/>
      <c r="AT908" s="154" t="s">
        <v>176</v>
      </c>
      <c r="AU908" s="154" t="s">
        <v>86</v>
      </c>
      <c r="AV908" s="13" t="s">
        <v>86</v>
      </c>
      <c r="AW908" s="13" t="s">
        <v>37</v>
      </c>
      <c r="AX908" s="13" t="s">
        <v>76</v>
      </c>
      <c r="AY908" s="154" t="s">
        <v>163</v>
      </c>
    </row>
    <row r="909" spans="2:51" s="12" customFormat="1">
      <c r="B909" s="147"/>
      <c r="D909" s="141" t="s">
        <v>176</v>
      </c>
      <c r="E909" s="148" t="s">
        <v>19</v>
      </c>
      <c r="F909" s="149" t="s">
        <v>555</v>
      </c>
      <c r="H909" s="148" t="s">
        <v>19</v>
      </c>
      <c r="I909" s="150"/>
      <c r="L909" s="147"/>
      <c r="M909" s="151"/>
      <c r="T909" s="152"/>
      <c r="AT909" s="148" t="s">
        <v>176</v>
      </c>
      <c r="AU909" s="148" t="s">
        <v>86</v>
      </c>
      <c r="AV909" s="12" t="s">
        <v>84</v>
      </c>
      <c r="AW909" s="12" t="s">
        <v>37</v>
      </c>
      <c r="AX909" s="12" t="s">
        <v>76</v>
      </c>
      <c r="AY909" s="148" t="s">
        <v>163</v>
      </c>
    </row>
    <row r="910" spans="2:51" s="13" customFormat="1" ht="30.6">
      <c r="B910" s="153"/>
      <c r="D910" s="141" t="s">
        <v>176</v>
      </c>
      <c r="E910" s="154" t="s">
        <v>19</v>
      </c>
      <c r="F910" s="155" t="s">
        <v>939</v>
      </c>
      <c r="H910" s="156">
        <v>-17.45</v>
      </c>
      <c r="I910" s="157"/>
      <c r="L910" s="153"/>
      <c r="M910" s="158"/>
      <c r="T910" s="159"/>
      <c r="AT910" s="154" t="s">
        <v>176</v>
      </c>
      <c r="AU910" s="154" t="s">
        <v>86</v>
      </c>
      <c r="AV910" s="13" t="s">
        <v>86</v>
      </c>
      <c r="AW910" s="13" t="s">
        <v>37</v>
      </c>
      <c r="AX910" s="13" t="s">
        <v>76</v>
      </c>
      <c r="AY910" s="154" t="s">
        <v>163</v>
      </c>
    </row>
    <row r="911" spans="2:51" s="12" customFormat="1">
      <c r="B911" s="147"/>
      <c r="D911" s="141" t="s">
        <v>176</v>
      </c>
      <c r="E911" s="148" t="s">
        <v>19</v>
      </c>
      <c r="F911" s="149" t="s">
        <v>940</v>
      </c>
      <c r="H911" s="148" t="s">
        <v>19</v>
      </c>
      <c r="I911" s="150"/>
      <c r="L911" s="147"/>
      <c r="M911" s="151"/>
      <c r="T911" s="152"/>
      <c r="AT911" s="148" t="s">
        <v>176</v>
      </c>
      <c r="AU911" s="148" t="s">
        <v>86</v>
      </c>
      <c r="AV911" s="12" t="s">
        <v>84</v>
      </c>
      <c r="AW911" s="12" t="s">
        <v>37</v>
      </c>
      <c r="AX911" s="12" t="s">
        <v>76</v>
      </c>
      <c r="AY911" s="148" t="s">
        <v>163</v>
      </c>
    </row>
    <row r="912" spans="2:51" s="13" customFormat="1">
      <c r="B912" s="153"/>
      <c r="D912" s="141" t="s">
        <v>176</v>
      </c>
      <c r="E912" s="154" t="s">
        <v>19</v>
      </c>
      <c r="F912" s="155" t="s">
        <v>941</v>
      </c>
      <c r="H912" s="156">
        <v>32.4</v>
      </c>
      <c r="I912" s="157"/>
      <c r="L912" s="153"/>
      <c r="M912" s="158"/>
      <c r="T912" s="159"/>
      <c r="AT912" s="154" t="s">
        <v>176</v>
      </c>
      <c r="AU912" s="154" t="s">
        <v>86</v>
      </c>
      <c r="AV912" s="13" t="s">
        <v>86</v>
      </c>
      <c r="AW912" s="13" t="s">
        <v>37</v>
      </c>
      <c r="AX912" s="13" t="s">
        <v>76</v>
      </c>
      <c r="AY912" s="154" t="s">
        <v>163</v>
      </c>
    </row>
    <row r="913" spans="2:51" s="12" customFormat="1">
      <c r="B913" s="147"/>
      <c r="D913" s="141" t="s">
        <v>176</v>
      </c>
      <c r="E913" s="148" t="s">
        <v>19</v>
      </c>
      <c r="F913" s="149" t="s">
        <v>555</v>
      </c>
      <c r="H913" s="148" t="s">
        <v>19</v>
      </c>
      <c r="I913" s="150"/>
      <c r="L913" s="147"/>
      <c r="M913" s="151"/>
      <c r="T913" s="152"/>
      <c r="AT913" s="148" t="s">
        <v>176</v>
      </c>
      <c r="AU913" s="148" t="s">
        <v>86</v>
      </c>
      <c r="AV913" s="12" t="s">
        <v>84</v>
      </c>
      <c r="AW913" s="12" t="s">
        <v>37</v>
      </c>
      <c r="AX913" s="12" t="s">
        <v>76</v>
      </c>
      <c r="AY913" s="148" t="s">
        <v>163</v>
      </c>
    </row>
    <row r="914" spans="2:51" s="13" customFormat="1">
      <c r="B914" s="153"/>
      <c r="D914" s="141" t="s">
        <v>176</v>
      </c>
      <c r="E914" s="154" t="s">
        <v>19</v>
      </c>
      <c r="F914" s="155" t="s">
        <v>942</v>
      </c>
      <c r="H914" s="156">
        <v>-3.3759999999999999</v>
      </c>
      <c r="I914" s="157"/>
      <c r="L914" s="153"/>
      <c r="M914" s="158"/>
      <c r="T914" s="159"/>
      <c r="AT914" s="154" t="s">
        <v>176</v>
      </c>
      <c r="AU914" s="154" t="s">
        <v>86</v>
      </c>
      <c r="AV914" s="13" t="s">
        <v>86</v>
      </c>
      <c r="AW914" s="13" t="s">
        <v>37</v>
      </c>
      <c r="AX914" s="13" t="s">
        <v>76</v>
      </c>
      <c r="AY914" s="154" t="s">
        <v>163</v>
      </c>
    </row>
    <row r="915" spans="2:51" s="12" customFormat="1">
      <c r="B915" s="147"/>
      <c r="D915" s="141" t="s">
        <v>176</v>
      </c>
      <c r="E915" s="148" t="s">
        <v>19</v>
      </c>
      <c r="F915" s="149" t="s">
        <v>943</v>
      </c>
      <c r="H915" s="148" t="s">
        <v>19</v>
      </c>
      <c r="I915" s="150"/>
      <c r="L915" s="147"/>
      <c r="M915" s="151"/>
      <c r="T915" s="152"/>
      <c r="AT915" s="148" t="s">
        <v>176</v>
      </c>
      <c r="AU915" s="148" t="s">
        <v>86</v>
      </c>
      <c r="AV915" s="12" t="s">
        <v>84</v>
      </c>
      <c r="AW915" s="12" t="s">
        <v>37</v>
      </c>
      <c r="AX915" s="12" t="s">
        <v>76</v>
      </c>
      <c r="AY915" s="148" t="s">
        <v>163</v>
      </c>
    </row>
    <row r="916" spans="2:51" s="13" customFormat="1">
      <c r="B916" s="153"/>
      <c r="D916" s="141" t="s">
        <v>176</v>
      </c>
      <c r="E916" s="154" t="s">
        <v>19</v>
      </c>
      <c r="F916" s="155" t="s">
        <v>944</v>
      </c>
      <c r="H916" s="156">
        <v>20.52</v>
      </c>
      <c r="I916" s="157"/>
      <c r="L916" s="153"/>
      <c r="M916" s="158"/>
      <c r="T916" s="159"/>
      <c r="AT916" s="154" t="s">
        <v>176</v>
      </c>
      <c r="AU916" s="154" t="s">
        <v>86</v>
      </c>
      <c r="AV916" s="13" t="s">
        <v>86</v>
      </c>
      <c r="AW916" s="13" t="s">
        <v>37</v>
      </c>
      <c r="AX916" s="13" t="s">
        <v>76</v>
      </c>
      <c r="AY916" s="154" t="s">
        <v>163</v>
      </c>
    </row>
    <row r="917" spans="2:51" s="12" customFormat="1">
      <c r="B917" s="147"/>
      <c r="D917" s="141" t="s">
        <v>176</v>
      </c>
      <c r="E917" s="148" t="s">
        <v>19</v>
      </c>
      <c r="F917" s="149" t="s">
        <v>555</v>
      </c>
      <c r="H917" s="148" t="s">
        <v>19</v>
      </c>
      <c r="I917" s="150"/>
      <c r="L917" s="147"/>
      <c r="M917" s="151"/>
      <c r="T917" s="152"/>
      <c r="AT917" s="148" t="s">
        <v>176</v>
      </c>
      <c r="AU917" s="148" t="s">
        <v>86</v>
      </c>
      <c r="AV917" s="12" t="s">
        <v>84</v>
      </c>
      <c r="AW917" s="12" t="s">
        <v>37</v>
      </c>
      <c r="AX917" s="12" t="s">
        <v>76</v>
      </c>
      <c r="AY917" s="148" t="s">
        <v>163</v>
      </c>
    </row>
    <row r="918" spans="2:51" s="13" customFormat="1">
      <c r="B918" s="153"/>
      <c r="D918" s="141" t="s">
        <v>176</v>
      </c>
      <c r="E918" s="154" t="s">
        <v>19</v>
      </c>
      <c r="F918" s="155" t="s">
        <v>945</v>
      </c>
      <c r="H918" s="156">
        <v>-1.7729999999999999</v>
      </c>
      <c r="I918" s="157"/>
      <c r="L918" s="153"/>
      <c r="M918" s="158"/>
      <c r="T918" s="159"/>
      <c r="AT918" s="154" t="s">
        <v>176</v>
      </c>
      <c r="AU918" s="154" t="s">
        <v>86</v>
      </c>
      <c r="AV918" s="13" t="s">
        <v>86</v>
      </c>
      <c r="AW918" s="13" t="s">
        <v>37</v>
      </c>
      <c r="AX918" s="13" t="s">
        <v>76</v>
      </c>
      <c r="AY918" s="154" t="s">
        <v>163</v>
      </c>
    </row>
    <row r="919" spans="2:51" s="12" customFormat="1">
      <c r="B919" s="147"/>
      <c r="D919" s="141" t="s">
        <v>176</v>
      </c>
      <c r="E919" s="148" t="s">
        <v>19</v>
      </c>
      <c r="F919" s="149" t="s">
        <v>894</v>
      </c>
      <c r="H919" s="148" t="s">
        <v>19</v>
      </c>
      <c r="I919" s="150"/>
      <c r="L919" s="147"/>
      <c r="M919" s="151"/>
      <c r="T919" s="152"/>
      <c r="AT919" s="148" t="s">
        <v>176</v>
      </c>
      <c r="AU919" s="148" t="s">
        <v>86</v>
      </c>
      <c r="AV919" s="12" t="s">
        <v>84</v>
      </c>
      <c r="AW919" s="12" t="s">
        <v>37</v>
      </c>
      <c r="AX919" s="12" t="s">
        <v>76</v>
      </c>
      <c r="AY919" s="148" t="s">
        <v>163</v>
      </c>
    </row>
    <row r="920" spans="2:51" s="13" customFormat="1">
      <c r="B920" s="153"/>
      <c r="D920" s="141" t="s">
        <v>176</v>
      </c>
      <c r="E920" s="154" t="s">
        <v>19</v>
      </c>
      <c r="F920" s="155" t="s">
        <v>946</v>
      </c>
      <c r="H920" s="156">
        <v>4.5</v>
      </c>
      <c r="I920" s="157"/>
      <c r="L920" s="153"/>
      <c r="M920" s="158"/>
      <c r="T920" s="159"/>
      <c r="AT920" s="154" t="s">
        <v>176</v>
      </c>
      <c r="AU920" s="154" t="s">
        <v>86</v>
      </c>
      <c r="AV920" s="13" t="s">
        <v>86</v>
      </c>
      <c r="AW920" s="13" t="s">
        <v>37</v>
      </c>
      <c r="AX920" s="13" t="s">
        <v>76</v>
      </c>
      <c r="AY920" s="154" t="s">
        <v>163</v>
      </c>
    </row>
    <row r="921" spans="2:51" s="12" customFormat="1">
      <c r="B921" s="147"/>
      <c r="D921" s="141" t="s">
        <v>176</v>
      </c>
      <c r="E921" s="148" t="s">
        <v>19</v>
      </c>
      <c r="F921" s="149" t="s">
        <v>558</v>
      </c>
      <c r="H921" s="148" t="s">
        <v>19</v>
      </c>
      <c r="I921" s="150"/>
      <c r="L921" s="147"/>
      <c r="M921" s="151"/>
      <c r="T921" s="152"/>
      <c r="AT921" s="148" t="s">
        <v>176</v>
      </c>
      <c r="AU921" s="148" t="s">
        <v>86</v>
      </c>
      <c r="AV921" s="12" t="s">
        <v>84</v>
      </c>
      <c r="AW921" s="12" t="s">
        <v>37</v>
      </c>
      <c r="AX921" s="12" t="s">
        <v>76</v>
      </c>
      <c r="AY921" s="148" t="s">
        <v>163</v>
      </c>
    </row>
    <row r="922" spans="2:51" s="12" customFormat="1">
      <c r="B922" s="147"/>
      <c r="D922" s="141" t="s">
        <v>176</v>
      </c>
      <c r="E922" s="148" t="s">
        <v>19</v>
      </c>
      <c r="F922" s="149" t="s">
        <v>947</v>
      </c>
      <c r="H922" s="148" t="s">
        <v>19</v>
      </c>
      <c r="I922" s="150"/>
      <c r="L922" s="147"/>
      <c r="M922" s="151"/>
      <c r="T922" s="152"/>
      <c r="AT922" s="148" t="s">
        <v>176</v>
      </c>
      <c r="AU922" s="148" t="s">
        <v>86</v>
      </c>
      <c r="AV922" s="12" t="s">
        <v>84</v>
      </c>
      <c r="AW922" s="12" t="s">
        <v>37</v>
      </c>
      <c r="AX922" s="12" t="s">
        <v>76</v>
      </c>
      <c r="AY922" s="148" t="s">
        <v>163</v>
      </c>
    </row>
    <row r="923" spans="2:51" s="13" customFormat="1">
      <c r="B923" s="153"/>
      <c r="D923" s="141" t="s">
        <v>176</v>
      </c>
      <c r="E923" s="154" t="s">
        <v>19</v>
      </c>
      <c r="F923" s="155" t="s">
        <v>948</v>
      </c>
      <c r="H923" s="156">
        <v>55.08</v>
      </c>
      <c r="I923" s="157"/>
      <c r="L923" s="153"/>
      <c r="M923" s="158"/>
      <c r="T923" s="159"/>
      <c r="AT923" s="154" t="s">
        <v>176</v>
      </c>
      <c r="AU923" s="154" t="s">
        <v>86</v>
      </c>
      <c r="AV923" s="13" t="s">
        <v>86</v>
      </c>
      <c r="AW923" s="13" t="s">
        <v>37</v>
      </c>
      <c r="AX923" s="13" t="s">
        <v>76</v>
      </c>
      <c r="AY923" s="154" t="s">
        <v>163</v>
      </c>
    </row>
    <row r="924" spans="2:51" s="12" customFormat="1">
      <c r="B924" s="147"/>
      <c r="D924" s="141" t="s">
        <v>176</v>
      </c>
      <c r="E924" s="148" t="s">
        <v>19</v>
      </c>
      <c r="F924" s="149" t="s">
        <v>555</v>
      </c>
      <c r="H924" s="148" t="s">
        <v>19</v>
      </c>
      <c r="I924" s="150"/>
      <c r="L924" s="147"/>
      <c r="M924" s="151"/>
      <c r="T924" s="152"/>
      <c r="AT924" s="148" t="s">
        <v>176</v>
      </c>
      <c r="AU924" s="148" t="s">
        <v>86</v>
      </c>
      <c r="AV924" s="12" t="s">
        <v>84</v>
      </c>
      <c r="AW924" s="12" t="s">
        <v>37</v>
      </c>
      <c r="AX924" s="12" t="s">
        <v>76</v>
      </c>
      <c r="AY924" s="148" t="s">
        <v>163</v>
      </c>
    </row>
    <row r="925" spans="2:51" s="13" customFormat="1" ht="30.6">
      <c r="B925" s="153"/>
      <c r="D925" s="141" t="s">
        <v>176</v>
      </c>
      <c r="E925" s="154" t="s">
        <v>19</v>
      </c>
      <c r="F925" s="155" t="s">
        <v>949</v>
      </c>
      <c r="H925" s="156">
        <v>-13.106999999999999</v>
      </c>
      <c r="I925" s="157"/>
      <c r="L925" s="153"/>
      <c r="M925" s="158"/>
      <c r="T925" s="159"/>
      <c r="AT925" s="154" t="s">
        <v>176</v>
      </c>
      <c r="AU925" s="154" t="s">
        <v>86</v>
      </c>
      <c r="AV925" s="13" t="s">
        <v>86</v>
      </c>
      <c r="AW925" s="13" t="s">
        <v>37</v>
      </c>
      <c r="AX925" s="13" t="s">
        <v>76</v>
      </c>
      <c r="AY925" s="154" t="s">
        <v>163</v>
      </c>
    </row>
    <row r="926" spans="2:51" s="12" customFormat="1">
      <c r="B926" s="147"/>
      <c r="D926" s="141" t="s">
        <v>176</v>
      </c>
      <c r="E926" s="148" t="s">
        <v>19</v>
      </c>
      <c r="F926" s="149" t="s">
        <v>950</v>
      </c>
      <c r="H926" s="148" t="s">
        <v>19</v>
      </c>
      <c r="I926" s="150"/>
      <c r="L926" s="147"/>
      <c r="M926" s="151"/>
      <c r="T926" s="152"/>
      <c r="AT926" s="148" t="s">
        <v>176</v>
      </c>
      <c r="AU926" s="148" t="s">
        <v>86</v>
      </c>
      <c r="AV926" s="12" t="s">
        <v>84</v>
      </c>
      <c r="AW926" s="12" t="s">
        <v>37</v>
      </c>
      <c r="AX926" s="12" t="s">
        <v>76</v>
      </c>
      <c r="AY926" s="148" t="s">
        <v>163</v>
      </c>
    </row>
    <row r="927" spans="2:51" s="13" customFormat="1">
      <c r="B927" s="153"/>
      <c r="D927" s="141" t="s">
        <v>176</v>
      </c>
      <c r="E927" s="154" t="s">
        <v>19</v>
      </c>
      <c r="F927" s="155" t="s">
        <v>951</v>
      </c>
      <c r="H927" s="156">
        <v>41.31</v>
      </c>
      <c r="I927" s="157"/>
      <c r="L927" s="153"/>
      <c r="M927" s="158"/>
      <c r="T927" s="159"/>
      <c r="AT927" s="154" t="s">
        <v>176</v>
      </c>
      <c r="AU927" s="154" t="s">
        <v>86</v>
      </c>
      <c r="AV927" s="13" t="s">
        <v>86</v>
      </c>
      <c r="AW927" s="13" t="s">
        <v>37</v>
      </c>
      <c r="AX927" s="13" t="s">
        <v>76</v>
      </c>
      <c r="AY927" s="154" t="s">
        <v>163</v>
      </c>
    </row>
    <row r="928" spans="2:51" s="12" customFormat="1">
      <c r="B928" s="147"/>
      <c r="D928" s="141" t="s">
        <v>176</v>
      </c>
      <c r="E928" s="148" t="s">
        <v>19</v>
      </c>
      <c r="F928" s="149" t="s">
        <v>555</v>
      </c>
      <c r="H928" s="148" t="s">
        <v>19</v>
      </c>
      <c r="I928" s="150"/>
      <c r="L928" s="147"/>
      <c r="M928" s="151"/>
      <c r="T928" s="152"/>
      <c r="AT928" s="148" t="s">
        <v>176</v>
      </c>
      <c r="AU928" s="148" t="s">
        <v>86</v>
      </c>
      <c r="AV928" s="12" t="s">
        <v>84</v>
      </c>
      <c r="AW928" s="12" t="s">
        <v>37</v>
      </c>
      <c r="AX928" s="12" t="s">
        <v>76</v>
      </c>
      <c r="AY928" s="148" t="s">
        <v>163</v>
      </c>
    </row>
    <row r="929" spans="2:51" s="13" customFormat="1">
      <c r="B929" s="153"/>
      <c r="D929" s="141" t="s">
        <v>176</v>
      </c>
      <c r="E929" s="154" t="s">
        <v>19</v>
      </c>
      <c r="F929" s="155" t="s">
        <v>952</v>
      </c>
      <c r="H929" s="156">
        <v>-6.5549999999999997</v>
      </c>
      <c r="I929" s="157"/>
      <c r="L929" s="153"/>
      <c r="M929" s="158"/>
      <c r="T929" s="159"/>
      <c r="AT929" s="154" t="s">
        <v>176</v>
      </c>
      <c r="AU929" s="154" t="s">
        <v>86</v>
      </c>
      <c r="AV929" s="13" t="s">
        <v>86</v>
      </c>
      <c r="AW929" s="13" t="s">
        <v>37</v>
      </c>
      <c r="AX929" s="13" t="s">
        <v>76</v>
      </c>
      <c r="AY929" s="154" t="s">
        <v>163</v>
      </c>
    </row>
    <row r="930" spans="2:51" s="12" customFormat="1">
      <c r="B930" s="147"/>
      <c r="D930" s="141" t="s">
        <v>176</v>
      </c>
      <c r="E930" s="148" t="s">
        <v>19</v>
      </c>
      <c r="F930" s="149" t="s">
        <v>953</v>
      </c>
      <c r="H930" s="148" t="s">
        <v>19</v>
      </c>
      <c r="I930" s="150"/>
      <c r="L930" s="147"/>
      <c r="M930" s="151"/>
      <c r="T930" s="152"/>
      <c r="AT930" s="148" t="s">
        <v>176</v>
      </c>
      <c r="AU930" s="148" t="s">
        <v>86</v>
      </c>
      <c r="AV930" s="12" t="s">
        <v>84</v>
      </c>
      <c r="AW930" s="12" t="s">
        <v>37</v>
      </c>
      <c r="AX930" s="12" t="s">
        <v>76</v>
      </c>
      <c r="AY930" s="148" t="s">
        <v>163</v>
      </c>
    </row>
    <row r="931" spans="2:51" s="13" customFormat="1">
      <c r="B931" s="153"/>
      <c r="D931" s="141" t="s">
        <v>176</v>
      </c>
      <c r="E931" s="154" t="s">
        <v>19</v>
      </c>
      <c r="F931" s="155" t="s">
        <v>954</v>
      </c>
      <c r="H931" s="156">
        <v>21.87</v>
      </c>
      <c r="I931" s="157"/>
      <c r="L931" s="153"/>
      <c r="M931" s="158"/>
      <c r="T931" s="159"/>
      <c r="AT931" s="154" t="s">
        <v>176</v>
      </c>
      <c r="AU931" s="154" t="s">
        <v>86</v>
      </c>
      <c r="AV931" s="13" t="s">
        <v>86</v>
      </c>
      <c r="AW931" s="13" t="s">
        <v>37</v>
      </c>
      <c r="AX931" s="13" t="s">
        <v>76</v>
      </c>
      <c r="AY931" s="154" t="s">
        <v>163</v>
      </c>
    </row>
    <row r="932" spans="2:51" s="12" customFormat="1">
      <c r="B932" s="147"/>
      <c r="D932" s="141" t="s">
        <v>176</v>
      </c>
      <c r="E932" s="148" t="s">
        <v>19</v>
      </c>
      <c r="F932" s="149" t="s">
        <v>555</v>
      </c>
      <c r="H932" s="148" t="s">
        <v>19</v>
      </c>
      <c r="I932" s="150"/>
      <c r="L932" s="147"/>
      <c r="M932" s="151"/>
      <c r="T932" s="152"/>
      <c r="AT932" s="148" t="s">
        <v>176</v>
      </c>
      <c r="AU932" s="148" t="s">
        <v>86</v>
      </c>
      <c r="AV932" s="12" t="s">
        <v>84</v>
      </c>
      <c r="AW932" s="12" t="s">
        <v>37</v>
      </c>
      <c r="AX932" s="12" t="s">
        <v>76</v>
      </c>
      <c r="AY932" s="148" t="s">
        <v>163</v>
      </c>
    </row>
    <row r="933" spans="2:51" s="13" customFormat="1">
      <c r="B933" s="153"/>
      <c r="D933" s="141" t="s">
        <v>176</v>
      </c>
      <c r="E933" s="154" t="s">
        <v>19</v>
      </c>
      <c r="F933" s="155" t="s">
        <v>630</v>
      </c>
      <c r="H933" s="156">
        <v>-1.379</v>
      </c>
      <c r="I933" s="157"/>
      <c r="L933" s="153"/>
      <c r="M933" s="158"/>
      <c r="T933" s="159"/>
      <c r="AT933" s="154" t="s">
        <v>176</v>
      </c>
      <c r="AU933" s="154" t="s">
        <v>86</v>
      </c>
      <c r="AV933" s="13" t="s">
        <v>86</v>
      </c>
      <c r="AW933" s="13" t="s">
        <v>37</v>
      </c>
      <c r="AX933" s="13" t="s">
        <v>76</v>
      </c>
      <c r="AY933" s="154" t="s">
        <v>163</v>
      </c>
    </row>
    <row r="934" spans="2:51" s="12" customFormat="1">
      <c r="B934" s="147"/>
      <c r="D934" s="141" t="s">
        <v>176</v>
      </c>
      <c r="E934" s="148" t="s">
        <v>19</v>
      </c>
      <c r="F934" s="149" t="s">
        <v>955</v>
      </c>
      <c r="H934" s="148" t="s">
        <v>19</v>
      </c>
      <c r="I934" s="150"/>
      <c r="L934" s="147"/>
      <c r="M934" s="151"/>
      <c r="T934" s="152"/>
      <c r="AT934" s="148" t="s">
        <v>176</v>
      </c>
      <c r="AU934" s="148" t="s">
        <v>86</v>
      </c>
      <c r="AV934" s="12" t="s">
        <v>84</v>
      </c>
      <c r="AW934" s="12" t="s">
        <v>37</v>
      </c>
      <c r="AX934" s="12" t="s">
        <v>76</v>
      </c>
      <c r="AY934" s="148" t="s">
        <v>163</v>
      </c>
    </row>
    <row r="935" spans="2:51" s="13" customFormat="1">
      <c r="B935" s="153"/>
      <c r="D935" s="141" t="s">
        <v>176</v>
      </c>
      <c r="E935" s="154" t="s">
        <v>19</v>
      </c>
      <c r="F935" s="155" t="s">
        <v>956</v>
      </c>
      <c r="H935" s="156">
        <v>12.42</v>
      </c>
      <c r="I935" s="157"/>
      <c r="L935" s="153"/>
      <c r="M935" s="158"/>
      <c r="T935" s="159"/>
      <c r="AT935" s="154" t="s">
        <v>176</v>
      </c>
      <c r="AU935" s="154" t="s">
        <v>86</v>
      </c>
      <c r="AV935" s="13" t="s">
        <v>86</v>
      </c>
      <c r="AW935" s="13" t="s">
        <v>37</v>
      </c>
      <c r="AX935" s="13" t="s">
        <v>76</v>
      </c>
      <c r="AY935" s="154" t="s">
        <v>163</v>
      </c>
    </row>
    <row r="936" spans="2:51" s="12" customFormat="1">
      <c r="B936" s="147"/>
      <c r="D936" s="141" t="s">
        <v>176</v>
      </c>
      <c r="E936" s="148" t="s">
        <v>19</v>
      </c>
      <c r="F936" s="149" t="s">
        <v>555</v>
      </c>
      <c r="H936" s="148" t="s">
        <v>19</v>
      </c>
      <c r="I936" s="150"/>
      <c r="L936" s="147"/>
      <c r="M936" s="151"/>
      <c r="T936" s="152"/>
      <c r="AT936" s="148" t="s">
        <v>176</v>
      </c>
      <c r="AU936" s="148" t="s">
        <v>86</v>
      </c>
      <c r="AV936" s="12" t="s">
        <v>84</v>
      </c>
      <c r="AW936" s="12" t="s">
        <v>37</v>
      </c>
      <c r="AX936" s="12" t="s">
        <v>76</v>
      </c>
      <c r="AY936" s="148" t="s">
        <v>163</v>
      </c>
    </row>
    <row r="937" spans="2:51" s="13" customFormat="1">
      <c r="B937" s="153"/>
      <c r="D937" s="141" t="s">
        <v>176</v>
      </c>
      <c r="E937" s="154" t="s">
        <v>19</v>
      </c>
      <c r="F937" s="155" t="s">
        <v>630</v>
      </c>
      <c r="H937" s="156">
        <v>-1.379</v>
      </c>
      <c r="I937" s="157"/>
      <c r="L937" s="153"/>
      <c r="M937" s="158"/>
      <c r="T937" s="159"/>
      <c r="AT937" s="154" t="s">
        <v>176</v>
      </c>
      <c r="AU937" s="154" t="s">
        <v>86</v>
      </c>
      <c r="AV937" s="13" t="s">
        <v>86</v>
      </c>
      <c r="AW937" s="13" t="s">
        <v>37</v>
      </c>
      <c r="AX937" s="13" t="s">
        <v>76</v>
      </c>
      <c r="AY937" s="154" t="s">
        <v>163</v>
      </c>
    </row>
    <row r="938" spans="2:51" s="12" customFormat="1">
      <c r="B938" s="147"/>
      <c r="D938" s="141" t="s">
        <v>176</v>
      </c>
      <c r="E938" s="148" t="s">
        <v>19</v>
      </c>
      <c r="F938" s="149" t="s">
        <v>957</v>
      </c>
      <c r="H938" s="148" t="s">
        <v>19</v>
      </c>
      <c r="I938" s="150"/>
      <c r="L938" s="147"/>
      <c r="M938" s="151"/>
      <c r="T938" s="152"/>
      <c r="AT938" s="148" t="s">
        <v>176</v>
      </c>
      <c r="AU938" s="148" t="s">
        <v>86</v>
      </c>
      <c r="AV938" s="12" t="s">
        <v>84</v>
      </c>
      <c r="AW938" s="12" t="s">
        <v>37</v>
      </c>
      <c r="AX938" s="12" t="s">
        <v>76</v>
      </c>
      <c r="AY938" s="148" t="s">
        <v>163</v>
      </c>
    </row>
    <row r="939" spans="2:51" s="13" customFormat="1">
      <c r="B939" s="153"/>
      <c r="D939" s="141" t="s">
        <v>176</v>
      </c>
      <c r="E939" s="154" t="s">
        <v>19</v>
      </c>
      <c r="F939" s="155" t="s">
        <v>958</v>
      </c>
      <c r="H939" s="156">
        <v>22.41</v>
      </c>
      <c r="I939" s="157"/>
      <c r="L939" s="153"/>
      <c r="M939" s="158"/>
      <c r="T939" s="159"/>
      <c r="AT939" s="154" t="s">
        <v>176</v>
      </c>
      <c r="AU939" s="154" t="s">
        <v>86</v>
      </c>
      <c r="AV939" s="13" t="s">
        <v>86</v>
      </c>
      <c r="AW939" s="13" t="s">
        <v>37</v>
      </c>
      <c r="AX939" s="13" t="s">
        <v>76</v>
      </c>
      <c r="AY939" s="154" t="s">
        <v>163</v>
      </c>
    </row>
    <row r="940" spans="2:51" s="12" customFormat="1">
      <c r="B940" s="147"/>
      <c r="D940" s="141" t="s">
        <v>176</v>
      </c>
      <c r="E940" s="148" t="s">
        <v>19</v>
      </c>
      <c r="F940" s="149" t="s">
        <v>555</v>
      </c>
      <c r="H940" s="148" t="s">
        <v>19</v>
      </c>
      <c r="I940" s="150"/>
      <c r="L940" s="147"/>
      <c r="M940" s="151"/>
      <c r="T940" s="152"/>
      <c r="AT940" s="148" t="s">
        <v>176</v>
      </c>
      <c r="AU940" s="148" t="s">
        <v>86</v>
      </c>
      <c r="AV940" s="12" t="s">
        <v>84</v>
      </c>
      <c r="AW940" s="12" t="s">
        <v>37</v>
      </c>
      <c r="AX940" s="12" t="s">
        <v>76</v>
      </c>
      <c r="AY940" s="148" t="s">
        <v>163</v>
      </c>
    </row>
    <row r="941" spans="2:51" s="13" customFormat="1">
      <c r="B941" s="153"/>
      <c r="D941" s="141" t="s">
        <v>176</v>
      </c>
      <c r="E941" s="154" t="s">
        <v>19</v>
      </c>
      <c r="F941" s="155" t="s">
        <v>921</v>
      </c>
      <c r="H941" s="156">
        <v>-1.5760000000000001</v>
      </c>
      <c r="I941" s="157"/>
      <c r="L941" s="153"/>
      <c r="M941" s="158"/>
      <c r="T941" s="159"/>
      <c r="AT941" s="154" t="s">
        <v>176</v>
      </c>
      <c r="AU941" s="154" t="s">
        <v>86</v>
      </c>
      <c r="AV941" s="13" t="s">
        <v>86</v>
      </c>
      <c r="AW941" s="13" t="s">
        <v>37</v>
      </c>
      <c r="AX941" s="13" t="s">
        <v>76</v>
      </c>
      <c r="AY941" s="154" t="s">
        <v>163</v>
      </c>
    </row>
    <row r="942" spans="2:51" s="12" customFormat="1">
      <c r="B942" s="147"/>
      <c r="D942" s="141" t="s">
        <v>176</v>
      </c>
      <c r="E942" s="148" t="s">
        <v>19</v>
      </c>
      <c r="F942" s="149" t="s">
        <v>959</v>
      </c>
      <c r="H942" s="148" t="s">
        <v>19</v>
      </c>
      <c r="I942" s="150"/>
      <c r="L942" s="147"/>
      <c r="M942" s="151"/>
      <c r="T942" s="152"/>
      <c r="AT942" s="148" t="s">
        <v>176</v>
      </c>
      <c r="AU942" s="148" t="s">
        <v>86</v>
      </c>
      <c r="AV942" s="12" t="s">
        <v>84</v>
      </c>
      <c r="AW942" s="12" t="s">
        <v>37</v>
      </c>
      <c r="AX942" s="12" t="s">
        <v>76</v>
      </c>
      <c r="AY942" s="148" t="s">
        <v>163</v>
      </c>
    </row>
    <row r="943" spans="2:51" s="13" customFormat="1" ht="20.399999999999999">
      <c r="B943" s="153"/>
      <c r="D943" s="141" t="s">
        <v>176</v>
      </c>
      <c r="E943" s="154" t="s">
        <v>19</v>
      </c>
      <c r="F943" s="155" t="s">
        <v>923</v>
      </c>
      <c r="H943" s="156">
        <v>49.95</v>
      </c>
      <c r="I943" s="157"/>
      <c r="L943" s="153"/>
      <c r="M943" s="158"/>
      <c r="T943" s="159"/>
      <c r="AT943" s="154" t="s">
        <v>176</v>
      </c>
      <c r="AU943" s="154" t="s">
        <v>86</v>
      </c>
      <c r="AV943" s="13" t="s">
        <v>86</v>
      </c>
      <c r="AW943" s="13" t="s">
        <v>37</v>
      </c>
      <c r="AX943" s="13" t="s">
        <v>76</v>
      </c>
      <c r="AY943" s="154" t="s">
        <v>163</v>
      </c>
    </row>
    <row r="944" spans="2:51" s="12" customFormat="1">
      <c r="B944" s="147"/>
      <c r="D944" s="141" t="s">
        <v>176</v>
      </c>
      <c r="E944" s="148" t="s">
        <v>19</v>
      </c>
      <c r="F944" s="149" t="s">
        <v>555</v>
      </c>
      <c r="H944" s="148" t="s">
        <v>19</v>
      </c>
      <c r="I944" s="150"/>
      <c r="L944" s="147"/>
      <c r="M944" s="151"/>
      <c r="T944" s="152"/>
      <c r="AT944" s="148" t="s">
        <v>176</v>
      </c>
      <c r="AU944" s="148" t="s">
        <v>86</v>
      </c>
      <c r="AV944" s="12" t="s">
        <v>84</v>
      </c>
      <c r="AW944" s="12" t="s">
        <v>37</v>
      </c>
      <c r="AX944" s="12" t="s">
        <v>76</v>
      </c>
      <c r="AY944" s="148" t="s">
        <v>163</v>
      </c>
    </row>
    <row r="945" spans="2:51" s="13" customFormat="1">
      <c r="B945" s="153"/>
      <c r="D945" s="141" t="s">
        <v>176</v>
      </c>
      <c r="E945" s="154" t="s">
        <v>19</v>
      </c>
      <c r="F945" s="155" t="s">
        <v>924</v>
      </c>
      <c r="H945" s="156">
        <v>-8.8559999999999999</v>
      </c>
      <c r="I945" s="157"/>
      <c r="L945" s="153"/>
      <c r="M945" s="158"/>
      <c r="T945" s="159"/>
      <c r="AT945" s="154" t="s">
        <v>176</v>
      </c>
      <c r="AU945" s="154" t="s">
        <v>86</v>
      </c>
      <c r="AV945" s="13" t="s">
        <v>86</v>
      </c>
      <c r="AW945" s="13" t="s">
        <v>37</v>
      </c>
      <c r="AX945" s="13" t="s">
        <v>76</v>
      </c>
      <c r="AY945" s="154" t="s">
        <v>163</v>
      </c>
    </row>
    <row r="946" spans="2:51" s="12" customFormat="1">
      <c r="B946" s="147"/>
      <c r="D946" s="141" t="s">
        <v>176</v>
      </c>
      <c r="E946" s="148" t="s">
        <v>19</v>
      </c>
      <c r="F946" s="149" t="s">
        <v>960</v>
      </c>
      <c r="H946" s="148" t="s">
        <v>19</v>
      </c>
      <c r="I946" s="150"/>
      <c r="L946" s="147"/>
      <c r="M946" s="151"/>
      <c r="T946" s="152"/>
      <c r="AT946" s="148" t="s">
        <v>176</v>
      </c>
      <c r="AU946" s="148" t="s">
        <v>86</v>
      </c>
      <c r="AV946" s="12" t="s">
        <v>84</v>
      </c>
      <c r="AW946" s="12" t="s">
        <v>37</v>
      </c>
      <c r="AX946" s="12" t="s">
        <v>76</v>
      </c>
      <c r="AY946" s="148" t="s">
        <v>163</v>
      </c>
    </row>
    <row r="947" spans="2:51" s="13" customFormat="1" ht="20.399999999999999">
      <c r="B947" s="153"/>
      <c r="D947" s="141" t="s">
        <v>176</v>
      </c>
      <c r="E947" s="154" t="s">
        <v>19</v>
      </c>
      <c r="F947" s="155" t="s">
        <v>926</v>
      </c>
      <c r="H947" s="156">
        <v>58.32</v>
      </c>
      <c r="I947" s="157"/>
      <c r="L947" s="153"/>
      <c r="M947" s="158"/>
      <c r="T947" s="159"/>
      <c r="AT947" s="154" t="s">
        <v>176</v>
      </c>
      <c r="AU947" s="154" t="s">
        <v>86</v>
      </c>
      <c r="AV947" s="13" t="s">
        <v>86</v>
      </c>
      <c r="AW947" s="13" t="s">
        <v>37</v>
      </c>
      <c r="AX947" s="13" t="s">
        <v>76</v>
      </c>
      <c r="AY947" s="154" t="s">
        <v>163</v>
      </c>
    </row>
    <row r="948" spans="2:51" s="12" customFormat="1">
      <c r="B948" s="147"/>
      <c r="D948" s="141" t="s">
        <v>176</v>
      </c>
      <c r="E948" s="148" t="s">
        <v>19</v>
      </c>
      <c r="F948" s="149" t="s">
        <v>555</v>
      </c>
      <c r="H948" s="148" t="s">
        <v>19</v>
      </c>
      <c r="I948" s="150"/>
      <c r="L948" s="147"/>
      <c r="M948" s="151"/>
      <c r="T948" s="152"/>
      <c r="AT948" s="148" t="s">
        <v>176</v>
      </c>
      <c r="AU948" s="148" t="s">
        <v>86</v>
      </c>
      <c r="AV948" s="12" t="s">
        <v>84</v>
      </c>
      <c r="AW948" s="12" t="s">
        <v>37</v>
      </c>
      <c r="AX948" s="12" t="s">
        <v>76</v>
      </c>
      <c r="AY948" s="148" t="s">
        <v>163</v>
      </c>
    </row>
    <row r="949" spans="2:51" s="13" customFormat="1">
      <c r="B949" s="153"/>
      <c r="D949" s="141" t="s">
        <v>176</v>
      </c>
      <c r="E949" s="154" t="s">
        <v>19</v>
      </c>
      <c r="F949" s="155" t="s">
        <v>961</v>
      </c>
      <c r="H949" s="156">
        <v>-6.992</v>
      </c>
      <c r="I949" s="157"/>
      <c r="L949" s="153"/>
      <c r="M949" s="158"/>
      <c r="T949" s="159"/>
      <c r="AT949" s="154" t="s">
        <v>176</v>
      </c>
      <c r="AU949" s="154" t="s">
        <v>86</v>
      </c>
      <c r="AV949" s="13" t="s">
        <v>86</v>
      </c>
      <c r="AW949" s="13" t="s">
        <v>37</v>
      </c>
      <c r="AX949" s="13" t="s">
        <v>76</v>
      </c>
      <c r="AY949" s="154" t="s">
        <v>163</v>
      </c>
    </row>
    <row r="950" spans="2:51" s="12" customFormat="1">
      <c r="B950" s="147"/>
      <c r="D950" s="141" t="s">
        <v>176</v>
      </c>
      <c r="E950" s="148" t="s">
        <v>19</v>
      </c>
      <c r="F950" s="149" t="s">
        <v>962</v>
      </c>
      <c r="H950" s="148" t="s">
        <v>19</v>
      </c>
      <c r="I950" s="150"/>
      <c r="L950" s="147"/>
      <c r="M950" s="151"/>
      <c r="T950" s="152"/>
      <c r="AT950" s="148" t="s">
        <v>176</v>
      </c>
      <c r="AU950" s="148" t="s">
        <v>86</v>
      </c>
      <c r="AV950" s="12" t="s">
        <v>84</v>
      </c>
      <c r="AW950" s="12" t="s">
        <v>37</v>
      </c>
      <c r="AX950" s="12" t="s">
        <v>76</v>
      </c>
      <c r="AY950" s="148" t="s">
        <v>163</v>
      </c>
    </row>
    <row r="951" spans="2:51" s="13" customFormat="1" ht="20.399999999999999">
      <c r="B951" s="153"/>
      <c r="D951" s="141" t="s">
        <v>176</v>
      </c>
      <c r="E951" s="154" t="s">
        <v>19</v>
      </c>
      <c r="F951" s="155" t="s">
        <v>963</v>
      </c>
      <c r="H951" s="156">
        <v>51.84</v>
      </c>
      <c r="I951" s="157"/>
      <c r="L951" s="153"/>
      <c r="M951" s="158"/>
      <c r="T951" s="159"/>
      <c r="AT951" s="154" t="s">
        <v>176</v>
      </c>
      <c r="AU951" s="154" t="s">
        <v>86</v>
      </c>
      <c r="AV951" s="13" t="s">
        <v>86</v>
      </c>
      <c r="AW951" s="13" t="s">
        <v>37</v>
      </c>
      <c r="AX951" s="13" t="s">
        <v>76</v>
      </c>
      <c r="AY951" s="154" t="s">
        <v>163</v>
      </c>
    </row>
    <row r="952" spans="2:51" s="12" customFormat="1">
      <c r="B952" s="147"/>
      <c r="D952" s="141" t="s">
        <v>176</v>
      </c>
      <c r="E952" s="148" t="s">
        <v>19</v>
      </c>
      <c r="F952" s="149" t="s">
        <v>555</v>
      </c>
      <c r="H952" s="148" t="s">
        <v>19</v>
      </c>
      <c r="I952" s="150"/>
      <c r="L952" s="147"/>
      <c r="M952" s="151"/>
      <c r="T952" s="152"/>
      <c r="AT952" s="148" t="s">
        <v>176</v>
      </c>
      <c r="AU952" s="148" t="s">
        <v>86</v>
      </c>
      <c r="AV952" s="12" t="s">
        <v>84</v>
      </c>
      <c r="AW952" s="12" t="s">
        <v>37</v>
      </c>
      <c r="AX952" s="12" t="s">
        <v>76</v>
      </c>
      <c r="AY952" s="148" t="s">
        <v>163</v>
      </c>
    </row>
    <row r="953" spans="2:51" s="13" customFormat="1">
      <c r="B953" s="153"/>
      <c r="D953" s="141" t="s">
        <v>176</v>
      </c>
      <c r="E953" s="154" t="s">
        <v>19</v>
      </c>
      <c r="F953" s="155" t="s">
        <v>964</v>
      </c>
      <c r="H953" s="156">
        <v>-5.0720000000000001</v>
      </c>
      <c r="I953" s="157"/>
      <c r="L953" s="153"/>
      <c r="M953" s="158"/>
      <c r="T953" s="159"/>
      <c r="AT953" s="154" t="s">
        <v>176</v>
      </c>
      <c r="AU953" s="154" t="s">
        <v>86</v>
      </c>
      <c r="AV953" s="13" t="s">
        <v>86</v>
      </c>
      <c r="AW953" s="13" t="s">
        <v>37</v>
      </c>
      <c r="AX953" s="13" t="s">
        <v>76</v>
      </c>
      <c r="AY953" s="154" t="s">
        <v>163</v>
      </c>
    </row>
    <row r="954" spans="2:51" s="12" customFormat="1">
      <c r="B954" s="147"/>
      <c r="D954" s="141" t="s">
        <v>176</v>
      </c>
      <c r="E954" s="148" t="s">
        <v>19</v>
      </c>
      <c r="F954" s="149" t="s">
        <v>965</v>
      </c>
      <c r="H954" s="148" t="s">
        <v>19</v>
      </c>
      <c r="I954" s="150"/>
      <c r="L954" s="147"/>
      <c r="M954" s="151"/>
      <c r="T954" s="152"/>
      <c r="AT954" s="148" t="s">
        <v>176</v>
      </c>
      <c r="AU954" s="148" t="s">
        <v>86</v>
      </c>
      <c r="AV954" s="12" t="s">
        <v>84</v>
      </c>
      <c r="AW954" s="12" t="s">
        <v>37</v>
      </c>
      <c r="AX954" s="12" t="s">
        <v>76</v>
      </c>
      <c r="AY954" s="148" t="s">
        <v>163</v>
      </c>
    </row>
    <row r="955" spans="2:51" s="13" customFormat="1">
      <c r="B955" s="153"/>
      <c r="D955" s="141" t="s">
        <v>176</v>
      </c>
      <c r="E955" s="154" t="s">
        <v>19</v>
      </c>
      <c r="F955" s="155" t="s">
        <v>966</v>
      </c>
      <c r="H955" s="156">
        <v>35.64</v>
      </c>
      <c r="I955" s="157"/>
      <c r="L955" s="153"/>
      <c r="M955" s="158"/>
      <c r="T955" s="159"/>
      <c r="AT955" s="154" t="s">
        <v>176</v>
      </c>
      <c r="AU955" s="154" t="s">
        <v>86</v>
      </c>
      <c r="AV955" s="13" t="s">
        <v>86</v>
      </c>
      <c r="AW955" s="13" t="s">
        <v>37</v>
      </c>
      <c r="AX955" s="13" t="s">
        <v>76</v>
      </c>
      <c r="AY955" s="154" t="s">
        <v>163</v>
      </c>
    </row>
    <row r="956" spans="2:51" s="12" customFormat="1">
      <c r="B956" s="147"/>
      <c r="D956" s="141" t="s">
        <v>176</v>
      </c>
      <c r="E956" s="148" t="s">
        <v>19</v>
      </c>
      <c r="F956" s="149" t="s">
        <v>555</v>
      </c>
      <c r="H956" s="148" t="s">
        <v>19</v>
      </c>
      <c r="I956" s="150"/>
      <c r="L956" s="147"/>
      <c r="M956" s="151"/>
      <c r="T956" s="152"/>
      <c r="AT956" s="148" t="s">
        <v>176</v>
      </c>
      <c r="AU956" s="148" t="s">
        <v>86</v>
      </c>
      <c r="AV956" s="12" t="s">
        <v>84</v>
      </c>
      <c r="AW956" s="12" t="s">
        <v>37</v>
      </c>
      <c r="AX956" s="12" t="s">
        <v>76</v>
      </c>
      <c r="AY956" s="148" t="s">
        <v>163</v>
      </c>
    </row>
    <row r="957" spans="2:51" s="13" customFormat="1">
      <c r="B957" s="153"/>
      <c r="D957" s="141" t="s">
        <v>176</v>
      </c>
      <c r="E957" s="154" t="s">
        <v>19</v>
      </c>
      <c r="F957" s="155" t="s">
        <v>942</v>
      </c>
      <c r="H957" s="156">
        <v>-3.3759999999999999</v>
      </c>
      <c r="I957" s="157"/>
      <c r="L957" s="153"/>
      <c r="M957" s="158"/>
      <c r="T957" s="159"/>
      <c r="AT957" s="154" t="s">
        <v>176</v>
      </c>
      <c r="AU957" s="154" t="s">
        <v>86</v>
      </c>
      <c r="AV957" s="13" t="s">
        <v>86</v>
      </c>
      <c r="AW957" s="13" t="s">
        <v>37</v>
      </c>
      <c r="AX957" s="13" t="s">
        <v>76</v>
      </c>
      <c r="AY957" s="154" t="s">
        <v>163</v>
      </c>
    </row>
    <row r="958" spans="2:51" s="12" customFormat="1">
      <c r="B958" s="147"/>
      <c r="D958" s="141" t="s">
        <v>176</v>
      </c>
      <c r="E958" s="148" t="s">
        <v>19</v>
      </c>
      <c r="F958" s="149" t="s">
        <v>967</v>
      </c>
      <c r="H958" s="148" t="s">
        <v>19</v>
      </c>
      <c r="I958" s="150"/>
      <c r="L958" s="147"/>
      <c r="M958" s="151"/>
      <c r="T958" s="152"/>
      <c r="AT958" s="148" t="s">
        <v>176</v>
      </c>
      <c r="AU958" s="148" t="s">
        <v>86</v>
      </c>
      <c r="AV958" s="12" t="s">
        <v>84</v>
      </c>
      <c r="AW958" s="12" t="s">
        <v>37</v>
      </c>
      <c r="AX958" s="12" t="s">
        <v>76</v>
      </c>
      <c r="AY958" s="148" t="s">
        <v>163</v>
      </c>
    </row>
    <row r="959" spans="2:51" s="13" customFormat="1" ht="20.399999999999999">
      <c r="B959" s="153"/>
      <c r="D959" s="141" t="s">
        <v>176</v>
      </c>
      <c r="E959" s="154" t="s">
        <v>19</v>
      </c>
      <c r="F959" s="155" t="s">
        <v>968</v>
      </c>
      <c r="H959" s="156">
        <v>107.88</v>
      </c>
      <c r="I959" s="157"/>
      <c r="L959" s="153"/>
      <c r="M959" s="158"/>
      <c r="T959" s="159"/>
      <c r="AT959" s="154" t="s">
        <v>176</v>
      </c>
      <c r="AU959" s="154" t="s">
        <v>86</v>
      </c>
      <c r="AV959" s="13" t="s">
        <v>86</v>
      </c>
      <c r="AW959" s="13" t="s">
        <v>37</v>
      </c>
      <c r="AX959" s="13" t="s">
        <v>76</v>
      </c>
      <c r="AY959" s="154" t="s">
        <v>163</v>
      </c>
    </row>
    <row r="960" spans="2:51" s="12" customFormat="1">
      <c r="B960" s="147"/>
      <c r="D960" s="141" t="s">
        <v>176</v>
      </c>
      <c r="E960" s="148" t="s">
        <v>19</v>
      </c>
      <c r="F960" s="149" t="s">
        <v>555</v>
      </c>
      <c r="H960" s="148" t="s">
        <v>19</v>
      </c>
      <c r="I960" s="150"/>
      <c r="L960" s="147"/>
      <c r="M960" s="151"/>
      <c r="T960" s="152"/>
      <c r="AT960" s="148" t="s">
        <v>176</v>
      </c>
      <c r="AU960" s="148" t="s">
        <v>86</v>
      </c>
      <c r="AV960" s="12" t="s">
        <v>84</v>
      </c>
      <c r="AW960" s="12" t="s">
        <v>37</v>
      </c>
      <c r="AX960" s="12" t="s">
        <v>76</v>
      </c>
      <c r="AY960" s="148" t="s">
        <v>163</v>
      </c>
    </row>
    <row r="961" spans="2:65" s="13" customFormat="1" ht="30.6">
      <c r="B961" s="153"/>
      <c r="D961" s="141" t="s">
        <v>176</v>
      </c>
      <c r="E961" s="154" t="s">
        <v>19</v>
      </c>
      <c r="F961" s="155" t="s">
        <v>936</v>
      </c>
      <c r="H961" s="156">
        <v>-20.968</v>
      </c>
      <c r="I961" s="157"/>
      <c r="L961" s="153"/>
      <c r="M961" s="158"/>
      <c r="T961" s="159"/>
      <c r="AT961" s="154" t="s">
        <v>176</v>
      </c>
      <c r="AU961" s="154" t="s">
        <v>86</v>
      </c>
      <c r="AV961" s="13" t="s">
        <v>86</v>
      </c>
      <c r="AW961" s="13" t="s">
        <v>37</v>
      </c>
      <c r="AX961" s="13" t="s">
        <v>76</v>
      </c>
      <c r="AY961" s="154" t="s">
        <v>163</v>
      </c>
    </row>
    <row r="962" spans="2:65" s="12" customFormat="1">
      <c r="B962" s="147"/>
      <c r="D962" s="141" t="s">
        <v>176</v>
      </c>
      <c r="E962" s="148" t="s">
        <v>19</v>
      </c>
      <c r="F962" s="149" t="s">
        <v>969</v>
      </c>
      <c r="H962" s="148" t="s">
        <v>19</v>
      </c>
      <c r="I962" s="150"/>
      <c r="L962" s="147"/>
      <c r="M962" s="151"/>
      <c r="T962" s="152"/>
      <c r="AT962" s="148" t="s">
        <v>176</v>
      </c>
      <c r="AU962" s="148" t="s">
        <v>86</v>
      </c>
      <c r="AV962" s="12" t="s">
        <v>84</v>
      </c>
      <c r="AW962" s="12" t="s">
        <v>37</v>
      </c>
      <c r="AX962" s="12" t="s">
        <v>76</v>
      </c>
      <c r="AY962" s="148" t="s">
        <v>163</v>
      </c>
    </row>
    <row r="963" spans="2:65" s="13" customFormat="1">
      <c r="B963" s="153"/>
      <c r="D963" s="141" t="s">
        <v>176</v>
      </c>
      <c r="E963" s="154" t="s">
        <v>19</v>
      </c>
      <c r="F963" s="155" t="s">
        <v>938</v>
      </c>
      <c r="H963" s="156">
        <v>76.260000000000005</v>
      </c>
      <c r="I963" s="157"/>
      <c r="L963" s="153"/>
      <c r="M963" s="158"/>
      <c r="T963" s="159"/>
      <c r="AT963" s="154" t="s">
        <v>176</v>
      </c>
      <c r="AU963" s="154" t="s">
        <v>86</v>
      </c>
      <c r="AV963" s="13" t="s">
        <v>86</v>
      </c>
      <c r="AW963" s="13" t="s">
        <v>37</v>
      </c>
      <c r="AX963" s="13" t="s">
        <v>76</v>
      </c>
      <c r="AY963" s="154" t="s">
        <v>163</v>
      </c>
    </row>
    <row r="964" spans="2:65" s="12" customFormat="1">
      <c r="B964" s="147"/>
      <c r="D964" s="141" t="s">
        <v>176</v>
      </c>
      <c r="E964" s="148" t="s">
        <v>19</v>
      </c>
      <c r="F964" s="149" t="s">
        <v>555</v>
      </c>
      <c r="H964" s="148" t="s">
        <v>19</v>
      </c>
      <c r="I964" s="150"/>
      <c r="L964" s="147"/>
      <c r="M964" s="151"/>
      <c r="T964" s="152"/>
      <c r="AT964" s="148" t="s">
        <v>176</v>
      </c>
      <c r="AU964" s="148" t="s">
        <v>86</v>
      </c>
      <c r="AV964" s="12" t="s">
        <v>84</v>
      </c>
      <c r="AW964" s="12" t="s">
        <v>37</v>
      </c>
      <c r="AX964" s="12" t="s">
        <v>76</v>
      </c>
      <c r="AY964" s="148" t="s">
        <v>163</v>
      </c>
    </row>
    <row r="965" spans="2:65" s="13" customFormat="1" ht="30.6">
      <c r="B965" s="153"/>
      <c r="D965" s="141" t="s">
        <v>176</v>
      </c>
      <c r="E965" s="154" t="s">
        <v>19</v>
      </c>
      <c r="F965" s="155" t="s">
        <v>970</v>
      </c>
      <c r="H965" s="156">
        <v>-18.96</v>
      </c>
      <c r="I965" s="157"/>
      <c r="L965" s="153"/>
      <c r="M965" s="158"/>
      <c r="T965" s="159"/>
      <c r="AT965" s="154" t="s">
        <v>176</v>
      </c>
      <c r="AU965" s="154" t="s">
        <v>86</v>
      </c>
      <c r="AV965" s="13" t="s">
        <v>86</v>
      </c>
      <c r="AW965" s="13" t="s">
        <v>37</v>
      </c>
      <c r="AX965" s="13" t="s">
        <v>76</v>
      </c>
      <c r="AY965" s="154" t="s">
        <v>163</v>
      </c>
    </row>
    <row r="966" spans="2:65" s="14" customFormat="1">
      <c r="B966" s="160"/>
      <c r="D966" s="141" t="s">
        <v>176</v>
      </c>
      <c r="E966" s="161" t="s">
        <v>19</v>
      </c>
      <c r="F966" s="162" t="s">
        <v>178</v>
      </c>
      <c r="H966" s="163">
        <v>910.274</v>
      </c>
      <c r="I966" s="164"/>
      <c r="L966" s="160"/>
      <c r="M966" s="165"/>
      <c r="T966" s="166"/>
      <c r="AT966" s="161" t="s">
        <v>176</v>
      </c>
      <c r="AU966" s="161" t="s">
        <v>86</v>
      </c>
      <c r="AV966" s="14" t="s">
        <v>170</v>
      </c>
      <c r="AW966" s="14" t="s">
        <v>37</v>
      </c>
      <c r="AX966" s="14" t="s">
        <v>84</v>
      </c>
      <c r="AY966" s="161" t="s">
        <v>163</v>
      </c>
    </row>
    <row r="967" spans="2:65" s="1" customFormat="1" ht="24.15" customHeight="1">
      <c r="B967" s="33"/>
      <c r="C967" s="128" t="s">
        <v>971</v>
      </c>
      <c r="D967" s="128" t="s">
        <v>165</v>
      </c>
      <c r="E967" s="129" t="s">
        <v>972</v>
      </c>
      <c r="F967" s="130" t="s">
        <v>973</v>
      </c>
      <c r="G967" s="131" t="s">
        <v>187</v>
      </c>
      <c r="H967" s="132">
        <v>905.774</v>
      </c>
      <c r="I967" s="133"/>
      <c r="J967" s="134">
        <f>ROUND(I967*H967,2)</f>
        <v>0</v>
      </c>
      <c r="K967" s="130" t="s">
        <v>169</v>
      </c>
      <c r="L967" s="33"/>
      <c r="M967" s="135" t="s">
        <v>19</v>
      </c>
      <c r="N967" s="136" t="s">
        <v>47</v>
      </c>
      <c r="P967" s="137">
        <f>O967*H967</f>
        <v>0</v>
      </c>
      <c r="Q967" s="137">
        <v>2.5999999999999998E-4</v>
      </c>
      <c r="R967" s="137">
        <f>Q967*H967</f>
        <v>0.23550123999999997</v>
      </c>
      <c r="S967" s="137">
        <v>0</v>
      </c>
      <c r="T967" s="138">
        <f>S967*H967</f>
        <v>0</v>
      </c>
      <c r="AR967" s="139" t="s">
        <v>170</v>
      </c>
      <c r="AT967" s="139" t="s">
        <v>165</v>
      </c>
      <c r="AU967" s="139" t="s">
        <v>86</v>
      </c>
      <c r="AY967" s="18" t="s">
        <v>163</v>
      </c>
      <c r="BE967" s="140">
        <f>IF(N967="základní",J967,0)</f>
        <v>0</v>
      </c>
      <c r="BF967" s="140">
        <f>IF(N967="snížená",J967,0)</f>
        <v>0</v>
      </c>
      <c r="BG967" s="140">
        <f>IF(N967="zákl. přenesená",J967,0)</f>
        <v>0</v>
      </c>
      <c r="BH967" s="140">
        <f>IF(N967="sníž. přenesená",J967,0)</f>
        <v>0</v>
      </c>
      <c r="BI967" s="140">
        <f>IF(N967="nulová",J967,0)</f>
        <v>0</v>
      </c>
      <c r="BJ967" s="18" t="s">
        <v>84</v>
      </c>
      <c r="BK967" s="140">
        <f>ROUND(I967*H967,2)</f>
        <v>0</v>
      </c>
      <c r="BL967" s="18" t="s">
        <v>170</v>
      </c>
      <c r="BM967" s="139" t="s">
        <v>974</v>
      </c>
    </row>
    <row r="968" spans="2:65" s="1" customFormat="1" ht="19.2">
      <c r="B968" s="33"/>
      <c r="D968" s="141" t="s">
        <v>172</v>
      </c>
      <c r="F968" s="142" t="s">
        <v>975</v>
      </c>
      <c r="I968" s="143"/>
      <c r="L968" s="33"/>
      <c r="M968" s="144"/>
      <c r="T968" s="54"/>
      <c r="AT968" s="18" t="s">
        <v>172</v>
      </c>
      <c r="AU968" s="18" t="s">
        <v>86</v>
      </c>
    </row>
    <row r="969" spans="2:65" s="1" customFormat="1">
      <c r="B969" s="33"/>
      <c r="D969" s="145" t="s">
        <v>174</v>
      </c>
      <c r="F969" s="146" t="s">
        <v>976</v>
      </c>
      <c r="I969" s="143"/>
      <c r="L969" s="33"/>
      <c r="M969" s="144"/>
      <c r="T969" s="54"/>
      <c r="AT969" s="18" t="s">
        <v>174</v>
      </c>
      <c r="AU969" s="18" t="s">
        <v>86</v>
      </c>
    </row>
    <row r="970" spans="2:65" s="12" customFormat="1">
      <c r="B970" s="147"/>
      <c r="D970" s="141" t="s">
        <v>176</v>
      </c>
      <c r="E970" s="148" t="s">
        <v>19</v>
      </c>
      <c r="F970" s="149" t="s">
        <v>511</v>
      </c>
      <c r="H970" s="148" t="s">
        <v>19</v>
      </c>
      <c r="I970" s="150"/>
      <c r="L970" s="147"/>
      <c r="M970" s="151"/>
      <c r="T970" s="152"/>
      <c r="AT970" s="148" t="s">
        <v>176</v>
      </c>
      <c r="AU970" s="148" t="s">
        <v>86</v>
      </c>
      <c r="AV970" s="12" t="s">
        <v>84</v>
      </c>
      <c r="AW970" s="12" t="s">
        <v>37</v>
      </c>
      <c r="AX970" s="12" t="s">
        <v>76</v>
      </c>
      <c r="AY970" s="148" t="s">
        <v>163</v>
      </c>
    </row>
    <row r="971" spans="2:65" s="12" customFormat="1">
      <c r="B971" s="147"/>
      <c r="D971" s="141" t="s">
        <v>176</v>
      </c>
      <c r="E971" s="148" t="s">
        <v>19</v>
      </c>
      <c r="F971" s="149" t="s">
        <v>909</v>
      </c>
      <c r="H971" s="148" t="s">
        <v>19</v>
      </c>
      <c r="I971" s="150"/>
      <c r="L971" s="147"/>
      <c r="M971" s="151"/>
      <c r="T971" s="152"/>
      <c r="AT971" s="148" t="s">
        <v>176</v>
      </c>
      <c r="AU971" s="148" t="s">
        <v>86</v>
      </c>
      <c r="AV971" s="12" t="s">
        <v>84</v>
      </c>
      <c r="AW971" s="12" t="s">
        <v>37</v>
      </c>
      <c r="AX971" s="12" t="s">
        <v>76</v>
      </c>
      <c r="AY971" s="148" t="s">
        <v>163</v>
      </c>
    </row>
    <row r="972" spans="2:65" s="13" customFormat="1" ht="20.399999999999999">
      <c r="B972" s="153"/>
      <c r="D972" s="141" t="s">
        <v>176</v>
      </c>
      <c r="E972" s="154" t="s">
        <v>19</v>
      </c>
      <c r="F972" s="155" t="s">
        <v>910</v>
      </c>
      <c r="H972" s="156">
        <v>57.51</v>
      </c>
      <c r="I972" s="157"/>
      <c r="L972" s="153"/>
      <c r="M972" s="158"/>
      <c r="T972" s="159"/>
      <c r="AT972" s="154" t="s">
        <v>176</v>
      </c>
      <c r="AU972" s="154" t="s">
        <v>86</v>
      </c>
      <c r="AV972" s="13" t="s">
        <v>86</v>
      </c>
      <c r="AW972" s="13" t="s">
        <v>37</v>
      </c>
      <c r="AX972" s="13" t="s">
        <v>76</v>
      </c>
      <c r="AY972" s="154" t="s">
        <v>163</v>
      </c>
    </row>
    <row r="973" spans="2:65" s="12" customFormat="1">
      <c r="B973" s="147"/>
      <c r="D973" s="141" t="s">
        <v>176</v>
      </c>
      <c r="E973" s="148" t="s">
        <v>19</v>
      </c>
      <c r="F973" s="149" t="s">
        <v>555</v>
      </c>
      <c r="H973" s="148" t="s">
        <v>19</v>
      </c>
      <c r="I973" s="150"/>
      <c r="L973" s="147"/>
      <c r="M973" s="151"/>
      <c r="T973" s="152"/>
      <c r="AT973" s="148" t="s">
        <v>176</v>
      </c>
      <c r="AU973" s="148" t="s">
        <v>86</v>
      </c>
      <c r="AV973" s="12" t="s">
        <v>84</v>
      </c>
      <c r="AW973" s="12" t="s">
        <v>37</v>
      </c>
      <c r="AX973" s="12" t="s">
        <v>76</v>
      </c>
      <c r="AY973" s="148" t="s">
        <v>163</v>
      </c>
    </row>
    <row r="974" spans="2:65" s="13" customFormat="1" ht="30.6">
      <c r="B974" s="153"/>
      <c r="D974" s="141" t="s">
        <v>176</v>
      </c>
      <c r="E974" s="154" t="s">
        <v>19</v>
      </c>
      <c r="F974" s="155" t="s">
        <v>911</v>
      </c>
      <c r="H974" s="156">
        <v>-11.334</v>
      </c>
      <c r="I974" s="157"/>
      <c r="L974" s="153"/>
      <c r="M974" s="158"/>
      <c r="T974" s="159"/>
      <c r="AT974" s="154" t="s">
        <v>176</v>
      </c>
      <c r="AU974" s="154" t="s">
        <v>86</v>
      </c>
      <c r="AV974" s="13" t="s">
        <v>86</v>
      </c>
      <c r="AW974" s="13" t="s">
        <v>37</v>
      </c>
      <c r="AX974" s="13" t="s">
        <v>76</v>
      </c>
      <c r="AY974" s="154" t="s">
        <v>163</v>
      </c>
    </row>
    <row r="975" spans="2:65" s="12" customFormat="1">
      <c r="B975" s="147"/>
      <c r="D975" s="141" t="s">
        <v>176</v>
      </c>
      <c r="E975" s="148" t="s">
        <v>19</v>
      </c>
      <c r="F975" s="149" t="s">
        <v>912</v>
      </c>
      <c r="H975" s="148" t="s">
        <v>19</v>
      </c>
      <c r="I975" s="150"/>
      <c r="L975" s="147"/>
      <c r="M975" s="151"/>
      <c r="T975" s="152"/>
      <c r="AT975" s="148" t="s">
        <v>176</v>
      </c>
      <c r="AU975" s="148" t="s">
        <v>86</v>
      </c>
      <c r="AV975" s="12" t="s">
        <v>84</v>
      </c>
      <c r="AW975" s="12" t="s">
        <v>37</v>
      </c>
      <c r="AX975" s="12" t="s">
        <v>76</v>
      </c>
      <c r="AY975" s="148" t="s">
        <v>163</v>
      </c>
    </row>
    <row r="976" spans="2:65" s="13" customFormat="1">
      <c r="B976" s="153"/>
      <c r="D976" s="141" t="s">
        <v>176</v>
      </c>
      <c r="E976" s="154" t="s">
        <v>19</v>
      </c>
      <c r="F976" s="155" t="s">
        <v>913</v>
      </c>
      <c r="H976" s="156">
        <v>36.18</v>
      </c>
      <c r="I976" s="157"/>
      <c r="L976" s="153"/>
      <c r="M976" s="158"/>
      <c r="T976" s="159"/>
      <c r="AT976" s="154" t="s">
        <v>176</v>
      </c>
      <c r="AU976" s="154" t="s">
        <v>86</v>
      </c>
      <c r="AV976" s="13" t="s">
        <v>86</v>
      </c>
      <c r="AW976" s="13" t="s">
        <v>37</v>
      </c>
      <c r="AX976" s="13" t="s">
        <v>76</v>
      </c>
      <c r="AY976" s="154" t="s">
        <v>163</v>
      </c>
    </row>
    <row r="977" spans="2:51" s="12" customFormat="1">
      <c r="B977" s="147"/>
      <c r="D977" s="141" t="s">
        <v>176</v>
      </c>
      <c r="E977" s="148" t="s">
        <v>19</v>
      </c>
      <c r="F977" s="149" t="s">
        <v>555</v>
      </c>
      <c r="H977" s="148" t="s">
        <v>19</v>
      </c>
      <c r="I977" s="150"/>
      <c r="L977" s="147"/>
      <c r="M977" s="151"/>
      <c r="T977" s="152"/>
      <c r="AT977" s="148" t="s">
        <v>176</v>
      </c>
      <c r="AU977" s="148" t="s">
        <v>86</v>
      </c>
      <c r="AV977" s="12" t="s">
        <v>84</v>
      </c>
      <c r="AW977" s="12" t="s">
        <v>37</v>
      </c>
      <c r="AX977" s="12" t="s">
        <v>76</v>
      </c>
      <c r="AY977" s="148" t="s">
        <v>163</v>
      </c>
    </row>
    <row r="978" spans="2:51" s="13" customFormat="1">
      <c r="B978" s="153"/>
      <c r="D978" s="141" t="s">
        <v>176</v>
      </c>
      <c r="E978" s="154" t="s">
        <v>19</v>
      </c>
      <c r="F978" s="155" t="s">
        <v>914</v>
      </c>
      <c r="H978" s="156">
        <v>-5.1760000000000002</v>
      </c>
      <c r="I978" s="157"/>
      <c r="L978" s="153"/>
      <c r="M978" s="158"/>
      <c r="T978" s="159"/>
      <c r="AT978" s="154" t="s">
        <v>176</v>
      </c>
      <c r="AU978" s="154" t="s">
        <v>86</v>
      </c>
      <c r="AV978" s="13" t="s">
        <v>86</v>
      </c>
      <c r="AW978" s="13" t="s">
        <v>37</v>
      </c>
      <c r="AX978" s="13" t="s">
        <v>76</v>
      </c>
      <c r="AY978" s="154" t="s">
        <v>163</v>
      </c>
    </row>
    <row r="979" spans="2:51" s="12" customFormat="1">
      <c r="B979" s="147"/>
      <c r="D979" s="141" t="s">
        <v>176</v>
      </c>
      <c r="E979" s="148" t="s">
        <v>19</v>
      </c>
      <c r="F979" s="149" t="s">
        <v>915</v>
      </c>
      <c r="H979" s="148" t="s">
        <v>19</v>
      </c>
      <c r="I979" s="150"/>
      <c r="L979" s="147"/>
      <c r="M979" s="151"/>
      <c r="T979" s="152"/>
      <c r="AT979" s="148" t="s">
        <v>176</v>
      </c>
      <c r="AU979" s="148" t="s">
        <v>86</v>
      </c>
      <c r="AV979" s="12" t="s">
        <v>84</v>
      </c>
      <c r="AW979" s="12" t="s">
        <v>37</v>
      </c>
      <c r="AX979" s="12" t="s">
        <v>76</v>
      </c>
      <c r="AY979" s="148" t="s">
        <v>163</v>
      </c>
    </row>
    <row r="980" spans="2:51" s="13" customFormat="1" ht="20.399999999999999">
      <c r="B980" s="153"/>
      <c r="D980" s="141" t="s">
        <v>176</v>
      </c>
      <c r="E980" s="154" t="s">
        <v>19</v>
      </c>
      <c r="F980" s="155" t="s">
        <v>916</v>
      </c>
      <c r="H980" s="156">
        <v>32.4</v>
      </c>
      <c r="I980" s="157"/>
      <c r="L980" s="153"/>
      <c r="M980" s="158"/>
      <c r="T980" s="159"/>
      <c r="AT980" s="154" t="s">
        <v>176</v>
      </c>
      <c r="AU980" s="154" t="s">
        <v>86</v>
      </c>
      <c r="AV980" s="13" t="s">
        <v>86</v>
      </c>
      <c r="AW980" s="13" t="s">
        <v>37</v>
      </c>
      <c r="AX980" s="13" t="s">
        <v>76</v>
      </c>
      <c r="AY980" s="154" t="s">
        <v>163</v>
      </c>
    </row>
    <row r="981" spans="2:51" s="12" customFormat="1">
      <c r="B981" s="147"/>
      <c r="D981" s="141" t="s">
        <v>176</v>
      </c>
      <c r="E981" s="148" t="s">
        <v>19</v>
      </c>
      <c r="F981" s="149" t="s">
        <v>555</v>
      </c>
      <c r="H981" s="148" t="s">
        <v>19</v>
      </c>
      <c r="I981" s="150"/>
      <c r="L981" s="147"/>
      <c r="M981" s="151"/>
      <c r="T981" s="152"/>
      <c r="AT981" s="148" t="s">
        <v>176</v>
      </c>
      <c r="AU981" s="148" t="s">
        <v>86</v>
      </c>
      <c r="AV981" s="12" t="s">
        <v>84</v>
      </c>
      <c r="AW981" s="12" t="s">
        <v>37</v>
      </c>
      <c r="AX981" s="12" t="s">
        <v>76</v>
      </c>
      <c r="AY981" s="148" t="s">
        <v>163</v>
      </c>
    </row>
    <row r="982" spans="2:51" s="13" customFormat="1">
      <c r="B982" s="153"/>
      <c r="D982" s="141" t="s">
        <v>176</v>
      </c>
      <c r="E982" s="154" t="s">
        <v>19</v>
      </c>
      <c r="F982" s="155" t="s">
        <v>630</v>
      </c>
      <c r="H982" s="156">
        <v>-1.379</v>
      </c>
      <c r="I982" s="157"/>
      <c r="L982" s="153"/>
      <c r="M982" s="158"/>
      <c r="T982" s="159"/>
      <c r="AT982" s="154" t="s">
        <v>176</v>
      </c>
      <c r="AU982" s="154" t="s">
        <v>86</v>
      </c>
      <c r="AV982" s="13" t="s">
        <v>86</v>
      </c>
      <c r="AW982" s="13" t="s">
        <v>37</v>
      </c>
      <c r="AX982" s="13" t="s">
        <v>76</v>
      </c>
      <c r="AY982" s="154" t="s">
        <v>163</v>
      </c>
    </row>
    <row r="983" spans="2:51" s="12" customFormat="1">
      <c r="B983" s="147"/>
      <c r="D983" s="141" t="s">
        <v>176</v>
      </c>
      <c r="E983" s="148" t="s">
        <v>19</v>
      </c>
      <c r="F983" s="149" t="s">
        <v>917</v>
      </c>
      <c r="H983" s="148" t="s">
        <v>19</v>
      </c>
      <c r="I983" s="150"/>
      <c r="L983" s="147"/>
      <c r="M983" s="151"/>
      <c r="T983" s="152"/>
      <c r="AT983" s="148" t="s">
        <v>176</v>
      </c>
      <c r="AU983" s="148" t="s">
        <v>86</v>
      </c>
      <c r="AV983" s="12" t="s">
        <v>84</v>
      </c>
      <c r="AW983" s="12" t="s">
        <v>37</v>
      </c>
      <c r="AX983" s="12" t="s">
        <v>76</v>
      </c>
      <c r="AY983" s="148" t="s">
        <v>163</v>
      </c>
    </row>
    <row r="984" spans="2:51" s="13" customFormat="1">
      <c r="B984" s="153"/>
      <c r="D984" s="141" t="s">
        <v>176</v>
      </c>
      <c r="E984" s="154" t="s">
        <v>19</v>
      </c>
      <c r="F984" s="155" t="s">
        <v>918</v>
      </c>
      <c r="H984" s="156">
        <v>14.58</v>
      </c>
      <c r="I984" s="157"/>
      <c r="L984" s="153"/>
      <c r="M984" s="158"/>
      <c r="T984" s="159"/>
      <c r="AT984" s="154" t="s">
        <v>176</v>
      </c>
      <c r="AU984" s="154" t="s">
        <v>86</v>
      </c>
      <c r="AV984" s="13" t="s">
        <v>86</v>
      </c>
      <c r="AW984" s="13" t="s">
        <v>37</v>
      </c>
      <c r="AX984" s="13" t="s">
        <v>76</v>
      </c>
      <c r="AY984" s="154" t="s">
        <v>163</v>
      </c>
    </row>
    <row r="985" spans="2:51" s="12" customFormat="1">
      <c r="B985" s="147"/>
      <c r="D985" s="141" t="s">
        <v>176</v>
      </c>
      <c r="E985" s="148" t="s">
        <v>19</v>
      </c>
      <c r="F985" s="149" t="s">
        <v>555</v>
      </c>
      <c r="H985" s="148" t="s">
        <v>19</v>
      </c>
      <c r="I985" s="150"/>
      <c r="L985" s="147"/>
      <c r="M985" s="151"/>
      <c r="T985" s="152"/>
      <c r="AT985" s="148" t="s">
        <v>176</v>
      </c>
      <c r="AU985" s="148" t="s">
        <v>86</v>
      </c>
      <c r="AV985" s="12" t="s">
        <v>84</v>
      </c>
      <c r="AW985" s="12" t="s">
        <v>37</v>
      </c>
      <c r="AX985" s="12" t="s">
        <v>76</v>
      </c>
      <c r="AY985" s="148" t="s">
        <v>163</v>
      </c>
    </row>
    <row r="986" spans="2:51" s="13" customFormat="1">
      <c r="B986" s="153"/>
      <c r="D986" s="141" t="s">
        <v>176</v>
      </c>
      <c r="E986" s="154" t="s">
        <v>19</v>
      </c>
      <c r="F986" s="155" t="s">
        <v>630</v>
      </c>
      <c r="H986" s="156">
        <v>-1.379</v>
      </c>
      <c r="I986" s="157"/>
      <c r="L986" s="153"/>
      <c r="M986" s="158"/>
      <c r="T986" s="159"/>
      <c r="AT986" s="154" t="s">
        <v>176</v>
      </c>
      <c r="AU986" s="154" t="s">
        <v>86</v>
      </c>
      <c r="AV986" s="13" t="s">
        <v>86</v>
      </c>
      <c r="AW986" s="13" t="s">
        <v>37</v>
      </c>
      <c r="AX986" s="13" t="s">
        <v>76</v>
      </c>
      <c r="AY986" s="154" t="s">
        <v>163</v>
      </c>
    </row>
    <row r="987" spans="2:51" s="12" customFormat="1">
      <c r="B987" s="147"/>
      <c r="D987" s="141" t="s">
        <v>176</v>
      </c>
      <c r="E987" s="148" t="s">
        <v>19</v>
      </c>
      <c r="F987" s="149" t="s">
        <v>919</v>
      </c>
      <c r="H987" s="148" t="s">
        <v>19</v>
      </c>
      <c r="I987" s="150"/>
      <c r="L987" s="147"/>
      <c r="M987" s="151"/>
      <c r="T987" s="152"/>
      <c r="AT987" s="148" t="s">
        <v>176</v>
      </c>
      <c r="AU987" s="148" t="s">
        <v>86</v>
      </c>
      <c r="AV987" s="12" t="s">
        <v>84</v>
      </c>
      <c r="AW987" s="12" t="s">
        <v>37</v>
      </c>
      <c r="AX987" s="12" t="s">
        <v>76</v>
      </c>
      <c r="AY987" s="148" t="s">
        <v>163</v>
      </c>
    </row>
    <row r="988" spans="2:51" s="13" customFormat="1">
      <c r="B988" s="153"/>
      <c r="D988" s="141" t="s">
        <v>176</v>
      </c>
      <c r="E988" s="154" t="s">
        <v>19</v>
      </c>
      <c r="F988" s="155" t="s">
        <v>920</v>
      </c>
      <c r="H988" s="156">
        <v>21.33</v>
      </c>
      <c r="I988" s="157"/>
      <c r="L988" s="153"/>
      <c r="M988" s="158"/>
      <c r="T988" s="159"/>
      <c r="AT988" s="154" t="s">
        <v>176</v>
      </c>
      <c r="AU988" s="154" t="s">
        <v>86</v>
      </c>
      <c r="AV988" s="13" t="s">
        <v>86</v>
      </c>
      <c r="AW988" s="13" t="s">
        <v>37</v>
      </c>
      <c r="AX988" s="13" t="s">
        <v>76</v>
      </c>
      <c r="AY988" s="154" t="s">
        <v>163</v>
      </c>
    </row>
    <row r="989" spans="2:51" s="12" customFormat="1">
      <c r="B989" s="147"/>
      <c r="D989" s="141" t="s">
        <v>176</v>
      </c>
      <c r="E989" s="148" t="s">
        <v>19</v>
      </c>
      <c r="F989" s="149" t="s">
        <v>555</v>
      </c>
      <c r="H989" s="148" t="s">
        <v>19</v>
      </c>
      <c r="I989" s="150"/>
      <c r="L989" s="147"/>
      <c r="M989" s="151"/>
      <c r="T989" s="152"/>
      <c r="AT989" s="148" t="s">
        <v>176</v>
      </c>
      <c r="AU989" s="148" t="s">
        <v>86</v>
      </c>
      <c r="AV989" s="12" t="s">
        <v>84</v>
      </c>
      <c r="AW989" s="12" t="s">
        <v>37</v>
      </c>
      <c r="AX989" s="12" t="s">
        <v>76</v>
      </c>
      <c r="AY989" s="148" t="s">
        <v>163</v>
      </c>
    </row>
    <row r="990" spans="2:51" s="13" customFormat="1">
      <c r="B990" s="153"/>
      <c r="D990" s="141" t="s">
        <v>176</v>
      </c>
      <c r="E990" s="154" t="s">
        <v>19</v>
      </c>
      <c r="F990" s="155" t="s">
        <v>921</v>
      </c>
      <c r="H990" s="156">
        <v>-1.5760000000000001</v>
      </c>
      <c r="I990" s="157"/>
      <c r="L990" s="153"/>
      <c r="M990" s="158"/>
      <c r="T990" s="159"/>
      <c r="AT990" s="154" t="s">
        <v>176</v>
      </c>
      <c r="AU990" s="154" t="s">
        <v>86</v>
      </c>
      <c r="AV990" s="13" t="s">
        <v>86</v>
      </c>
      <c r="AW990" s="13" t="s">
        <v>37</v>
      </c>
      <c r="AX990" s="13" t="s">
        <v>76</v>
      </c>
      <c r="AY990" s="154" t="s">
        <v>163</v>
      </c>
    </row>
    <row r="991" spans="2:51" s="12" customFormat="1">
      <c r="B991" s="147"/>
      <c r="D991" s="141" t="s">
        <v>176</v>
      </c>
      <c r="E991" s="148" t="s">
        <v>19</v>
      </c>
      <c r="F991" s="149" t="s">
        <v>922</v>
      </c>
      <c r="H991" s="148" t="s">
        <v>19</v>
      </c>
      <c r="I991" s="150"/>
      <c r="L991" s="147"/>
      <c r="M991" s="151"/>
      <c r="T991" s="152"/>
      <c r="AT991" s="148" t="s">
        <v>176</v>
      </c>
      <c r="AU991" s="148" t="s">
        <v>86</v>
      </c>
      <c r="AV991" s="12" t="s">
        <v>84</v>
      </c>
      <c r="AW991" s="12" t="s">
        <v>37</v>
      </c>
      <c r="AX991" s="12" t="s">
        <v>76</v>
      </c>
      <c r="AY991" s="148" t="s">
        <v>163</v>
      </c>
    </row>
    <row r="992" spans="2:51" s="13" customFormat="1" ht="20.399999999999999">
      <c r="B992" s="153"/>
      <c r="D992" s="141" t="s">
        <v>176</v>
      </c>
      <c r="E992" s="154" t="s">
        <v>19</v>
      </c>
      <c r="F992" s="155" t="s">
        <v>923</v>
      </c>
      <c r="H992" s="156">
        <v>49.95</v>
      </c>
      <c r="I992" s="157"/>
      <c r="L992" s="153"/>
      <c r="M992" s="158"/>
      <c r="T992" s="159"/>
      <c r="AT992" s="154" t="s">
        <v>176</v>
      </c>
      <c r="AU992" s="154" t="s">
        <v>86</v>
      </c>
      <c r="AV992" s="13" t="s">
        <v>86</v>
      </c>
      <c r="AW992" s="13" t="s">
        <v>37</v>
      </c>
      <c r="AX992" s="13" t="s">
        <v>76</v>
      </c>
      <c r="AY992" s="154" t="s">
        <v>163</v>
      </c>
    </row>
    <row r="993" spans="2:51" s="12" customFormat="1">
      <c r="B993" s="147"/>
      <c r="D993" s="141" t="s">
        <v>176</v>
      </c>
      <c r="E993" s="148" t="s">
        <v>19</v>
      </c>
      <c r="F993" s="149" t="s">
        <v>555</v>
      </c>
      <c r="H993" s="148" t="s">
        <v>19</v>
      </c>
      <c r="I993" s="150"/>
      <c r="L993" s="147"/>
      <c r="M993" s="151"/>
      <c r="T993" s="152"/>
      <c r="AT993" s="148" t="s">
        <v>176</v>
      </c>
      <c r="AU993" s="148" t="s">
        <v>86</v>
      </c>
      <c r="AV993" s="12" t="s">
        <v>84</v>
      </c>
      <c r="AW993" s="12" t="s">
        <v>37</v>
      </c>
      <c r="AX993" s="12" t="s">
        <v>76</v>
      </c>
      <c r="AY993" s="148" t="s">
        <v>163</v>
      </c>
    </row>
    <row r="994" spans="2:51" s="13" customFormat="1">
      <c r="B994" s="153"/>
      <c r="D994" s="141" t="s">
        <v>176</v>
      </c>
      <c r="E994" s="154" t="s">
        <v>19</v>
      </c>
      <c r="F994" s="155" t="s">
        <v>924</v>
      </c>
      <c r="H994" s="156">
        <v>-8.8559999999999999</v>
      </c>
      <c r="I994" s="157"/>
      <c r="L994" s="153"/>
      <c r="M994" s="158"/>
      <c r="T994" s="159"/>
      <c r="AT994" s="154" t="s">
        <v>176</v>
      </c>
      <c r="AU994" s="154" t="s">
        <v>86</v>
      </c>
      <c r="AV994" s="13" t="s">
        <v>86</v>
      </c>
      <c r="AW994" s="13" t="s">
        <v>37</v>
      </c>
      <c r="AX994" s="13" t="s">
        <v>76</v>
      </c>
      <c r="AY994" s="154" t="s">
        <v>163</v>
      </c>
    </row>
    <row r="995" spans="2:51" s="12" customFormat="1">
      <c r="B995" s="147"/>
      <c r="D995" s="141" t="s">
        <v>176</v>
      </c>
      <c r="E995" s="148" t="s">
        <v>19</v>
      </c>
      <c r="F995" s="149" t="s">
        <v>925</v>
      </c>
      <c r="H995" s="148" t="s">
        <v>19</v>
      </c>
      <c r="I995" s="150"/>
      <c r="L995" s="147"/>
      <c r="M995" s="151"/>
      <c r="T995" s="152"/>
      <c r="AT995" s="148" t="s">
        <v>176</v>
      </c>
      <c r="AU995" s="148" t="s">
        <v>86</v>
      </c>
      <c r="AV995" s="12" t="s">
        <v>84</v>
      </c>
      <c r="AW995" s="12" t="s">
        <v>37</v>
      </c>
      <c r="AX995" s="12" t="s">
        <v>76</v>
      </c>
      <c r="AY995" s="148" t="s">
        <v>163</v>
      </c>
    </row>
    <row r="996" spans="2:51" s="13" customFormat="1" ht="20.399999999999999">
      <c r="B996" s="153"/>
      <c r="D996" s="141" t="s">
        <v>176</v>
      </c>
      <c r="E996" s="154" t="s">
        <v>19</v>
      </c>
      <c r="F996" s="155" t="s">
        <v>926</v>
      </c>
      <c r="H996" s="156">
        <v>58.32</v>
      </c>
      <c r="I996" s="157"/>
      <c r="L996" s="153"/>
      <c r="M996" s="158"/>
      <c r="T996" s="159"/>
      <c r="AT996" s="154" t="s">
        <v>176</v>
      </c>
      <c r="AU996" s="154" t="s">
        <v>86</v>
      </c>
      <c r="AV996" s="13" t="s">
        <v>86</v>
      </c>
      <c r="AW996" s="13" t="s">
        <v>37</v>
      </c>
      <c r="AX996" s="13" t="s">
        <v>76</v>
      </c>
      <c r="AY996" s="154" t="s">
        <v>163</v>
      </c>
    </row>
    <row r="997" spans="2:51" s="12" customFormat="1">
      <c r="B997" s="147"/>
      <c r="D997" s="141" t="s">
        <v>176</v>
      </c>
      <c r="E997" s="148" t="s">
        <v>19</v>
      </c>
      <c r="F997" s="149" t="s">
        <v>555</v>
      </c>
      <c r="H997" s="148" t="s">
        <v>19</v>
      </c>
      <c r="I997" s="150"/>
      <c r="L997" s="147"/>
      <c r="M997" s="151"/>
      <c r="T997" s="152"/>
      <c r="AT997" s="148" t="s">
        <v>176</v>
      </c>
      <c r="AU997" s="148" t="s">
        <v>86</v>
      </c>
      <c r="AV997" s="12" t="s">
        <v>84</v>
      </c>
      <c r="AW997" s="12" t="s">
        <v>37</v>
      </c>
      <c r="AX997" s="12" t="s">
        <v>76</v>
      </c>
      <c r="AY997" s="148" t="s">
        <v>163</v>
      </c>
    </row>
    <row r="998" spans="2:51" s="13" customFormat="1" ht="30.6">
      <c r="B998" s="153"/>
      <c r="D998" s="141" t="s">
        <v>176</v>
      </c>
      <c r="E998" s="154" t="s">
        <v>19</v>
      </c>
      <c r="F998" s="155" t="s">
        <v>927</v>
      </c>
      <c r="H998" s="156">
        <v>-8.5679999999999996</v>
      </c>
      <c r="I998" s="157"/>
      <c r="L998" s="153"/>
      <c r="M998" s="158"/>
      <c r="T998" s="159"/>
      <c r="AT998" s="154" t="s">
        <v>176</v>
      </c>
      <c r="AU998" s="154" t="s">
        <v>86</v>
      </c>
      <c r="AV998" s="13" t="s">
        <v>86</v>
      </c>
      <c r="AW998" s="13" t="s">
        <v>37</v>
      </c>
      <c r="AX998" s="13" t="s">
        <v>76</v>
      </c>
      <c r="AY998" s="154" t="s">
        <v>163</v>
      </c>
    </row>
    <row r="999" spans="2:51" s="12" customFormat="1">
      <c r="B999" s="147"/>
      <c r="D999" s="141" t="s">
        <v>176</v>
      </c>
      <c r="E999" s="148" t="s">
        <v>19</v>
      </c>
      <c r="F999" s="149" t="s">
        <v>928</v>
      </c>
      <c r="H999" s="148" t="s">
        <v>19</v>
      </c>
      <c r="I999" s="150"/>
      <c r="L999" s="147"/>
      <c r="M999" s="151"/>
      <c r="T999" s="152"/>
      <c r="AT999" s="148" t="s">
        <v>176</v>
      </c>
      <c r="AU999" s="148" t="s">
        <v>86</v>
      </c>
      <c r="AV999" s="12" t="s">
        <v>84</v>
      </c>
      <c r="AW999" s="12" t="s">
        <v>37</v>
      </c>
      <c r="AX999" s="12" t="s">
        <v>76</v>
      </c>
      <c r="AY999" s="148" t="s">
        <v>163</v>
      </c>
    </row>
    <row r="1000" spans="2:51" s="13" customFormat="1" ht="20.399999999999999">
      <c r="B1000" s="153"/>
      <c r="D1000" s="141" t="s">
        <v>176</v>
      </c>
      <c r="E1000" s="154" t="s">
        <v>19</v>
      </c>
      <c r="F1000" s="155" t="s">
        <v>929</v>
      </c>
      <c r="H1000" s="156">
        <v>45.63</v>
      </c>
      <c r="I1000" s="157"/>
      <c r="L1000" s="153"/>
      <c r="M1000" s="158"/>
      <c r="T1000" s="159"/>
      <c r="AT1000" s="154" t="s">
        <v>176</v>
      </c>
      <c r="AU1000" s="154" t="s">
        <v>86</v>
      </c>
      <c r="AV1000" s="13" t="s">
        <v>86</v>
      </c>
      <c r="AW1000" s="13" t="s">
        <v>37</v>
      </c>
      <c r="AX1000" s="13" t="s">
        <v>76</v>
      </c>
      <c r="AY1000" s="154" t="s">
        <v>163</v>
      </c>
    </row>
    <row r="1001" spans="2:51" s="12" customFormat="1">
      <c r="B1001" s="147"/>
      <c r="D1001" s="141" t="s">
        <v>176</v>
      </c>
      <c r="E1001" s="148" t="s">
        <v>19</v>
      </c>
      <c r="F1001" s="149" t="s">
        <v>555</v>
      </c>
      <c r="H1001" s="148" t="s">
        <v>19</v>
      </c>
      <c r="I1001" s="150"/>
      <c r="L1001" s="147"/>
      <c r="M1001" s="151"/>
      <c r="T1001" s="152"/>
      <c r="AT1001" s="148" t="s">
        <v>176</v>
      </c>
      <c r="AU1001" s="148" t="s">
        <v>86</v>
      </c>
      <c r="AV1001" s="12" t="s">
        <v>84</v>
      </c>
      <c r="AW1001" s="12" t="s">
        <v>37</v>
      </c>
      <c r="AX1001" s="12" t="s">
        <v>76</v>
      </c>
      <c r="AY1001" s="148" t="s">
        <v>163</v>
      </c>
    </row>
    <row r="1002" spans="2:51" s="13" customFormat="1">
      <c r="B1002" s="153"/>
      <c r="D1002" s="141" t="s">
        <v>176</v>
      </c>
      <c r="E1002" s="154" t="s">
        <v>19</v>
      </c>
      <c r="F1002" s="155" t="s">
        <v>930</v>
      </c>
      <c r="H1002" s="156">
        <v>-5.149</v>
      </c>
      <c r="I1002" s="157"/>
      <c r="L1002" s="153"/>
      <c r="M1002" s="158"/>
      <c r="T1002" s="159"/>
      <c r="AT1002" s="154" t="s">
        <v>176</v>
      </c>
      <c r="AU1002" s="154" t="s">
        <v>86</v>
      </c>
      <c r="AV1002" s="13" t="s">
        <v>86</v>
      </c>
      <c r="AW1002" s="13" t="s">
        <v>37</v>
      </c>
      <c r="AX1002" s="13" t="s">
        <v>76</v>
      </c>
      <c r="AY1002" s="154" t="s">
        <v>163</v>
      </c>
    </row>
    <row r="1003" spans="2:51" s="12" customFormat="1">
      <c r="B1003" s="147"/>
      <c r="D1003" s="141" t="s">
        <v>176</v>
      </c>
      <c r="E1003" s="148" t="s">
        <v>19</v>
      </c>
      <c r="F1003" s="149" t="s">
        <v>931</v>
      </c>
      <c r="H1003" s="148" t="s">
        <v>19</v>
      </c>
      <c r="I1003" s="150"/>
      <c r="L1003" s="147"/>
      <c r="M1003" s="151"/>
      <c r="T1003" s="152"/>
      <c r="AT1003" s="148" t="s">
        <v>176</v>
      </c>
      <c r="AU1003" s="148" t="s">
        <v>86</v>
      </c>
      <c r="AV1003" s="12" t="s">
        <v>84</v>
      </c>
      <c r="AW1003" s="12" t="s">
        <v>37</v>
      </c>
      <c r="AX1003" s="12" t="s">
        <v>76</v>
      </c>
      <c r="AY1003" s="148" t="s">
        <v>163</v>
      </c>
    </row>
    <row r="1004" spans="2:51" s="13" customFormat="1">
      <c r="B1004" s="153"/>
      <c r="D1004" s="141" t="s">
        <v>176</v>
      </c>
      <c r="E1004" s="154" t="s">
        <v>19</v>
      </c>
      <c r="F1004" s="155" t="s">
        <v>932</v>
      </c>
      <c r="H1004" s="156">
        <v>31.05</v>
      </c>
      <c r="I1004" s="157"/>
      <c r="L1004" s="153"/>
      <c r="M1004" s="158"/>
      <c r="T1004" s="159"/>
      <c r="AT1004" s="154" t="s">
        <v>176</v>
      </c>
      <c r="AU1004" s="154" t="s">
        <v>86</v>
      </c>
      <c r="AV1004" s="13" t="s">
        <v>86</v>
      </c>
      <c r="AW1004" s="13" t="s">
        <v>37</v>
      </c>
      <c r="AX1004" s="13" t="s">
        <v>76</v>
      </c>
      <c r="AY1004" s="154" t="s">
        <v>163</v>
      </c>
    </row>
    <row r="1005" spans="2:51" s="12" customFormat="1">
      <c r="B1005" s="147"/>
      <c r="D1005" s="141" t="s">
        <v>176</v>
      </c>
      <c r="E1005" s="148" t="s">
        <v>19</v>
      </c>
      <c r="F1005" s="149" t="s">
        <v>555</v>
      </c>
      <c r="H1005" s="148" t="s">
        <v>19</v>
      </c>
      <c r="I1005" s="150"/>
      <c r="L1005" s="147"/>
      <c r="M1005" s="151"/>
      <c r="T1005" s="152"/>
      <c r="AT1005" s="148" t="s">
        <v>176</v>
      </c>
      <c r="AU1005" s="148" t="s">
        <v>86</v>
      </c>
      <c r="AV1005" s="12" t="s">
        <v>84</v>
      </c>
      <c r="AW1005" s="12" t="s">
        <v>37</v>
      </c>
      <c r="AX1005" s="12" t="s">
        <v>76</v>
      </c>
      <c r="AY1005" s="148" t="s">
        <v>163</v>
      </c>
    </row>
    <row r="1006" spans="2:51" s="13" customFormat="1">
      <c r="B1006" s="153"/>
      <c r="D1006" s="141" t="s">
        <v>176</v>
      </c>
      <c r="E1006" s="154" t="s">
        <v>19</v>
      </c>
      <c r="F1006" s="155" t="s">
        <v>933</v>
      </c>
      <c r="H1006" s="156">
        <v>-3.1520000000000001</v>
      </c>
      <c r="I1006" s="157"/>
      <c r="L1006" s="153"/>
      <c r="M1006" s="158"/>
      <c r="T1006" s="159"/>
      <c r="AT1006" s="154" t="s">
        <v>176</v>
      </c>
      <c r="AU1006" s="154" t="s">
        <v>86</v>
      </c>
      <c r="AV1006" s="13" t="s">
        <v>86</v>
      </c>
      <c r="AW1006" s="13" t="s">
        <v>37</v>
      </c>
      <c r="AX1006" s="13" t="s">
        <v>76</v>
      </c>
      <c r="AY1006" s="154" t="s">
        <v>163</v>
      </c>
    </row>
    <row r="1007" spans="2:51" s="12" customFormat="1">
      <c r="B1007" s="147"/>
      <c r="D1007" s="141" t="s">
        <v>176</v>
      </c>
      <c r="E1007" s="148" t="s">
        <v>19</v>
      </c>
      <c r="F1007" s="149" t="s">
        <v>934</v>
      </c>
      <c r="H1007" s="148" t="s">
        <v>19</v>
      </c>
      <c r="I1007" s="150"/>
      <c r="L1007" s="147"/>
      <c r="M1007" s="151"/>
      <c r="T1007" s="152"/>
      <c r="AT1007" s="148" t="s">
        <v>176</v>
      </c>
      <c r="AU1007" s="148" t="s">
        <v>86</v>
      </c>
      <c r="AV1007" s="12" t="s">
        <v>84</v>
      </c>
      <c r="AW1007" s="12" t="s">
        <v>37</v>
      </c>
      <c r="AX1007" s="12" t="s">
        <v>76</v>
      </c>
      <c r="AY1007" s="148" t="s">
        <v>163</v>
      </c>
    </row>
    <row r="1008" spans="2:51" s="13" customFormat="1">
      <c r="B1008" s="153"/>
      <c r="D1008" s="141" t="s">
        <v>176</v>
      </c>
      <c r="E1008" s="154" t="s">
        <v>19</v>
      </c>
      <c r="F1008" s="155" t="s">
        <v>935</v>
      </c>
      <c r="H1008" s="156">
        <v>75.02</v>
      </c>
      <c r="I1008" s="157"/>
      <c r="L1008" s="153"/>
      <c r="M1008" s="158"/>
      <c r="T1008" s="159"/>
      <c r="AT1008" s="154" t="s">
        <v>176</v>
      </c>
      <c r="AU1008" s="154" t="s">
        <v>86</v>
      </c>
      <c r="AV1008" s="13" t="s">
        <v>86</v>
      </c>
      <c r="AW1008" s="13" t="s">
        <v>37</v>
      </c>
      <c r="AX1008" s="13" t="s">
        <v>76</v>
      </c>
      <c r="AY1008" s="154" t="s">
        <v>163</v>
      </c>
    </row>
    <row r="1009" spans="2:51" s="12" customFormat="1">
      <c r="B1009" s="147"/>
      <c r="D1009" s="141" t="s">
        <v>176</v>
      </c>
      <c r="E1009" s="148" t="s">
        <v>19</v>
      </c>
      <c r="F1009" s="149" t="s">
        <v>555</v>
      </c>
      <c r="H1009" s="148" t="s">
        <v>19</v>
      </c>
      <c r="I1009" s="150"/>
      <c r="L1009" s="147"/>
      <c r="M1009" s="151"/>
      <c r="T1009" s="152"/>
      <c r="AT1009" s="148" t="s">
        <v>176</v>
      </c>
      <c r="AU1009" s="148" t="s">
        <v>86</v>
      </c>
      <c r="AV1009" s="12" t="s">
        <v>84</v>
      </c>
      <c r="AW1009" s="12" t="s">
        <v>37</v>
      </c>
      <c r="AX1009" s="12" t="s">
        <v>76</v>
      </c>
      <c r="AY1009" s="148" t="s">
        <v>163</v>
      </c>
    </row>
    <row r="1010" spans="2:51" s="13" customFormat="1" ht="30.6">
      <c r="B1010" s="153"/>
      <c r="D1010" s="141" t="s">
        <v>176</v>
      </c>
      <c r="E1010" s="154" t="s">
        <v>19</v>
      </c>
      <c r="F1010" s="155" t="s">
        <v>936</v>
      </c>
      <c r="H1010" s="156">
        <v>-20.968</v>
      </c>
      <c r="I1010" s="157"/>
      <c r="L1010" s="153"/>
      <c r="M1010" s="158"/>
      <c r="T1010" s="159"/>
      <c r="AT1010" s="154" t="s">
        <v>176</v>
      </c>
      <c r="AU1010" s="154" t="s">
        <v>86</v>
      </c>
      <c r="AV1010" s="13" t="s">
        <v>86</v>
      </c>
      <c r="AW1010" s="13" t="s">
        <v>37</v>
      </c>
      <c r="AX1010" s="13" t="s">
        <v>76</v>
      </c>
      <c r="AY1010" s="154" t="s">
        <v>163</v>
      </c>
    </row>
    <row r="1011" spans="2:51" s="12" customFormat="1">
      <c r="B1011" s="147"/>
      <c r="D1011" s="141" t="s">
        <v>176</v>
      </c>
      <c r="E1011" s="148" t="s">
        <v>19</v>
      </c>
      <c r="F1011" s="149" t="s">
        <v>937</v>
      </c>
      <c r="H1011" s="148" t="s">
        <v>19</v>
      </c>
      <c r="I1011" s="150"/>
      <c r="L1011" s="147"/>
      <c r="M1011" s="151"/>
      <c r="T1011" s="152"/>
      <c r="AT1011" s="148" t="s">
        <v>176</v>
      </c>
      <c r="AU1011" s="148" t="s">
        <v>86</v>
      </c>
      <c r="AV1011" s="12" t="s">
        <v>84</v>
      </c>
      <c r="AW1011" s="12" t="s">
        <v>37</v>
      </c>
      <c r="AX1011" s="12" t="s">
        <v>76</v>
      </c>
      <c r="AY1011" s="148" t="s">
        <v>163</v>
      </c>
    </row>
    <row r="1012" spans="2:51" s="13" customFormat="1">
      <c r="B1012" s="153"/>
      <c r="D1012" s="141" t="s">
        <v>176</v>
      </c>
      <c r="E1012" s="154" t="s">
        <v>19</v>
      </c>
      <c r="F1012" s="155" t="s">
        <v>938</v>
      </c>
      <c r="H1012" s="156">
        <v>76.260000000000005</v>
      </c>
      <c r="I1012" s="157"/>
      <c r="L1012" s="153"/>
      <c r="M1012" s="158"/>
      <c r="T1012" s="159"/>
      <c r="AT1012" s="154" t="s">
        <v>176</v>
      </c>
      <c r="AU1012" s="154" t="s">
        <v>86</v>
      </c>
      <c r="AV1012" s="13" t="s">
        <v>86</v>
      </c>
      <c r="AW1012" s="13" t="s">
        <v>37</v>
      </c>
      <c r="AX1012" s="13" t="s">
        <v>76</v>
      </c>
      <c r="AY1012" s="154" t="s">
        <v>163</v>
      </c>
    </row>
    <row r="1013" spans="2:51" s="12" customFormat="1">
      <c r="B1013" s="147"/>
      <c r="D1013" s="141" t="s">
        <v>176</v>
      </c>
      <c r="E1013" s="148" t="s">
        <v>19</v>
      </c>
      <c r="F1013" s="149" t="s">
        <v>555</v>
      </c>
      <c r="H1013" s="148" t="s">
        <v>19</v>
      </c>
      <c r="I1013" s="150"/>
      <c r="L1013" s="147"/>
      <c r="M1013" s="151"/>
      <c r="T1013" s="152"/>
      <c r="AT1013" s="148" t="s">
        <v>176</v>
      </c>
      <c r="AU1013" s="148" t="s">
        <v>86</v>
      </c>
      <c r="AV1013" s="12" t="s">
        <v>84</v>
      </c>
      <c r="AW1013" s="12" t="s">
        <v>37</v>
      </c>
      <c r="AX1013" s="12" t="s">
        <v>76</v>
      </c>
      <c r="AY1013" s="148" t="s">
        <v>163</v>
      </c>
    </row>
    <row r="1014" spans="2:51" s="13" customFormat="1" ht="30.6">
      <c r="B1014" s="153"/>
      <c r="D1014" s="141" t="s">
        <v>176</v>
      </c>
      <c r="E1014" s="154" t="s">
        <v>19</v>
      </c>
      <c r="F1014" s="155" t="s">
        <v>939</v>
      </c>
      <c r="H1014" s="156">
        <v>-17.45</v>
      </c>
      <c r="I1014" s="157"/>
      <c r="L1014" s="153"/>
      <c r="M1014" s="158"/>
      <c r="T1014" s="159"/>
      <c r="AT1014" s="154" t="s">
        <v>176</v>
      </c>
      <c r="AU1014" s="154" t="s">
        <v>86</v>
      </c>
      <c r="AV1014" s="13" t="s">
        <v>86</v>
      </c>
      <c r="AW1014" s="13" t="s">
        <v>37</v>
      </c>
      <c r="AX1014" s="13" t="s">
        <v>76</v>
      </c>
      <c r="AY1014" s="154" t="s">
        <v>163</v>
      </c>
    </row>
    <row r="1015" spans="2:51" s="12" customFormat="1">
      <c r="B1015" s="147"/>
      <c r="D1015" s="141" t="s">
        <v>176</v>
      </c>
      <c r="E1015" s="148" t="s">
        <v>19</v>
      </c>
      <c r="F1015" s="149" t="s">
        <v>940</v>
      </c>
      <c r="H1015" s="148" t="s">
        <v>19</v>
      </c>
      <c r="I1015" s="150"/>
      <c r="L1015" s="147"/>
      <c r="M1015" s="151"/>
      <c r="T1015" s="152"/>
      <c r="AT1015" s="148" t="s">
        <v>176</v>
      </c>
      <c r="AU1015" s="148" t="s">
        <v>86</v>
      </c>
      <c r="AV1015" s="12" t="s">
        <v>84</v>
      </c>
      <c r="AW1015" s="12" t="s">
        <v>37</v>
      </c>
      <c r="AX1015" s="12" t="s">
        <v>76</v>
      </c>
      <c r="AY1015" s="148" t="s">
        <v>163</v>
      </c>
    </row>
    <row r="1016" spans="2:51" s="13" customFormat="1">
      <c r="B1016" s="153"/>
      <c r="D1016" s="141" t="s">
        <v>176</v>
      </c>
      <c r="E1016" s="154" t="s">
        <v>19</v>
      </c>
      <c r="F1016" s="155" t="s">
        <v>941</v>
      </c>
      <c r="H1016" s="156">
        <v>32.4</v>
      </c>
      <c r="I1016" s="157"/>
      <c r="L1016" s="153"/>
      <c r="M1016" s="158"/>
      <c r="T1016" s="159"/>
      <c r="AT1016" s="154" t="s">
        <v>176</v>
      </c>
      <c r="AU1016" s="154" t="s">
        <v>86</v>
      </c>
      <c r="AV1016" s="13" t="s">
        <v>86</v>
      </c>
      <c r="AW1016" s="13" t="s">
        <v>37</v>
      </c>
      <c r="AX1016" s="13" t="s">
        <v>76</v>
      </c>
      <c r="AY1016" s="154" t="s">
        <v>163</v>
      </c>
    </row>
    <row r="1017" spans="2:51" s="12" customFormat="1">
      <c r="B1017" s="147"/>
      <c r="D1017" s="141" t="s">
        <v>176</v>
      </c>
      <c r="E1017" s="148" t="s">
        <v>19</v>
      </c>
      <c r="F1017" s="149" t="s">
        <v>555</v>
      </c>
      <c r="H1017" s="148" t="s">
        <v>19</v>
      </c>
      <c r="I1017" s="150"/>
      <c r="L1017" s="147"/>
      <c r="M1017" s="151"/>
      <c r="T1017" s="152"/>
      <c r="AT1017" s="148" t="s">
        <v>176</v>
      </c>
      <c r="AU1017" s="148" t="s">
        <v>86</v>
      </c>
      <c r="AV1017" s="12" t="s">
        <v>84</v>
      </c>
      <c r="AW1017" s="12" t="s">
        <v>37</v>
      </c>
      <c r="AX1017" s="12" t="s">
        <v>76</v>
      </c>
      <c r="AY1017" s="148" t="s">
        <v>163</v>
      </c>
    </row>
    <row r="1018" spans="2:51" s="13" customFormat="1">
      <c r="B1018" s="153"/>
      <c r="D1018" s="141" t="s">
        <v>176</v>
      </c>
      <c r="E1018" s="154" t="s">
        <v>19</v>
      </c>
      <c r="F1018" s="155" t="s">
        <v>942</v>
      </c>
      <c r="H1018" s="156">
        <v>-3.3759999999999999</v>
      </c>
      <c r="I1018" s="157"/>
      <c r="L1018" s="153"/>
      <c r="M1018" s="158"/>
      <c r="T1018" s="159"/>
      <c r="AT1018" s="154" t="s">
        <v>176</v>
      </c>
      <c r="AU1018" s="154" t="s">
        <v>86</v>
      </c>
      <c r="AV1018" s="13" t="s">
        <v>86</v>
      </c>
      <c r="AW1018" s="13" t="s">
        <v>37</v>
      </c>
      <c r="AX1018" s="13" t="s">
        <v>76</v>
      </c>
      <c r="AY1018" s="154" t="s">
        <v>163</v>
      </c>
    </row>
    <row r="1019" spans="2:51" s="12" customFormat="1">
      <c r="B1019" s="147"/>
      <c r="D1019" s="141" t="s">
        <v>176</v>
      </c>
      <c r="E1019" s="148" t="s">
        <v>19</v>
      </c>
      <c r="F1019" s="149" t="s">
        <v>943</v>
      </c>
      <c r="H1019" s="148" t="s">
        <v>19</v>
      </c>
      <c r="I1019" s="150"/>
      <c r="L1019" s="147"/>
      <c r="M1019" s="151"/>
      <c r="T1019" s="152"/>
      <c r="AT1019" s="148" t="s">
        <v>176</v>
      </c>
      <c r="AU1019" s="148" t="s">
        <v>86</v>
      </c>
      <c r="AV1019" s="12" t="s">
        <v>84</v>
      </c>
      <c r="AW1019" s="12" t="s">
        <v>37</v>
      </c>
      <c r="AX1019" s="12" t="s">
        <v>76</v>
      </c>
      <c r="AY1019" s="148" t="s">
        <v>163</v>
      </c>
    </row>
    <row r="1020" spans="2:51" s="13" customFormat="1">
      <c r="B1020" s="153"/>
      <c r="D1020" s="141" t="s">
        <v>176</v>
      </c>
      <c r="E1020" s="154" t="s">
        <v>19</v>
      </c>
      <c r="F1020" s="155" t="s">
        <v>944</v>
      </c>
      <c r="H1020" s="156">
        <v>20.52</v>
      </c>
      <c r="I1020" s="157"/>
      <c r="L1020" s="153"/>
      <c r="M1020" s="158"/>
      <c r="T1020" s="159"/>
      <c r="AT1020" s="154" t="s">
        <v>176</v>
      </c>
      <c r="AU1020" s="154" t="s">
        <v>86</v>
      </c>
      <c r="AV1020" s="13" t="s">
        <v>86</v>
      </c>
      <c r="AW1020" s="13" t="s">
        <v>37</v>
      </c>
      <c r="AX1020" s="13" t="s">
        <v>76</v>
      </c>
      <c r="AY1020" s="154" t="s">
        <v>163</v>
      </c>
    </row>
    <row r="1021" spans="2:51" s="12" customFormat="1">
      <c r="B1021" s="147"/>
      <c r="D1021" s="141" t="s">
        <v>176</v>
      </c>
      <c r="E1021" s="148" t="s">
        <v>19</v>
      </c>
      <c r="F1021" s="149" t="s">
        <v>555</v>
      </c>
      <c r="H1021" s="148" t="s">
        <v>19</v>
      </c>
      <c r="I1021" s="150"/>
      <c r="L1021" s="147"/>
      <c r="M1021" s="151"/>
      <c r="T1021" s="152"/>
      <c r="AT1021" s="148" t="s">
        <v>176</v>
      </c>
      <c r="AU1021" s="148" t="s">
        <v>86</v>
      </c>
      <c r="AV1021" s="12" t="s">
        <v>84</v>
      </c>
      <c r="AW1021" s="12" t="s">
        <v>37</v>
      </c>
      <c r="AX1021" s="12" t="s">
        <v>76</v>
      </c>
      <c r="AY1021" s="148" t="s">
        <v>163</v>
      </c>
    </row>
    <row r="1022" spans="2:51" s="13" customFormat="1">
      <c r="B1022" s="153"/>
      <c r="D1022" s="141" t="s">
        <v>176</v>
      </c>
      <c r="E1022" s="154" t="s">
        <v>19</v>
      </c>
      <c r="F1022" s="155" t="s">
        <v>945</v>
      </c>
      <c r="H1022" s="156">
        <v>-1.7729999999999999</v>
      </c>
      <c r="I1022" s="157"/>
      <c r="L1022" s="153"/>
      <c r="M1022" s="158"/>
      <c r="T1022" s="159"/>
      <c r="AT1022" s="154" t="s">
        <v>176</v>
      </c>
      <c r="AU1022" s="154" t="s">
        <v>86</v>
      </c>
      <c r="AV1022" s="13" t="s">
        <v>86</v>
      </c>
      <c r="AW1022" s="13" t="s">
        <v>37</v>
      </c>
      <c r="AX1022" s="13" t="s">
        <v>76</v>
      </c>
      <c r="AY1022" s="154" t="s">
        <v>163</v>
      </c>
    </row>
    <row r="1023" spans="2:51" s="12" customFormat="1">
      <c r="B1023" s="147"/>
      <c r="D1023" s="141" t="s">
        <v>176</v>
      </c>
      <c r="E1023" s="148" t="s">
        <v>19</v>
      </c>
      <c r="F1023" s="149" t="s">
        <v>558</v>
      </c>
      <c r="H1023" s="148" t="s">
        <v>19</v>
      </c>
      <c r="I1023" s="150"/>
      <c r="L1023" s="147"/>
      <c r="M1023" s="151"/>
      <c r="T1023" s="152"/>
      <c r="AT1023" s="148" t="s">
        <v>176</v>
      </c>
      <c r="AU1023" s="148" t="s">
        <v>86</v>
      </c>
      <c r="AV1023" s="12" t="s">
        <v>84</v>
      </c>
      <c r="AW1023" s="12" t="s">
        <v>37</v>
      </c>
      <c r="AX1023" s="12" t="s">
        <v>76</v>
      </c>
      <c r="AY1023" s="148" t="s">
        <v>163</v>
      </c>
    </row>
    <row r="1024" spans="2:51" s="12" customFormat="1">
      <c r="B1024" s="147"/>
      <c r="D1024" s="141" t="s">
        <v>176</v>
      </c>
      <c r="E1024" s="148" t="s">
        <v>19</v>
      </c>
      <c r="F1024" s="149" t="s">
        <v>947</v>
      </c>
      <c r="H1024" s="148" t="s">
        <v>19</v>
      </c>
      <c r="I1024" s="150"/>
      <c r="L1024" s="147"/>
      <c r="M1024" s="151"/>
      <c r="T1024" s="152"/>
      <c r="AT1024" s="148" t="s">
        <v>176</v>
      </c>
      <c r="AU1024" s="148" t="s">
        <v>86</v>
      </c>
      <c r="AV1024" s="12" t="s">
        <v>84</v>
      </c>
      <c r="AW1024" s="12" t="s">
        <v>37</v>
      </c>
      <c r="AX1024" s="12" t="s">
        <v>76</v>
      </c>
      <c r="AY1024" s="148" t="s">
        <v>163</v>
      </c>
    </row>
    <row r="1025" spans="2:51" s="13" customFormat="1">
      <c r="B1025" s="153"/>
      <c r="D1025" s="141" t="s">
        <v>176</v>
      </c>
      <c r="E1025" s="154" t="s">
        <v>19</v>
      </c>
      <c r="F1025" s="155" t="s">
        <v>948</v>
      </c>
      <c r="H1025" s="156">
        <v>55.08</v>
      </c>
      <c r="I1025" s="157"/>
      <c r="L1025" s="153"/>
      <c r="M1025" s="158"/>
      <c r="T1025" s="159"/>
      <c r="AT1025" s="154" t="s">
        <v>176</v>
      </c>
      <c r="AU1025" s="154" t="s">
        <v>86</v>
      </c>
      <c r="AV1025" s="13" t="s">
        <v>86</v>
      </c>
      <c r="AW1025" s="13" t="s">
        <v>37</v>
      </c>
      <c r="AX1025" s="13" t="s">
        <v>76</v>
      </c>
      <c r="AY1025" s="154" t="s">
        <v>163</v>
      </c>
    </row>
    <row r="1026" spans="2:51" s="12" customFormat="1">
      <c r="B1026" s="147"/>
      <c r="D1026" s="141" t="s">
        <v>176</v>
      </c>
      <c r="E1026" s="148" t="s">
        <v>19</v>
      </c>
      <c r="F1026" s="149" t="s">
        <v>555</v>
      </c>
      <c r="H1026" s="148" t="s">
        <v>19</v>
      </c>
      <c r="I1026" s="150"/>
      <c r="L1026" s="147"/>
      <c r="M1026" s="151"/>
      <c r="T1026" s="152"/>
      <c r="AT1026" s="148" t="s">
        <v>176</v>
      </c>
      <c r="AU1026" s="148" t="s">
        <v>86</v>
      </c>
      <c r="AV1026" s="12" t="s">
        <v>84</v>
      </c>
      <c r="AW1026" s="12" t="s">
        <v>37</v>
      </c>
      <c r="AX1026" s="12" t="s">
        <v>76</v>
      </c>
      <c r="AY1026" s="148" t="s">
        <v>163</v>
      </c>
    </row>
    <row r="1027" spans="2:51" s="13" customFormat="1" ht="30.6">
      <c r="B1027" s="153"/>
      <c r="D1027" s="141" t="s">
        <v>176</v>
      </c>
      <c r="E1027" s="154" t="s">
        <v>19</v>
      </c>
      <c r="F1027" s="155" t="s">
        <v>949</v>
      </c>
      <c r="H1027" s="156">
        <v>-13.106999999999999</v>
      </c>
      <c r="I1027" s="157"/>
      <c r="L1027" s="153"/>
      <c r="M1027" s="158"/>
      <c r="T1027" s="159"/>
      <c r="AT1027" s="154" t="s">
        <v>176</v>
      </c>
      <c r="AU1027" s="154" t="s">
        <v>86</v>
      </c>
      <c r="AV1027" s="13" t="s">
        <v>86</v>
      </c>
      <c r="AW1027" s="13" t="s">
        <v>37</v>
      </c>
      <c r="AX1027" s="13" t="s">
        <v>76</v>
      </c>
      <c r="AY1027" s="154" t="s">
        <v>163</v>
      </c>
    </row>
    <row r="1028" spans="2:51" s="12" customFormat="1">
      <c r="B1028" s="147"/>
      <c r="D1028" s="141" t="s">
        <v>176</v>
      </c>
      <c r="E1028" s="148" t="s">
        <v>19</v>
      </c>
      <c r="F1028" s="149" t="s">
        <v>950</v>
      </c>
      <c r="H1028" s="148" t="s">
        <v>19</v>
      </c>
      <c r="I1028" s="150"/>
      <c r="L1028" s="147"/>
      <c r="M1028" s="151"/>
      <c r="T1028" s="152"/>
      <c r="AT1028" s="148" t="s">
        <v>176</v>
      </c>
      <c r="AU1028" s="148" t="s">
        <v>86</v>
      </c>
      <c r="AV1028" s="12" t="s">
        <v>84</v>
      </c>
      <c r="AW1028" s="12" t="s">
        <v>37</v>
      </c>
      <c r="AX1028" s="12" t="s">
        <v>76</v>
      </c>
      <c r="AY1028" s="148" t="s">
        <v>163</v>
      </c>
    </row>
    <row r="1029" spans="2:51" s="13" customFormat="1">
      <c r="B1029" s="153"/>
      <c r="D1029" s="141" t="s">
        <v>176</v>
      </c>
      <c r="E1029" s="154" t="s">
        <v>19</v>
      </c>
      <c r="F1029" s="155" t="s">
        <v>951</v>
      </c>
      <c r="H1029" s="156">
        <v>41.31</v>
      </c>
      <c r="I1029" s="157"/>
      <c r="L1029" s="153"/>
      <c r="M1029" s="158"/>
      <c r="T1029" s="159"/>
      <c r="AT1029" s="154" t="s">
        <v>176</v>
      </c>
      <c r="AU1029" s="154" t="s">
        <v>86</v>
      </c>
      <c r="AV1029" s="13" t="s">
        <v>86</v>
      </c>
      <c r="AW1029" s="13" t="s">
        <v>37</v>
      </c>
      <c r="AX1029" s="13" t="s">
        <v>76</v>
      </c>
      <c r="AY1029" s="154" t="s">
        <v>163</v>
      </c>
    </row>
    <row r="1030" spans="2:51" s="12" customFormat="1">
      <c r="B1030" s="147"/>
      <c r="D1030" s="141" t="s">
        <v>176</v>
      </c>
      <c r="E1030" s="148" t="s">
        <v>19</v>
      </c>
      <c r="F1030" s="149" t="s">
        <v>555</v>
      </c>
      <c r="H1030" s="148" t="s">
        <v>19</v>
      </c>
      <c r="I1030" s="150"/>
      <c r="L1030" s="147"/>
      <c r="M1030" s="151"/>
      <c r="T1030" s="152"/>
      <c r="AT1030" s="148" t="s">
        <v>176</v>
      </c>
      <c r="AU1030" s="148" t="s">
        <v>86</v>
      </c>
      <c r="AV1030" s="12" t="s">
        <v>84</v>
      </c>
      <c r="AW1030" s="12" t="s">
        <v>37</v>
      </c>
      <c r="AX1030" s="12" t="s">
        <v>76</v>
      </c>
      <c r="AY1030" s="148" t="s">
        <v>163</v>
      </c>
    </row>
    <row r="1031" spans="2:51" s="13" customFormat="1">
      <c r="B1031" s="153"/>
      <c r="D1031" s="141" t="s">
        <v>176</v>
      </c>
      <c r="E1031" s="154" t="s">
        <v>19</v>
      </c>
      <c r="F1031" s="155" t="s">
        <v>952</v>
      </c>
      <c r="H1031" s="156">
        <v>-6.5549999999999997</v>
      </c>
      <c r="I1031" s="157"/>
      <c r="L1031" s="153"/>
      <c r="M1031" s="158"/>
      <c r="T1031" s="159"/>
      <c r="AT1031" s="154" t="s">
        <v>176</v>
      </c>
      <c r="AU1031" s="154" t="s">
        <v>86</v>
      </c>
      <c r="AV1031" s="13" t="s">
        <v>86</v>
      </c>
      <c r="AW1031" s="13" t="s">
        <v>37</v>
      </c>
      <c r="AX1031" s="13" t="s">
        <v>76</v>
      </c>
      <c r="AY1031" s="154" t="s">
        <v>163</v>
      </c>
    </row>
    <row r="1032" spans="2:51" s="12" customFormat="1">
      <c r="B1032" s="147"/>
      <c r="D1032" s="141" t="s">
        <v>176</v>
      </c>
      <c r="E1032" s="148" t="s">
        <v>19</v>
      </c>
      <c r="F1032" s="149" t="s">
        <v>953</v>
      </c>
      <c r="H1032" s="148" t="s">
        <v>19</v>
      </c>
      <c r="I1032" s="150"/>
      <c r="L1032" s="147"/>
      <c r="M1032" s="151"/>
      <c r="T1032" s="152"/>
      <c r="AT1032" s="148" t="s">
        <v>176</v>
      </c>
      <c r="AU1032" s="148" t="s">
        <v>86</v>
      </c>
      <c r="AV1032" s="12" t="s">
        <v>84</v>
      </c>
      <c r="AW1032" s="12" t="s">
        <v>37</v>
      </c>
      <c r="AX1032" s="12" t="s">
        <v>76</v>
      </c>
      <c r="AY1032" s="148" t="s">
        <v>163</v>
      </c>
    </row>
    <row r="1033" spans="2:51" s="13" customFormat="1">
      <c r="B1033" s="153"/>
      <c r="D1033" s="141" t="s">
        <v>176</v>
      </c>
      <c r="E1033" s="154" t="s">
        <v>19</v>
      </c>
      <c r="F1033" s="155" t="s">
        <v>954</v>
      </c>
      <c r="H1033" s="156">
        <v>21.87</v>
      </c>
      <c r="I1033" s="157"/>
      <c r="L1033" s="153"/>
      <c r="M1033" s="158"/>
      <c r="T1033" s="159"/>
      <c r="AT1033" s="154" t="s">
        <v>176</v>
      </c>
      <c r="AU1033" s="154" t="s">
        <v>86</v>
      </c>
      <c r="AV1033" s="13" t="s">
        <v>86</v>
      </c>
      <c r="AW1033" s="13" t="s">
        <v>37</v>
      </c>
      <c r="AX1033" s="13" t="s">
        <v>76</v>
      </c>
      <c r="AY1033" s="154" t="s">
        <v>163</v>
      </c>
    </row>
    <row r="1034" spans="2:51" s="12" customFormat="1">
      <c r="B1034" s="147"/>
      <c r="D1034" s="141" t="s">
        <v>176</v>
      </c>
      <c r="E1034" s="148" t="s">
        <v>19</v>
      </c>
      <c r="F1034" s="149" t="s">
        <v>555</v>
      </c>
      <c r="H1034" s="148" t="s">
        <v>19</v>
      </c>
      <c r="I1034" s="150"/>
      <c r="L1034" s="147"/>
      <c r="M1034" s="151"/>
      <c r="T1034" s="152"/>
      <c r="AT1034" s="148" t="s">
        <v>176</v>
      </c>
      <c r="AU1034" s="148" t="s">
        <v>86</v>
      </c>
      <c r="AV1034" s="12" t="s">
        <v>84</v>
      </c>
      <c r="AW1034" s="12" t="s">
        <v>37</v>
      </c>
      <c r="AX1034" s="12" t="s">
        <v>76</v>
      </c>
      <c r="AY1034" s="148" t="s">
        <v>163</v>
      </c>
    </row>
    <row r="1035" spans="2:51" s="13" customFormat="1">
      <c r="B1035" s="153"/>
      <c r="D1035" s="141" t="s">
        <v>176</v>
      </c>
      <c r="E1035" s="154" t="s">
        <v>19</v>
      </c>
      <c r="F1035" s="155" t="s">
        <v>630</v>
      </c>
      <c r="H1035" s="156">
        <v>-1.379</v>
      </c>
      <c r="I1035" s="157"/>
      <c r="L1035" s="153"/>
      <c r="M1035" s="158"/>
      <c r="T1035" s="159"/>
      <c r="AT1035" s="154" t="s">
        <v>176</v>
      </c>
      <c r="AU1035" s="154" t="s">
        <v>86</v>
      </c>
      <c r="AV1035" s="13" t="s">
        <v>86</v>
      </c>
      <c r="AW1035" s="13" t="s">
        <v>37</v>
      </c>
      <c r="AX1035" s="13" t="s">
        <v>76</v>
      </c>
      <c r="AY1035" s="154" t="s">
        <v>163</v>
      </c>
    </row>
    <row r="1036" spans="2:51" s="12" customFormat="1">
      <c r="B1036" s="147"/>
      <c r="D1036" s="141" t="s">
        <v>176</v>
      </c>
      <c r="E1036" s="148" t="s">
        <v>19</v>
      </c>
      <c r="F1036" s="149" t="s">
        <v>955</v>
      </c>
      <c r="H1036" s="148" t="s">
        <v>19</v>
      </c>
      <c r="I1036" s="150"/>
      <c r="L1036" s="147"/>
      <c r="M1036" s="151"/>
      <c r="T1036" s="152"/>
      <c r="AT1036" s="148" t="s">
        <v>176</v>
      </c>
      <c r="AU1036" s="148" t="s">
        <v>86</v>
      </c>
      <c r="AV1036" s="12" t="s">
        <v>84</v>
      </c>
      <c r="AW1036" s="12" t="s">
        <v>37</v>
      </c>
      <c r="AX1036" s="12" t="s">
        <v>76</v>
      </c>
      <c r="AY1036" s="148" t="s">
        <v>163</v>
      </c>
    </row>
    <row r="1037" spans="2:51" s="13" customFormat="1">
      <c r="B1037" s="153"/>
      <c r="D1037" s="141" t="s">
        <v>176</v>
      </c>
      <c r="E1037" s="154" t="s">
        <v>19</v>
      </c>
      <c r="F1037" s="155" t="s">
        <v>956</v>
      </c>
      <c r="H1037" s="156">
        <v>12.42</v>
      </c>
      <c r="I1037" s="157"/>
      <c r="L1037" s="153"/>
      <c r="M1037" s="158"/>
      <c r="T1037" s="159"/>
      <c r="AT1037" s="154" t="s">
        <v>176</v>
      </c>
      <c r="AU1037" s="154" t="s">
        <v>86</v>
      </c>
      <c r="AV1037" s="13" t="s">
        <v>86</v>
      </c>
      <c r="AW1037" s="13" t="s">
        <v>37</v>
      </c>
      <c r="AX1037" s="13" t="s">
        <v>76</v>
      </c>
      <c r="AY1037" s="154" t="s">
        <v>163</v>
      </c>
    </row>
    <row r="1038" spans="2:51" s="12" customFormat="1">
      <c r="B1038" s="147"/>
      <c r="D1038" s="141" t="s">
        <v>176</v>
      </c>
      <c r="E1038" s="148" t="s">
        <v>19</v>
      </c>
      <c r="F1038" s="149" t="s">
        <v>555</v>
      </c>
      <c r="H1038" s="148" t="s">
        <v>19</v>
      </c>
      <c r="I1038" s="150"/>
      <c r="L1038" s="147"/>
      <c r="M1038" s="151"/>
      <c r="T1038" s="152"/>
      <c r="AT1038" s="148" t="s">
        <v>176</v>
      </c>
      <c r="AU1038" s="148" t="s">
        <v>86</v>
      </c>
      <c r="AV1038" s="12" t="s">
        <v>84</v>
      </c>
      <c r="AW1038" s="12" t="s">
        <v>37</v>
      </c>
      <c r="AX1038" s="12" t="s">
        <v>76</v>
      </c>
      <c r="AY1038" s="148" t="s">
        <v>163</v>
      </c>
    </row>
    <row r="1039" spans="2:51" s="13" customFormat="1">
      <c r="B1039" s="153"/>
      <c r="D1039" s="141" t="s">
        <v>176</v>
      </c>
      <c r="E1039" s="154" t="s">
        <v>19</v>
      </c>
      <c r="F1039" s="155" t="s">
        <v>630</v>
      </c>
      <c r="H1039" s="156">
        <v>-1.379</v>
      </c>
      <c r="I1039" s="157"/>
      <c r="L1039" s="153"/>
      <c r="M1039" s="158"/>
      <c r="T1039" s="159"/>
      <c r="AT1039" s="154" t="s">
        <v>176</v>
      </c>
      <c r="AU1039" s="154" t="s">
        <v>86</v>
      </c>
      <c r="AV1039" s="13" t="s">
        <v>86</v>
      </c>
      <c r="AW1039" s="13" t="s">
        <v>37</v>
      </c>
      <c r="AX1039" s="13" t="s">
        <v>76</v>
      </c>
      <c r="AY1039" s="154" t="s">
        <v>163</v>
      </c>
    </row>
    <row r="1040" spans="2:51" s="12" customFormat="1">
      <c r="B1040" s="147"/>
      <c r="D1040" s="141" t="s">
        <v>176</v>
      </c>
      <c r="E1040" s="148" t="s">
        <v>19</v>
      </c>
      <c r="F1040" s="149" t="s">
        <v>957</v>
      </c>
      <c r="H1040" s="148" t="s">
        <v>19</v>
      </c>
      <c r="I1040" s="150"/>
      <c r="L1040" s="147"/>
      <c r="M1040" s="151"/>
      <c r="T1040" s="152"/>
      <c r="AT1040" s="148" t="s">
        <v>176</v>
      </c>
      <c r="AU1040" s="148" t="s">
        <v>86</v>
      </c>
      <c r="AV1040" s="12" t="s">
        <v>84</v>
      </c>
      <c r="AW1040" s="12" t="s">
        <v>37</v>
      </c>
      <c r="AX1040" s="12" t="s">
        <v>76</v>
      </c>
      <c r="AY1040" s="148" t="s">
        <v>163</v>
      </c>
    </row>
    <row r="1041" spans="2:51" s="13" customFormat="1">
      <c r="B1041" s="153"/>
      <c r="D1041" s="141" t="s">
        <v>176</v>
      </c>
      <c r="E1041" s="154" t="s">
        <v>19</v>
      </c>
      <c r="F1041" s="155" t="s">
        <v>958</v>
      </c>
      <c r="H1041" s="156">
        <v>22.41</v>
      </c>
      <c r="I1041" s="157"/>
      <c r="L1041" s="153"/>
      <c r="M1041" s="158"/>
      <c r="T1041" s="159"/>
      <c r="AT1041" s="154" t="s">
        <v>176</v>
      </c>
      <c r="AU1041" s="154" t="s">
        <v>86</v>
      </c>
      <c r="AV1041" s="13" t="s">
        <v>86</v>
      </c>
      <c r="AW1041" s="13" t="s">
        <v>37</v>
      </c>
      <c r="AX1041" s="13" t="s">
        <v>76</v>
      </c>
      <c r="AY1041" s="154" t="s">
        <v>163</v>
      </c>
    </row>
    <row r="1042" spans="2:51" s="12" customFormat="1">
      <c r="B1042" s="147"/>
      <c r="D1042" s="141" t="s">
        <v>176</v>
      </c>
      <c r="E1042" s="148" t="s">
        <v>19</v>
      </c>
      <c r="F1042" s="149" t="s">
        <v>555</v>
      </c>
      <c r="H1042" s="148" t="s">
        <v>19</v>
      </c>
      <c r="I1042" s="150"/>
      <c r="L1042" s="147"/>
      <c r="M1042" s="151"/>
      <c r="T1042" s="152"/>
      <c r="AT1042" s="148" t="s">
        <v>176</v>
      </c>
      <c r="AU1042" s="148" t="s">
        <v>86</v>
      </c>
      <c r="AV1042" s="12" t="s">
        <v>84</v>
      </c>
      <c r="AW1042" s="12" t="s">
        <v>37</v>
      </c>
      <c r="AX1042" s="12" t="s">
        <v>76</v>
      </c>
      <c r="AY1042" s="148" t="s">
        <v>163</v>
      </c>
    </row>
    <row r="1043" spans="2:51" s="13" customFormat="1">
      <c r="B1043" s="153"/>
      <c r="D1043" s="141" t="s">
        <v>176</v>
      </c>
      <c r="E1043" s="154" t="s">
        <v>19</v>
      </c>
      <c r="F1043" s="155" t="s">
        <v>921</v>
      </c>
      <c r="H1043" s="156">
        <v>-1.5760000000000001</v>
      </c>
      <c r="I1043" s="157"/>
      <c r="L1043" s="153"/>
      <c r="M1043" s="158"/>
      <c r="T1043" s="159"/>
      <c r="AT1043" s="154" t="s">
        <v>176</v>
      </c>
      <c r="AU1043" s="154" t="s">
        <v>86</v>
      </c>
      <c r="AV1043" s="13" t="s">
        <v>86</v>
      </c>
      <c r="AW1043" s="13" t="s">
        <v>37</v>
      </c>
      <c r="AX1043" s="13" t="s">
        <v>76</v>
      </c>
      <c r="AY1043" s="154" t="s">
        <v>163</v>
      </c>
    </row>
    <row r="1044" spans="2:51" s="12" customFormat="1">
      <c r="B1044" s="147"/>
      <c r="D1044" s="141" t="s">
        <v>176</v>
      </c>
      <c r="E1044" s="148" t="s">
        <v>19</v>
      </c>
      <c r="F1044" s="149" t="s">
        <v>959</v>
      </c>
      <c r="H1044" s="148" t="s">
        <v>19</v>
      </c>
      <c r="I1044" s="150"/>
      <c r="L1044" s="147"/>
      <c r="M1044" s="151"/>
      <c r="T1044" s="152"/>
      <c r="AT1044" s="148" t="s">
        <v>176</v>
      </c>
      <c r="AU1044" s="148" t="s">
        <v>86</v>
      </c>
      <c r="AV1044" s="12" t="s">
        <v>84</v>
      </c>
      <c r="AW1044" s="12" t="s">
        <v>37</v>
      </c>
      <c r="AX1044" s="12" t="s">
        <v>76</v>
      </c>
      <c r="AY1044" s="148" t="s">
        <v>163</v>
      </c>
    </row>
    <row r="1045" spans="2:51" s="13" customFormat="1" ht="20.399999999999999">
      <c r="B1045" s="153"/>
      <c r="D1045" s="141" t="s">
        <v>176</v>
      </c>
      <c r="E1045" s="154" t="s">
        <v>19</v>
      </c>
      <c r="F1045" s="155" t="s">
        <v>923</v>
      </c>
      <c r="H1045" s="156">
        <v>49.95</v>
      </c>
      <c r="I1045" s="157"/>
      <c r="L1045" s="153"/>
      <c r="M1045" s="158"/>
      <c r="T1045" s="159"/>
      <c r="AT1045" s="154" t="s">
        <v>176</v>
      </c>
      <c r="AU1045" s="154" t="s">
        <v>86</v>
      </c>
      <c r="AV1045" s="13" t="s">
        <v>86</v>
      </c>
      <c r="AW1045" s="13" t="s">
        <v>37</v>
      </c>
      <c r="AX1045" s="13" t="s">
        <v>76</v>
      </c>
      <c r="AY1045" s="154" t="s">
        <v>163</v>
      </c>
    </row>
    <row r="1046" spans="2:51" s="12" customFormat="1">
      <c r="B1046" s="147"/>
      <c r="D1046" s="141" t="s">
        <v>176</v>
      </c>
      <c r="E1046" s="148" t="s">
        <v>19</v>
      </c>
      <c r="F1046" s="149" t="s">
        <v>555</v>
      </c>
      <c r="H1046" s="148" t="s">
        <v>19</v>
      </c>
      <c r="I1046" s="150"/>
      <c r="L1046" s="147"/>
      <c r="M1046" s="151"/>
      <c r="T1046" s="152"/>
      <c r="AT1046" s="148" t="s">
        <v>176</v>
      </c>
      <c r="AU1046" s="148" t="s">
        <v>86</v>
      </c>
      <c r="AV1046" s="12" t="s">
        <v>84</v>
      </c>
      <c r="AW1046" s="12" t="s">
        <v>37</v>
      </c>
      <c r="AX1046" s="12" t="s">
        <v>76</v>
      </c>
      <c r="AY1046" s="148" t="s">
        <v>163</v>
      </c>
    </row>
    <row r="1047" spans="2:51" s="13" customFormat="1">
      <c r="B1047" s="153"/>
      <c r="D1047" s="141" t="s">
        <v>176</v>
      </c>
      <c r="E1047" s="154" t="s">
        <v>19</v>
      </c>
      <c r="F1047" s="155" t="s">
        <v>924</v>
      </c>
      <c r="H1047" s="156">
        <v>-8.8559999999999999</v>
      </c>
      <c r="I1047" s="157"/>
      <c r="L1047" s="153"/>
      <c r="M1047" s="158"/>
      <c r="T1047" s="159"/>
      <c r="AT1047" s="154" t="s">
        <v>176</v>
      </c>
      <c r="AU1047" s="154" t="s">
        <v>86</v>
      </c>
      <c r="AV1047" s="13" t="s">
        <v>86</v>
      </c>
      <c r="AW1047" s="13" t="s">
        <v>37</v>
      </c>
      <c r="AX1047" s="13" t="s">
        <v>76</v>
      </c>
      <c r="AY1047" s="154" t="s">
        <v>163</v>
      </c>
    </row>
    <row r="1048" spans="2:51" s="12" customFormat="1">
      <c r="B1048" s="147"/>
      <c r="D1048" s="141" t="s">
        <v>176</v>
      </c>
      <c r="E1048" s="148" t="s">
        <v>19</v>
      </c>
      <c r="F1048" s="149" t="s">
        <v>960</v>
      </c>
      <c r="H1048" s="148" t="s">
        <v>19</v>
      </c>
      <c r="I1048" s="150"/>
      <c r="L1048" s="147"/>
      <c r="M1048" s="151"/>
      <c r="T1048" s="152"/>
      <c r="AT1048" s="148" t="s">
        <v>176</v>
      </c>
      <c r="AU1048" s="148" t="s">
        <v>86</v>
      </c>
      <c r="AV1048" s="12" t="s">
        <v>84</v>
      </c>
      <c r="AW1048" s="12" t="s">
        <v>37</v>
      </c>
      <c r="AX1048" s="12" t="s">
        <v>76</v>
      </c>
      <c r="AY1048" s="148" t="s">
        <v>163</v>
      </c>
    </row>
    <row r="1049" spans="2:51" s="13" customFormat="1" ht="20.399999999999999">
      <c r="B1049" s="153"/>
      <c r="D1049" s="141" t="s">
        <v>176</v>
      </c>
      <c r="E1049" s="154" t="s">
        <v>19</v>
      </c>
      <c r="F1049" s="155" t="s">
        <v>926</v>
      </c>
      <c r="H1049" s="156">
        <v>58.32</v>
      </c>
      <c r="I1049" s="157"/>
      <c r="L1049" s="153"/>
      <c r="M1049" s="158"/>
      <c r="T1049" s="159"/>
      <c r="AT1049" s="154" t="s">
        <v>176</v>
      </c>
      <c r="AU1049" s="154" t="s">
        <v>86</v>
      </c>
      <c r="AV1049" s="13" t="s">
        <v>86</v>
      </c>
      <c r="AW1049" s="13" t="s">
        <v>37</v>
      </c>
      <c r="AX1049" s="13" t="s">
        <v>76</v>
      </c>
      <c r="AY1049" s="154" t="s">
        <v>163</v>
      </c>
    </row>
    <row r="1050" spans="2:51" s="12" customFormat="1">
      <c r="B1050" s="147"/>
      <c r="D1050" s="141" t="s">
        <v>176</v>
      </c>
      <c r="E1050" s="148" t="s">
        <v>19</v>
      </c>
      <c r="F1050" s="149" t="s">
        <v>555</v>
      </c>
      <c r="H1050" s="148" t="s">
        <v>19</v>
      </c>
      <c r="I1050" s="150"/>
      <c r="L1050" s="147"/>
      <c r="M1050" s="151"/>
      <c r="T1050" s="152"/>
      <c r="AT1050" s="148" t="s">
        <v>176</v>
      </c>
      <c r="AU1050" s="148" t="s">
        <v>86</v>
      </c>
      <c r="AV1050" s="12" t="s">
        <v>84</v>
      </c>
      <c r="AW1050" s="12" t="s">
        <v>37</v>
      </c>
      <c r="AX1050" s="12" t="s">
        <v>76</v>
      </c>
      <c r="AY1050" s="148" t="s">
        <v>163</v>
      </c>
    </row>
    <row r="1051" spans="2:51" s="13" customFormat="1">
      <c r="B1051" s="153"/>
      <c r="D1051" s="141" t="s">
        <v>176</v>
      </c>
      <c r="E1051" s="154" t="s">
        <v>19</v>
      </c>
      <c r="F1051" s="155" t="s">
        <v>961</v>
      </c>
      <c r="H1051" s="156">
        <v>-6.992</v>
      </c>
      <c r="I1051" s="157"/>
      <c r="L1051" s="153"/>
      <c r="M1051" s="158"/>
      <c r="T1051" s="159"/>
      <c r="AT1051" s="154" t="s">
        <v>176</v>
      </c>
      <c r="AU1051" s="154" t="s">
        <v>86</v>
      </c>
      <c r="AV1051" s="13" t="s">
        <v>86</v>
      </c>
      <c r="AW1051" s="13" t="s">
        <v>37</v>
      </c>
      <c r="AX1051" s="13" t="s">
        <v>76</v>
      </c>
      <c r="AY1051" s="154" t="s">
        <v>163</v>
      </c>
    </row>
    <row r="1052" spans="2:51" s="12" customFormat="1">
      <c r="B1052" s="147"/>
      <c r="D1052" s="141" t="s">
        <v>176</v>
      </c>
      <c r="E1052" s="148" t="s">
        <v>19</v>
      </c>
      <c r="F1052" s="149" t="s">
        <v>962</v>
      </c>
      <c r="H1052" s="148" t="s">
        <v>19</v>
      </c>
      <c r="I1052" s="150"/>
      <c r="L1052" s="147"/>
      <c r="M1052" s="151"/>
      <c r="T1052" s="152"/>
      <c r="AT1052" s="148" t="s">
        <v>176</v>
      </c>
      <c r="AU1052" s="148" t="s">
        <v>86</v>
      </c>
      <c r="AV1052" s="12" t="s">
        <v>84</v>
      </c>
      <c r="AW1052" s="12" t="s">
        <v>37</v>
      </c>
      <c r="AX1052" s="12" t="s">
        <v>76</v>
      </c>
      <c r="AY1052" s="148" t="s">
        <v>163</v>
      </c>
    </row>
    <row r="1053" spans="2:51" s="13" customFormat="1" ht="20.399999999999999">
      <c r="B1053" s="153"/>
      <c r="D1053" s="141" t="s">
        <v>176</v>
      </c>
      <c r="E1053" s="154" t="s">
        <v>19</v>
      </c>
      <c r="F1053" s="155" t="s">
        <v>963</v>
      </c>
      <c r="H1053" s="156">
        <v>51.84</v>
      </c>
      <c r="I1053" s="157"/>
      <c r="L1053" s="153"/>
      <c r="M1053" s="158"/>
      <c r="T1053" s="159"/>
      <c r="AT1053" s="154" t="s">
        <v>176</v>
      </c>
      <c r="AU1053" s="154" t="s">
        <v>86</v>
      </c>
      <c r="AV1053" s="13" t="s">
        <v>86</v>
      </c>
      <c r="AW1053" s="13" t="s">
        <v>37</v>
      </c>
      <c r="AX1053" s="13" t="s">
        <v>76</v>
      </c>
      <c r="AY1053" s="154" t="s">
        <v>163</v>
      </c>
    </row>
    <row r="1054" spans="2:51" s="12" customFormat="1">
      <c r="B1054" s="147"/>
      <c r="D1054" s="141" t="s">
        <v>176</v>
      </c>
      <c r="E1054" s="148" t="s">
        <v>19</v>
      </c>
      <c r="F1054" s="149" t="s">
        <v>555</v>
      </c>
      <c r="H1054" s="148" t="s">
        <v>19</v>
      </c>
      <c r="I1054" s="150"/>
      <c r="L1054" s="147"/>
      <c r="M1054" s="151"/>
      <c r="T1054" s="152"/>
      <c r="AT1054" s="148" t="s">
        <v>176</v>
      </c>
      <c r="AU1054" s="148" t="s">
        <v>86</v>
      </c>
      <c r="AV1054" s="12" t="s">
        <v>84</v>
      </c>
      <c r="AW1054" s="12" t="s">
        <v>37</v>
      </c>
      <c r="AX1054" s="12" t="s">
        <v>76</v>
      </c>
      <c r="AY1054" s="148" t="s">
        <v>163</v>
      </c>
    </row>
    <row r="1055" spans="2:51" s="13" customFormat="1">
      <c r="B1055" s="153"/>
      <c r="D1055" s="141" t="s">
        <v>176</v>
      </c>
      <c r="E1055" s="154" t="s">
        <v>19</v>
      </c>
      <c r="F1055" s="155" t="s">
        <v>964</v>
      </c>
      <c r="H1055" s="156">
        <v>-5.0720000000000001</v>
      </c>
      <c r="I1055" s="157"/>
      <c r="L1055" s="153"/>
      <c r="M1055" s="158"/>
      <c r="T1055" s="159"/>
      <c r="AT1055" s="154" t="s">
        <v>176</v>
      </c>
      <c r="AU1055" s="154" t="s">
        <v>86</v>
      </c>
      <c r="AV1055" s="13" t="s">
        <v>86</v>
      </c>
      <c r="AW1055" s="13" t="s">
        <v>37</v>
      </c>
      <c r="AX1055" s="13" t="s">
        <v>76</v>
      </c>
      <c r="AY1055" s="154" t="s">
        <v>163</v>
      </c>
    </row>
    <row r="1056" spans="2:51" s="12" customFormat="1">
      <c r="B1056" s="147"/>
      <c r="D1056" s="141" t="s">
        <v>176</v>
      </c>
      <c r="E1056" s="148" t="s">
        <v>19</v>
      </c>
      <c r="F1056" s="149" t="s">
        <v>965</v>
      </c>
      <c r="H1056" s="148" t="s">
        <v>19</v>
      </c>
      <c r="I1056" s="150"/>
      <c r="L1056" s="147"/>
      <c r="M1056" s="151"/>
      <c r="T1056" s="152"/>
      <c r="AT1056" s="148" t="s">
        <v>176</v>
      </c>
      <c r="AU1056" s="148" t="s">
        <v>86</v>
      </c>
      <c r="AV1056" s="12" t="s">
        <v>84</v>
      </c>
      <c r="AW1056" s="12" t="s">
        <v>37</v>
      </c>
      <c r="AX1056" s="12" t="s">
        <v>76</v>
      </c>
      <c r="AY1056" s="148" t="s">
        <v>163</v>
      </c>
    </row>
    <row r="1057" spans="2:65" s="13" customFormat="1">
      <c r="B1057" s="153"/>
      <c r="D1057" s="141" t="s">
        <v>176</v>
      </c>
      <c r="E1057" s="154" t="s">
        <v>19</v>
      </c>
      <c r="F1057" s="155" t="s">
        <v>966</v>
      </c>
      <c r="H1057" s="156">
        <v>35.64</v>
      </c>
      <c r="I1057" s="157"/>
      <c r="L1057" s="153"/>
      <c r="M1057" s="158"/>
      <c r="T1057" s="159"/>
      <c r="AT1057" s="154" t="s">
        <v>176</v>
      </c>
      <c r="AU1057" s="154" t="s">
        <v>86</v>
      </c>
      <c r="AV1057" s="13" t="s">
        <v>86</v>
      </c>
      <c r="AW1057" s="13" t="s">
        <v>37</v>
      </c>
      <c r="AX1057" s="13" t="s">
        <v>76</v>
      </c>
      <c r="AY1057" s="154" t="s">
        <v>163</v>
      </c>
    </row>
    <row r="1058" spans="2:65" s="12" customFormat="1">
      <c r="B1058" s="147"/>
      <c r="D1058" s="141" t="s">
        <v>176</v>
      </c>
      <c r="E1058" s="148" t="s">
        <v>19</v>
      </c>
      <c r="F1058" s="149" t="s">
        <v>555</v>
      </c>
      <c r="H1058" s="148" t="s">
        <v>19</v>
      </c>
      <c r="I1058" s="150"/>
      <c r="L1058" s="147"/>
      <c r="M1058" s="151"/>
      <c r="T1058" s="152"/>
      <c r="AT1058" s="148" t="s">
        <v>176</v>
      </c>
      <c r="AU1058" s="148" t="s">
        <v>86</v>
      </c>
      <c r="AV1058" s="12" t="s">
        <v>84</v>
      </c>
      <c r="AW1058" s="12" t="s">
        <v>37</v>
      </c>
      <c r="AX1058" s="12" t="s">
        <v>76</v>
      </c>
      <c r="AY1058" s="148" t="s">
        <v>163</v>
      </c>
    </row>
    <row r="1059" spans="2:65" s="13" customFormat="1">
      <c r="B1059" s="153"/>
      <c r="D1059" s="141" t="s">
        <v>176</v>
      </c>
      <c r="E1059" s="154" t="s">
        <v>19</v>
      </c>
      <c r="F1059" s="155" t="s">
        <v>942</v>
      </c>
      <c r="H1059" s="156">
        <v>-3.3759999999999999</v>
      </c>
      <c r="I1059" s="157"/>
      <c r="L1059" s="153"/>
      <c r="M1059" s="158"/>
      <c r="T1059" s="159"/>
      <c r="AT1059" s="154" t="s">
        <v>176</v>
      </c>
      <c r="AU1059" s="154" t="s">
        <v>86</v>
      </c>
      <c r="AV1059" s="13" t="s">
        <v>86</v>
      </c>
      <c r="AW1059" s="13" t="s">
        <v>37</v>
      </c>
      <c r="AX1059" s="13" t="s">
        <v>76</v>
      </c>
      <c r="AY1059" s="154" t="s">
        <v>163</v>
      </c>
    </row>
    <row r="1060" spans="2:65" s="12" customFormat="1">
      <c r="B1060" s="147"/>
      <c r="D1060" s="141" t="s">
        <v>176</v>
      </c>
      <c r="E1060" s="148" t="s">
        <v>19</v>
      </c>
      <c r="F1060" s="149" t="s">
        <v>967</v>
      </c>
      <c r="H1060" s="148" t="s">
        <v>19</v>
      </c>
      <c r="I1060" s="150"/>
      <c r="L1060" s="147"/>
      <c r="M1060" s="151"/>
      <c r="T1060" s="152"/>
      <c r="AT1060" s="148" t="s">
        <v>176</v>
      </c>
      <c r="AU1060" s="148" t="s">
        <v>86</v>
      </c>
      <c r="AV1060" s="12" t="s">
        <v>84</v>
      </c>
      <c r="AW1060" s="12" t="s">
        <v>37</v>
      </c>
      <c r="AX1060" s="12" t="s">
        <v>76</v>
      </c>
      <c r="AY1060" s="148" t="s">
        <v>163</v>
      </c>
    </row>
    <row r="1061" spans="2:65" s="13" customFormat="1" ht="20.399999999999999">
      <c r="B1061" s="153"/>
      <c r="D1061" s="141" t="s">
        <v>176</v>
      </c>
      <c r="E1061" s="154" t="s">
        <v>19</v>
      </c>
      <c r="F1061" s="155" t="s">
        <v>968</v>
      </c>
      <c r="H1061" s="156">
        <v>107.88</v>
      </c>
      <c r="I1061" s="157"/>
      <c r="L1061" s="153"/>
      <c r="M1061" s="158"/>
      <c r="T1061" s="159"/>
      <c r="AT1061" s="154" t="s">
        <v>176</v>
      </c>
      <c r="AU1061" s="154" t="s">
        <v>86</v>
      </c>
      <c r="AV1061" s="13" t="s">
        <v>86</v>
      </c>
      <c r="AW1061" s="13" t="s">
        <v>37</v>
      </c>
      <c r="AX1061" s="13" t="s">
        <v>76</v>
      </c>
      <c r="AY1061" s="154" t="s">
        <v>163</v>
      </c>
    </row>
    <row r="1062" spans="2:65" s="12" customFormat="1">
      <c r="B1062" s="147"/>
      <c r="D1062" s="141" t="s">
        <v>176</v>
      </c>
      <c r="E1062" s="148" t="s">
        <v>19</v>
      </c>
      <c r="F1062" s="149" t="s">
        <v>555</v>
      </c>
      <c r="H1062" s="148" t="s">
        <v>19</v>
      </c>
      <c r="I1062" s="150"/>
      <c r="L1062" s="147"/>
      <c r="M1062" s="151"/>
      <c r="T1062" s="152"/>
      <c r="AT1062" s="148" t="s">
        <v>176</v>
      </c>
      <c r="AU1062" s="148" t="s">
        <v>86</v>
      </c>
      <c r="AV1062" s="12" t="s">
        <v>84</v>
      </c>
      <c r="AW1062" s="12" t="s">
        <v>37</v>
      </c>
      <c r="AX1062" s="12" t="s">
        <v>76</v>
      </c>
      <c r="AY1062" s="148" t="s">
        <v>163</v>
      </c>
    </row>
    <row r="1063" spans="2:65" s="13" customFormat="1" ht="30.6">
      <c r="B1063" s="153"/>
      <c r="D1063" s="141" t="s">
        <v>176</v>
      </c>
      <c r="E1063" s="154" t="s">
        <v>19</v>
      </c>
      <c r="F1063" s="155" t="s">
        <v>936</v>
      </c>
      <c r="H1063" s="156">
        <v>-20.968</v>
      </c>
      <c r="I1063" s="157"/>
      <c r="L1063" s="153"/>
      <c r="M1063" s="158"/>
      <c r="T1063" s="159"/>
      <c r="AT1063" s="154" t="s">
        <v>176</v>
      </c>
      <c r="AU1063" s="154" t="s">
        <v>86</v>
      </c>
      <c r="AV1063" s="13" t="s">
        <v>86</v>
      </c>
      <c r="AW1063" s="13" t="s">
        <v>37</v>
      </c>
      <c r="AX1063" s="13" t="s">
        <v>76</v>
      </c>
      <c r="AY1063" s="154" t="s">
        <v>163</v>
      </c>
    </row>
    <row r="1064" spans="2:65" s="12" customFormat="1">
      <c r="B1064" s="147"/>
      <c r="D1064" s="141" t="s">
        <v>176</v>
      </c>
      <c r="E1064" s="148" t="s">
        <v>19</v>
      </c>
      <c r="F1064" s="149" t="s">
        <v>969</v>
      </c>
      <c r="H1064" s="148" t="s">
        <v>19</v>
      </c>
      <c r="I1064" s="150"/>
      <c r="L1064" s="147"/>
      <c r="M1064" s="151"/>
      <c r="T1064" s="152"/>
      <c r="AT1064" s="148" t="s">
        <v>176</v>
      </c>
      <c r="AU1064" s="148" t="s">
        <v>86</v>
      </c>
      <c r="AV1064" s="12" t="s">
        <v>84</v>
      </c>
      <c r="AW1064" s="12" t="s">
        <v>37</v>
      </c>
      <c r="AX1064" s="12" t="s">
        <v>76</v>
      </c>
      <c r="AY1064" s="148" t="s">
        <v>163</v>
      </c>
    </row>
    <row r="1065" spans="2:65" s="13" customFormat="1">
      <c r="B1065" s="153"/>
      <c r="D1065" s="141" t="s">
        <v>176</v>
      </c>
      <c r="E1065" s="154" t="s">
        <v>19</v>
      </c>
      <c r="F1065" s="155" t="s">
        <v>938</v>
      </c>
      <c r="H1065" s="156">
        <v>76.260000000000005</v>
      </c>
      <c r="I1065" s="157"/>
      <c r="L1065" s="153"/>
      <c r="M1065" s="158"/>
      <c r="T1065" s="159"/>
      <c r="AT1065" s="154" t="s">
        <v>176</v>
      </c>
      <c r="AU1065" s="154" t="s">
        <v>86</v>
      </c>
      <c r="AV1065" s="13" t="s">
        <v>86</v>
      </c>
      <c r="AW1065" s="13" t="s">
        <v>37</v>
      </c>
      <c r="AX1065" s="13" t="s">
        <v>76</v>
      </c>
      <c r="AY1065" s="154" t="s">
        <v>163</v>
      </c>
    </row>
    <row r="1066" spans="2:65" s="12" customFormat="1">
      <c r="B1066" s="147"/>
      <c r="D1066" s="141" t="s">
        <v>176</v>
      </c>
      <c r="E1066" s="148" t="s">
        <v>19</v>
      </c>
      <c r="F1066" s="149" t="s">
        <v>555</v>
      </c>
      <c r="H1066" s="148" t="s">
        <v>19</v>
      </c>
      <c r="I1066" s="150"/>
      <c r="L1066" s="147"/>
      <c r="M1066" s="151"/>
      <c r="T1066" s="152"/>
      <c r="AT1066" s="148" t="s">
        <v>176</v>
      </c>
      <c r="AU1066" s="148" t="s">
        <v>86</v>
      </c>
      <c r="AV1066" s="12" t="s">
        <v>84</v>
      </c>
      <c r="AW1066" s="12" t="s">
        <v>37</v>
      </c>
      <c r="AX1066" s="12" t="s">
        <v>76</v>
      </c>
      <c r="AY1066" s="148" t="s">
        <v>163</v>
      </c>
    </row>
    <row r="1067" spans="2:65" s="13" customFormat="1" ht="30.6">
      <c r="B1067" s="153"/>
      <c r="D1067" s="141" t="s">
        <v>176</v>
      </c>
      <c r="E1067" s="154" t="s">
        <v>19</v>
      </c>
      <c r="F1067" s="155" t="s">
        <v>970</v>
      </c>
      <c r="H1067" s="156">
        <v>-18.96</v>
      </c>
      <c r="I1067" s="157"/>
      <c r="L1067" s="153"/>
      <c r="M1067" s="158"/>
      <c r="T1067" s="159"/>
      <c r="AT1067" s="154" t="s">
        <v>176</v>
      </c>
      <c r="AU1067" s="154" t="s">
        <v>86</v>
      </c>
      <c r="AV1067" s="13" t="s">
        <v>86</v>
      </c>
      <c r="AW1067" s="13" t="s">
        <v>37</v>
      </c>
      <c r="AX1067" s="13" t="s">
        <v>76</v>
      </c>
      <c r="AY1067" s="154" t="s">
        <v>163</v>
      </c>
    </row>
    <row r="1068" spans="2:65" s="14" customFormat="1">
      <c r="B1068" s="160"/>
      <c r="D1068" s="141" t="s">
        <v>176</v>
      </c>
      <c r="E1068" s="161" t="s">
        <v>19</v>
      </c>
      <c r="F1068" s="162" t="s">
        <v>178</v>
      </c>
      <c r="H1068" s="163">
        <v>905.774</v>
      </c>
      <c r="I1068" s="164"/>
      <c r="L1068" s="160"/>
      <c r="M1068" s="165"/>
      <c r="T1068" s="166"/>
      <c r="AT1068" s="161" t="s">
        <v>176</v>
      </c>
      <c r="AU1068" s="161" t="s">
        <v>86</v>
      </c>
      <c r="AV1068" s="14" t="s">
        <v>170</v>
      </c>
      <c r="AW1068" s="14" t="s">
        <v>37</v>
      </c>
      <c r="AX1068" s="14" t="s">
        <v>84</v>
      </c>
      <c r="AY1068" s="161" t="s">
        <v>163</v>
      </c>
    </row>
    <row r="1069" spans="2:65" s="1" customFormat="1" ht="24.15" customHeight="1">
      <c r="B1069" s="33"/>
      <c r="C1069" s="128" t="s">
        <v>977</v>
      </c>
      <c r="D1069" s="128" t="s">
        <v>165</v>
      </c>
      <c r="E1069" s="129" t="s">
        <v>978</v>
      </c>
      <c r="F1069" s="130" t="s">
        <v>979</v>
      </c>
      <c r="G1069" s="131" t="s">
        <v>187</v>
      </c>
      <c r="H1069" s="132">
        <v>45.417999999999999</v>
      </c>
      <c r="I1069" s="133"/>
      <c r="J1069" s="134">
        <f>ROUND(I1069*H1069,2)</f>
        <v>0</v>
      </c>
      <c r="K1069" s="130" t="s">
        <v>169</v>
      </c>
      <c r="L1069" s="33"/>
      <c r="M1069" s="135" t="s">
        <v>19</v>
      </c>
      <c r="N1069" s="136" t="s">
        <v>47</v>
      </c>
      <c r="P1069" s="137">
        <f>O1069*H1069</f>
        <v>0</v>
      </c>
      <c r="Q1069" s="137">
        <v>4.3800000000000002E-3</v>
      </c>
      <c r="R1069" s="137">
        <f>Q1069*H1069</f>
        <v>0.19893084</v>
      </c>
      <c r="S1069" s="137">
        <v>0</v>
      </c>
      <c r="T1069" s="138">
        <f>S1069*H1069</f>
        <v>0</v>
      </c>
      <c r="AR1069" s="139" t="s">
        <v>170</v>
      </c>
      <c r="AT1069" s="139" t="s">
        <v>165</v>
      </c>
      <c r="AU1069" s="139" t="s">
        <v>86</v>
      </c>
      <c r="AY1069" s="18" t="s">
        <v>163</v>
      </c>
      <c r="BE1069" s="140">
        <f>IF(N1069="základní",J1069,0)</f>
        <v>0</v>
      </c>
      <c r="BF1069" s="140">
        <f>IF(N1069="snížená",J1069,0)</f>
        <v>0</v>
      </c>
      <c r="BG1069" s="140">
        <f>IF(N1069="zákl. přenesená",J1069,0)</f>
        <v>0</v>
      </c>
      <c r="BH1069" s="140">
        <f>IF(N1069="sníž. přenesená",J1069,0)</f>
        <v>0</v>
      </c>
      <c r="BI1069" s="140">
        <f>IF(N1069="nulová",J1069,0)</f>
        <v>0</v>
      </c>
      <c r="BJ1069" s="18" t="s">
        <v>84</v>
      </c>
      <c r="BK1069" s="140">
        <f>ROUND(I1069*H1069,2)</f>
        <v>0</v>
      </c>
      <c r="BL1069" s="18" t="s">
        <v>170</v>
      </c>
      <c r="BM1069" s="139" t="s">
        <v>980</v>
      </c>
    </row>
    <row r="1070" spans="2:65" s="1" customFormat="1" ht="19.2">
      <c r="B1070" s="33"/>
      <c r="D1070" s="141" t="s">
        <v>172</v>
      </c>
      <c r="F1070" s="142" t="s">
        <v>981</v>
      </c>
      <c r="I1070" s="143"/>
      <c r="L1070" s="33"/>
      <c r="M1070" s="144"/>
      <c r="T1070" s="54"/>
      <c r="AT1070" s="18" t="s">
        <v>172</v>
      </c>
      <c r="AU1070" s="18" t="s">
        <v>86</v>
      </c>
    </row>
    <row r="1071" spans="2:65" s="1" customFormat="1">
      <c r="B1071" s="33"/>
      <c r="D1071" s="145" t="s">
        <v>174</v>
      </c>
      <c r="F1071" s="146" t="s">
        <v>982</v>
      </c>
      <c r="I1071" s="143"/>
      <c r="L1071" s="33"/>
      <c r="M1071" s="144"/>
      <c r="T1071" s="54"/>
      <c r="AT1071" s="18" t="s">
        <v>174</v>
      </c>
      <c r="AU1071" s="18" t="s">
        <v>86</v>
      </c>
    </row>
    <row r="1072" spans="2:65" s="12" customFormat="1">
      <c r="B1072" s="147"/>
      <c r="D1072" s="141" t="s">
        <v>176</v>
      </c>
      <c r="E1072" s="148" t="s">
        <v>19</v>
      </c>
      <c r="F1072" s="149" t="s">
        <v>511</v>
      </c>
      <c r="H1072" s="148" t="s">
        <v>19</v>
      </c>
      <c r="I1072" s="150"/>
      <c r="L1072" s="147"/>
      <c r="M1072" s="151"/>
      <c r="T1072" s="152"/>
      <c r="AT1072" s="148" t="s">
        <v>176</v>
      </c>
      <c r="AU1072" s="148" t="s">
        <v>86</v>
      </c>
      <c r="AV1072" s="12" t="s">
        <v>84</v>
      </c>
      <c r="AW1072" s="12" t="s">
        <v>37</v>
      </c>
      <c r="AX1072" s="12" t="s">
        <v>76</v>
      </c>
      <c r="AY1072" s="148" t="s">
        <v>163</v>
      </c>
    </row>
    <row r="1073" spans="2:65" s="12" customFormat="1">
      <c r="B1073" s="147"/>
      <c r="D1073" s="141" t="s">
        <v>176</v>
      </c>
      <c r="E1073" s="148" t="s">
        <v>19</v>
      </c>
      <c r="F1073" s="149" t="s">
        <v>877</v>
      </c>
      <c r="H1073" s="148" t="s">
        <v>19</v>
      </c>
      <c r="I1073" s="150"/>
      <c r="L1073" s="147"/>
      <c r="M1073" s="151"/>
      <c r="T1073" s="152"/>
      <c r="AT1073" s="148" t="s">
        <v>176</v>
      </c>
      <c r="AU1073" s="148" t="s">
        <v>86</v>
      </c>
      <c r="AV1073" s="12" t="s">
        <v>84</v>
      </c>
      <c r="AW1073" s="12" t="s">
        <v>37</v>
      </c>
      <c r="AX1073" s="12" t="s">
        <v>76</v>
      </c>
      <c r="AY1073" s="148" t="s">
        <v>163</v>
      </c>
    </row>
    <row r="1074" spans="2:65" s="13" customFormat="1">
      <c r="B1074" s="153"/>
      <c r="D1074" s="141" t="s">
        <v>176</v>
      </c>
      <c r="E1074" s="154" t="s">
        <v>19</v>
      </c>
      <c r="F1074" s="155" t="s">
        <v>878</v>
      </c>
      <c r="H1074" s="156">
        <v>26.815000000000001</v>
      </c>
      <c r="I1074" s="157"/>
      <c r="L1074" s="153"/>
      <c r="M1074" s="158"/>
      <c r="T1074" s="159"/>
      <c r="AT1074" s="154" t="s">
        <v>176</v>
      </c>
      <c r="AU1074" s="154" t="s">
        <v>86</v>
      </c>
      <c r="AV1074" s="13" t="s">
        <v>86</v>
      </c>
      <c r="AW1074" s="13" t="s">
        <v>37</v>
      </c>
      <c r="AX1074" s="13" t="s">
        <v>76</v>
      </c>
      <c r="AY1074" s="154" t="s">
        <v>163</v>
      </c>
    </row>
    <row r="1075" spans="2:65" s="12" customFormat="1">
      <c r="B1075" s="147"/>
      <c r="D1075" s="141" t="s">
        <v>176</v>
      </c>
      <c r="E1075" s="148" t="s">
        <v>19</v>
      </c>
      <c r="F1075" s="149" t="s">
        <v>555</v>
      </c>
      <c r="H1075" s="148" t="s">
        <v>19</v>
      </c>
      <c r="I1075" s="150"/>
      <c r="L1075" s="147"/>
      <c r="M1075" s="151"/>
      <c r="T1075" s="152"/>
      <c r="AT1075" s="148" t="s">
        <v>176</v>
      </c>
      <c r="AU1075" s="148" t="s">
        <v>86</v>
      </c>
      <c r="AV1075" s="12" t="s">
        <v>84</v>
      </c>
      <c r="AW1075" s="12" t="s">
        <v>37</v>
      </c>
      <c r="AX1075" s="12" t="s">
        <v>76</v>
      </c>
      <c r="AY1075" s="148" t="s">
        <v>163</v>
      </c>
    </row>
    <row r="1076" spans="2:65" s="13" customFormat="1">
      <c r="B1076" s="153"/>
      <c r="D1076" s="141" t="s">
        <v>176</v>
      </c>
      <c r="E1076" s="154" t="s">
        <v>19</v>
      </c>
      <c r="F1076" s="155" t="s">
        <v>879</v>
      </c>
      <c r="H1076" s="156">
        <v>-3.36</v>
      </c>
      <c r="I1076" s="157"/>
      <c r="L1076" s="153"/>
      <c r="M1076" s="158"/>
      <c r="T1076" s="159"/>
      <c r="AT1076" s="154" t="s">
        <v>176</v>
      </c>
      <c r="AU1076" s="154" t="s">
        <v>86</v>
      </c>
      <c r="AV1076" s="13" t="s">
        <v>86</v>
      </c>
      <c r="AW1076" s="13" t="s">
        <v>37</v>
      </c>
      <c r="AX1076" s="13" t="s">
        <v>76</v>
      </c>
      <c r="AY1076" s="154" t="s">
        <v>163</v>
      </c>
    </row>
    <row r="1077" spans="2:65" s="12" customFormat="1">
      <c r="B1077" s="147"/>
      <c r="D1077" s="141" t="s">
        <v>176</v>
      </c>
      <c r="E1077" s="148" t="s">
        <v>19</v>
      </c>
      <c r="F1077" s="149" t="s">
        <v>894</v>
      </c>
      <c r="H1077" s="148" t="s">
        <v>19</v>
      </c>
      <c r="I1077" s="150"/>
      <c r="L1077" s="147"/>
      <c r="M1077" s="151"/>
      <c r="T1077" s="152"/>
      <c r="AT1077" s="148" t="s">
        <v>176</v>
      </c>
      <c r="AU1077" s="148" t="s">
        <v>86</v>
      </c>
      <c r="AV1077" s="12" t="s">
        <v>84</v>
      </c>
      <c r="AW1077" s="12" t="s">
        <v>37</v>
      </c>
      <c r="AX1077" s="12" t="s">
        <v>76</v>
      </c>
      <c r="AY1077" s="148" t="s">
        <v>163</v>
      </c>
    </row>
    <row r="1078" spans="2:65" s="13" customFormat="1">
      <c r="B1078" s="153"/>
      <c r="D1078" s="141" t="s">
        <v>176</v>
      </c>
      <c r="E1078" s="154" t="s">
        <v>19</v>
      </c>
      <c r="F1078" s="155" t="s">
        <v>983</v>
      </c>
      <c r="H1078" s="156">
        <v>0.76800000000000002</v>
      </c>
      <c r="I1078" s="157"/>
      <c r="L1078" s="153"/>
      <c r="M1078" s="158"/>
      <c r="T1078" s="159"/>
      <c r="AT1078" s="154" t="s">
        <v>176</v>
      </c>
      <c r="AU1078" s="154" t="s">
        <v>86</v>
      </c>
      <c r="AV1078" s="13" t="s">
        <v>86</v>
      </c>
      <c r="AW1078" s="13" t="s">
        <v>37</v>
      </c>
      <c r="AX1078" s="13" t="s">
        <v>76</v>
      </c>
      <c r="AY1078" s="154" t="s">
        <v>163</v>
      </c>
    </row>
    <row r="1079" spans="2:65" s="13" customFormat="1">
      <c r="B1079" s="153"/>
      <c r="D1079" s="141" t="s">
        <v>176</v>
      </c>
      <c r="E1079" s="154" t="s">
        <v>19</v>
      </c>
      <c r="F1079" s="155" t="s">
        <v>984</v>
      </c>
      <c r="H1079" s="156">
        <v>1.2</v>
      </c>
      <c r="I1079" s="157"/>
      <c r="L1079" s="153"/>
      <c r="M1079" s="158"/>
      <c r="T1079" s="159"/>
      <c r="AT1079" s="154" t="s">
        <v>176</v>
      </c>
      <c r="AU1079" s="154" t="s">
        <v>86</v>
      </c>
      <c r="AV1079" s="13" t="s">
        <v>86</v>
      </c>
      <c r="AW1079" s="13" t="s">
        <v>37</v>
      </c>
      <c r="AX1079" s="13" t="s">
        <v>76</v>
      </c>
      <c r="AY1079" s="154" t="s">
        <v>163</v>
      </c>
    </row>
    <row r="1080" spans="2:65" s="12" customFormat="1">
      <c r="B1080" s="147"/>
      <c r="D1080" s="141" t="s">
        <v>176</v>
      </c>
      <c r="E1080" s="148" t="s">
        <v>19</v>
      </c>
      <c r="F1080" s="149" t="s">
        <v>558</v>
      </c>
      <c r="H1080" s="148" t="s">
        <v>19</v>
      </c>
      <c r="I1080" s="150"/>
      <c r="L1080" s="147"/>
      <c r="M1080" s="151"/>
      <c r="T1080" s="152"/>
      <c r="AT1080" s="148" t="s">
        <v>176</v>
      </c>
      <c r="AU1080" s="148" t="s">
        <v>86</v>
      </c>
      <c r="AV1080" s="12" t="s">
        <v>84</v>
      </c>
      <c r="AW1080" s="12" t="s">
        <v>37</v>
      </c>
      <c r="AX1080" s="12" t="s">
        <v>76</v>
      </c>
      <c r="AY1080" s="148" t="s">
        <v>163</v>
      </c>
    </row>
    <row r="1081" spans="2:65" s="12" customFormat="1">
      <c r="B1081" s="147"/>
      <c r="D1081" s="141" t="s">
        <v>176</v>
      </c>
      <c r="E1081" s="148" t="s">
        <v>19</v>
      </c>
      <c r="F1081" s="149" t="s">
        <v>880</v>
      </c>
      <c r="H1081" s="148" t="s">
        <v>19</v>
      </c>
      <c r="I1081" s="150"/>
      <c r="L1081" s="147"/>
      <c r="M1081" s="151"/>
      <c r="T1081" s="152"/>
      <c r="AT1081" s="148" t="s">
        <v>176</v>
      </c>
      <c r="AU1081" s="148" t="s">
        <v>86</v>
      </c>
      <c r="AV1081" s="12" t="s">
        <v>84</v>
      </c>
      <c r="AW1081" s="12" t="s">
        <v>37</v>
      </c>
      <c r="AX1081" s="12" t="s">
        <v>76</v>
      </c>
      <c r="AY1081" s="148" t="s">
        <v>163</v>
      </c>
    </row>
    <row r="1082" spans="2:65" s="13" customFormat="1">
      <c r="B1082" s="153"/>
      <c r="D1082" s="141" t="s">
        <v>176</v>
      </c>
      <c r="E1082" s="154" t="s">
        <v>19</v>
      </c>
      <c r="F1082" s="155" t="s">
        <v>881</v>
      </c>
      <c r="H1082" s="156">
        <v>23.355</v>
      </c>
      <c r="I1082" s="157"/>
      <c r="L1082" s="153"/>
      <c r="M1082" s="158"/>
      <c r="T1082" s="159"/>
      <c r="AT1082" s="154" t="s">
        <v>176</v>
      </c>
      <c r="AU1082" s="154" t="s">
        <v>86</v>
      </c>
      <c r="AV1082" s="13" t="s">
        <v>86</v>
      </c>
      <c r="AW1082" s="13" t="s">
        <v>37</v>
      </c>
      <c r="AX1082" s="13" t="s">
        <v>76</v>
      </c>
      <c r="AY1082" s="154" t="s">
        <v>163</v>
      </c>
    </row>
    <row r="1083" spans="2:65" s="12" customFormat="1">
      <c r="B1083" s="147"/>
      <c r="D1083" s="141" t="s">
        <v>176</v>
      </c>
      <c r="E1083" s="148" t="s">
        <v>19</v>
      </c>
      <c r="F1083" s="149" t="s">
        <v>555</v>
      </c>
      <c r="H1083" s="148" t="s">
        <v>19</v>
      </c>
      <c r="I1083" s="150"/>
      <c r="L1083" s="147"/>
      <c r="M1083" s="151"/>
      <c r="T1083" s="152"/>
      <c r="AT1083" s="148" t="s">
        <v>176</v>
      </c>
      <c r="AU1083" s="148" t="s">
        <v>86</v>
      </c>
      <c r="AV1083" s="12" t="s">
        <v>84</v>
      </c>
      <c r="AW1083" s="12" t="s">
        <v>37</v>
      </c>
      <c r="AX1083" s="12" t="s">
        <v>76</v>
      </c>
      <c r="AY1083" s="148" t="s">
        <v>163</v>
      </c>
    </row>
    <row r="1084" spans="2:65" s="13" customFormat="1">
      <c r="B1084" s="153"/>
      <c r="D1084" s="141" t="s">
        <v>176</v>
      </c>
      <c r="E1084" s="154" t="s">
        <v>19</v>
      </c>
      <c r="F1084" s="155" t="s">
        <v>879</v>
      </c>
      <c r="H1084" s="156">
        <v>-3.36</v>
      </c>
      <c r="I1084" s="157"/>
      <c r="L1084" s="153"/>
      <c r="M1084" s="158"/>
      <c r="T1084" s="159"/>
      <c r="AT1084" s="154" t="s">
        <v>176</v>
      </c>
      <c r="AU1084" s="154" t="s">
        <v>86</v>
      </c>
      <c r="AV1084" s="13" t="s">
        <v>86</v>
      </c>
      <c r="AW1084" s="13" t="s">
        <v>37</v>
      </c>
      <c r="AX1084" s="13" t="s">
        <v>76</v>
      </c>
      <c r="AY1084" s="154" t="s">
        <v>163</v>
      </c>
    </row>
    <row r="1085" spans="2:65" s="14" customFormat="1">
      <c r="B1085" s="160"/>
      <c r="D1085" s="141" t="s">
        <v>176</v>
      </c>
      <c r="E1085" s="161" t="s">
        <v>19</v>
      </c>
      <c r="F1085" s="162" t="s">
        <v>178</v>
      </c>
      <c r="H1085" s="163">
        <v>45.417999999999999</v>
      </c>
      <c r="I1085" s="164"/>
      <c r="L1085" s="160"/>
      <c r="M1085" s="165"/>
      <c r="T1085" s="166"/>
      <c r="AT1085" s="161" t="s">
        <v>176</v>
      </c>
      <c r="AU1085" s="161" t="s">
        <v>86</v>
      </c>
      <c r="AV1085" s="14" t="s">
        <v>170</v>
      </c>
      <c r="AW1085" s="14" t="s">
        <v>37</v>
      </c>
      <c r="AX1085" s="14" t="s">
        <v>84</v>
      </c>
      <c r="AY1085" s="161" t="s">
        <v>163</v>
      </c>
    </row>
    <row r="1086" spans="2:65" s="1" customFormat="1" ht="24.15" customHeight="1">
      <c r="B1086" s="33"/>
      <c r="C1086" s="128" t="s">
        <v>985</v>
      </c>
      <c r="D1086" s="128" t="s">
        <v>165</v>
      </c>
      <c r="E1086" s="129" t="s">
        <v>986</v>
      </c>
      <c r="F1086" s="130" t="s">
        <v>987</v>
      </c>
      <c r="G1086" s="131" t="s">
        <v>187</v>
      </c>
      <c r="H1086" s="132">
        <v>1.968</v>
      </c>
      <c r="I1086" s="133"/>
      <c r="J1086" s="134">
        <f>ROUND(I1086*H1086,2)</f>
        <v>0</v>
      </c>
      <c r="K1086" s="130" t="s">
        <v>169</v>
      </c>
      <c r="L1086" s="33"/>
      <c r="M1086" s="135" t="s">
        <v>19</v>
      </c>
      <c r="N1086" s="136" t="s">
        <v>47</v>
      </c>
      <c r="P1086" s="137">
        <f>O1086*H1086</f>
        <v>0</v>
      </c>
      <c r="Q1086" s="137">
        <v>4.0000000000000001E-3</v>
      </c>
      <c r="R1086" s="137">
        <f>Q1086*H1086</f>
        <v>7.8720000000000005E-3</v>
      </c>
      <c r="S1086" s="137">
        <v>0</v>
      </c>
      <c r="T1086" s="138">
        <f>S1086*H1086</f>
        <v>0</v>
      </c>
      <c r="AR1086" s="139" t="s">
        <v>170</v>
      </c>
      <c r="AT1086" s="139" t="s">
        <v>165</v>
      </c>
      <c r="AU1086" s="139" t="s">
        <v>86</v>
      </c>
      <c r="AY1086" s="18" t="s">
        <v>163</v>
      </c>
      <c r="BE1086" s="140">
        <f>IF(N1086="základní",J1086,0)</f>
        <v>0</v>
      </c>
      <c r="BF1086" s="140">
        <f>IF(N1086="snížená",J1086,0)</f>
        <v>0</v>
      </c>
      <c r="BG1086" s="140">
        <f>IF(N1086="zákl. přenesená",J1086,0)</f>
        <v>0</v>
      </c>
      <c r="BH1086" s="140">
        <f>IF(N1086="sníž. přenesená",J1086,0)</f>
        <v>0</v>
      </c>
      <c r="BI1086" s="140">
        <f>IF(N1086="nulová",J1086,0)</f>
        <v>0</v>
      </c>
      <c r="BJ1086" s="18" t="s">
        <v>84</v>
      </c>
      <c r="BK1086" s="140">
        <f>ROUND(I1086*H1086,2)</f>
        <v>0</v>
      </c>
      <c r="BL1086" s="18" t="s">
        <v>170</v>
      </c>
      <c r="BM1086" s="139" t="s">
        <v>988</v>
      </c>
    </row>
    <row r="1087" spans="2:65" s="1" customFormat="1" ht="19.2">
      <c r="B1087" s="33"/>
      <c r="D1087" s="141" t="s">
        <v>172</v>
      </c>
      <c r="F1087" s="142" t="s">
        <v>989</v>
      </c>
      <c r="I1087" s="143"/>
      <c r="L1087" s="33"/>
      <c r="M1087" s="144"/>
      <c r="T1087" s="54"/>
      <c r="AT1087" s="18" t="s">
        <v>172</v>
      </c>
      <c r="AU1087" s="18" t="s">
        <v>86</v>
      </c>
    </row>
    <row r="1088" spans="2:65" s="1" customFormat="1">
      <c r="B1088" s="33"/>
      <c r="D1088" s="145" t="s">
        <v>174</v>
      </c>
      <c r="F1088" s="146" t="s">
        <v>990</v>
      </c>
      <c r="I1088" s="143"/>
      <c r="L1088" s="33"/>
      <c r="M1088" s="144"/>
      <c r="T1088" s="54"/>
      <c r="AT1088" s="18" t="s">
        <v>174</v>
      </c>
      <c r="AU1088" s="18" t="s">
        <v>86</v>
      </c>
    </row>
    <row r="1089" spans="2:65" s="12" customFormat="1">
      <c r="B1089" s="147"/>
      <c r="D1089" s="141" t="s">
        <v>176</v>
      </c>
      <c r="E1089" s="148" t="s">
        <v>19</v>
      </c>
      <c r="F1089" s="149" t="s">
        <v>894</v>
      </c>
      <c r="H1089" s="148" t="s">
        <v>19</v>
      </c>
      <c r="I1089" s="150"/>
      <c r="L1089" s="147"/>
      <c r="M1089" s="151"/>
      <c r="T1089" s="152"/>
      <c r="AT1089" s="148" t="s">
        <v>176</v>
      </c>
      <c r="AU1089" s="148" t="s">
        <v>86</v>
      </c>
      <c r="AV1089" s="12" t="s">
        <v>84</v>
      </c>
      <c r="AW1089" s="12" t="s">
        <v>37</v>
      </c>
      <c r="AX1089" s="12" t="s">
        <v>76</v>
      </c>
      <c r="AY1089" s="148" t="s">
        <v>163</v>
      </c>
    </row>
    <row r="1090" spans="2:65" s="13" customFormat="1">
      <c r="B1090" s="153"/>
      <c r="D1090" s="141" t="s">
        <v>176</v>
      </c>
      <c r="E1090" s="154" t="s">
        <v>19</v>
      </c>
      <c r="F1090" s="155" t="s">
        <v>983</v>
      </c>
      <c r="H1090" s="156">
        <v>0.76800000000000002</v>
      </c>
      <c r="I1090" s="157"/>
      <c r="L1090" s="153"/>
      <c r="M1090" s="158"/>
      <c r="T1090" s="159"/>
      <c r="AT1090" s="154" t="s">
        <v>176</v>
      </c>
      <c r="AU1090" s="154" t="s">
        <v>86</v>
      </c>
      <c r="AV1090" s="13" t="s">
        <v>86</v>
      </c>
      <c r="AW1090" s="13" t="s">
        <v>37</v>
      </c>
      <c r="AX1090" s="13" t="s">
        <v>76</v>
      </c>
      <c r="AY1090" s="154" t="s">
        <v>163</v>
      </c>
    </row>
    <row r="1091" spans="2:65" s="13" customFormat="1">
      <c r="B1091" s="153"/>
      <c r="D1091" s="141" t="s">
        <v>176</v>
      </c>
      <c r="E1091" s="154" t="s">
        <v>19</v>
      </c>
      <c r="F1091" s="155" t="s">
        <v>984</v>
      </c>
      <c r="H1091" s="156">
        <v>1.2</v>
      </c>
      <c r="I1091" s="157"/>
      <c r="L1091" s="153"/>
      <c r="M1091" s="158"/>
      <c r="T1091" s="159"/>
      <c r="AT1091" s="154" t="s">
        <v>176</v>
      </c>
      <c r="AU1091" s="154" t="s">
        <v>86</v>
      </c>
      <c r="AV1091" s="13" t="s">
        <v>86</v>
      </c>
      <c r="AW1091" s="13" t="s">
        <v>37</v>
      </c>
      <c r="AX1091" s="13" t="s">
        <v>76</v>
      </c>
      <c r="AY1091" s="154" t="s">
        <v>163</v>
      </c>
    </row>
    <row r="1092" spans="2:65" s="14" customFormat="1">
      <c r="B1092" s="160"/>
      <c r="D1092" s="141" t="s">
        <v>176</v>
      </c>
      <c r="E1092" s="161" t="s">
        <v>19</v>
      </c>
      <c r="F1092" s="162" t="s">
        <v>178</v>
      </c>
      <c r="H1092" s="163">
        <v>1.968</v>
      </c>
      <c r="I1092" s="164"/>
      <c r="L1092" s="160"/>
      <c r="M1092" s="165"/>
      <c r="T1092" s="166"/>
      <c r="AT1092" s="161" t="s">
        <v>176</v>
      </c>
      <c r="AU1092" s="161" t="s">
        <v>86</v>
      </c>
      <c r="AV1092" s="14" t="s">
        <v>170</v>
      </c>
      <c r="AW1092" s="14" t="s">
        <v>37</v>
      </c>
      <c r="AX1092" s="14" t="s">
        <v>84</v>
      </c>
      <c r="AY1092" s="161" t="s">
        <v>163</v>
      </c>
    </row>
    <row r="1093" spans="2:65" s="1" customFormat="1" ht="24.15" customHeight="1">
      <c r="B1093" s="33"/>
      <c r="C1093" s="128" t="s">
        <v>991</v>
      </c>
      <c r="D1093" s="128" t="s">
        <v>165</v>
      </c>
      <c r="E1093" s="129" t="s">
        <v>992</v>
      </c>
      <c r="F1093" s="130" t="s">
        <v>993</v>
      </c>
      <c r="G1093" s="131" t="s">
        <v>187</v>
      </c>
      <c r="H1093" s="132">
        <v>156.76</v>
      </c>
      <c r="I1093" s="133"/>
      <c r="J1093" s="134">
        <f>ROUND(I1093*H1093,2)</f>
        <v>0</v>
      </c>
      <c r="K1093" s="130" t="s">
        <v>169</v>
      </c>
      <c r="L1093" s="33"/>
      <c r="M1093" s="135" t="s">
        <v>19</v>
      </c>
      <c r="N1093" s="136" t="s">
        <v>47</v>
      </c>
      <c r="P1093" s="137">
        <f>O1093*H1093</f>
        <v>0</v>
      </c>
      <c r="Q1093" s="137">
        <v>1.575E-2</v>
      </c>
      <c r="R1093" s="137">
        <f>Q1093*H1093</f>
        <v>2.4689699999999997</v>
      </c>
      <c r="S1093" s="137">
        <v>0</v>
      </c>
      <c r="T1093" s="138">
        <f>S1093*H1093</f>
        <v>0</v>
      </c>
      <c r="AR1093" s="139" t="s">
        <v>170</v>
      </c>
      <c r="AT1093" s="139" t="s">
        <v>165</v>
      </c>
      <c r="AU1093" s="139" t="s">
        <v>86</v>
      </c>
      <c r="AY1093" s="18" t="s">
        <v>163</v>
      </c>
      <c r="BE1093" s="140">
        <f>IF(N1093="základní",J1093,0)</f>
        <v>0</v>
      </c>
      <c r="BF1093" s="140">
        <f>IF(N1093="snížená",J1093,0)</f>
        <v>0</v>
      </c>
      <c r="BG1093" s="140">
        <f>IF(N1093="zákl. přenesená",J1093,0)</f>
        <v>0</v>
      </c>
      <c r="BH1093" s="140">
        <f>IF(N1093="sníž. přenesená",J1093,0)</f>
        <v>0</v>
      </c>
      <c r="BI1093" s="140">
        <f>IF(N1093="nulová",J1093,0)</f>
        <v>0</v>
      </c>
      <c r="BJ1093" s="18" t="s">
        <v>84</v>
      </c>
      <c r="BK1093" s="140">
        <f>ROUND(I1093*H1093,2)</f>
        <v>0</v>
      </c>
      <c r="BL1093" s="18" t="s">
        <v>170</v>
      </c>
      <c r="BM1093" s="139" t="s">
        <v>994</v>
      </c>
    </row>
    <row r="1094" spans="2:65" s="1" customFormat="1" ht="28.8">
      <c r="B1094" s="33"/>
      <c r="D1094" s="141" t="s">
        <v>172</v>
      </c>
      <c r="F1094" s="142" t="s">
        <v>995</v>
      </c>
      <c r="I1094" s="143"/>
      <c r="L1094" s="33"/>
      <c r="M1094" s="144"/>
      <c r="T1094" s="54"/>
      <c r="AT1094" s="18" t="s">
        <v>172</v>
      </c>
      <c r="AU1094" s="18" t="s">
        <v>86</v>
      </c>
    </row>
    <row r="1095" spans="2:65" s="1" customFormat="1">
      <c r="B1095" s="33"/>
      <c r="D1095" s="145" t="s">
        <v>174</v>
      </c>
      <c r="F1095" s="146" t="s">
        <v>996</v>
      </c>
      <c r="I1095" s="143"/>
      <c r="L1095" s="33"/>
      <c r="M1095" s="144"/>
      <c r="T1095" s="54"/>
      <c r="AT1095" s="18" t="s">
        <v>174</v>
      </c>
      <c r="AU1095" s="18" t="s">
        <v>86</v>
      </c>
    </row>
    <row r="1096" spans="2:65" s="12" customFormat="1">
      <c r="B1096" s="147"/>
      <c r="D1096" s="141" t="s">
        <v>176</v>
      </c>
      <c r="E1096" s="148" t="s">
        <v>19</v>
      </c>
      <c r="F1096" s="149" t="s">
        <v>511</v>
      </c>
      <c r="H1096" s="148" t="s">
        <v>19</v>
      </c>
      <c r="I1096" s="150"/>
      <c r="L1096" s="147"/>
      <c r="M1096" s="151"/>
      <c r="T1096" s="152"/>
      <c r="AT1096" s="148" t="s">
        <v>176</v>
      </c>
      <c r="AU1096" s="148" t="s">
        <v>86</v>
      </c>
      <c r="AV1096" s="12" t="s">
        <v>84</v>
      </c>
      <c r="AW1096" s="12" t="s">
        <v>37</v>
      </c>
      <c r="AX1096" s="12" t="s">
        <v>76</v>
      </c>
      <c r="AY1096" s="148" t="s">
        <v>163</v>
      </c>
    </row>
    <row r="1097" spans="2:65" s="12" customFormat="1">
      <c r="B1097" s="147"/>
      <c r="D1097" s="141" t="s">
        <v>176</v>
      </c>
      <c r="E1097" s="148" t="s">
        <v>19</v>
      </c>
      <c r="F1097" s="149" t="s">
        <v>915</v>
      </c>
      <c r="H1097" s="148" t="s">
        <v>19</v>
      </c>
      <c r="I1097" s="150"/>
      <c r="L1097" s="147"/>
      <c r="M1097" s="151"/>
      <c r="T1097" s="152"/>
      <c r="AT1097" s="148" t="s">
        <v>176</v>
      </c>
      <c r="AU1097" s="148" t="s">
        <v>86</v>
      </c>
      <c r="AV1097" s="12" t="s">
        <v>84</v>
      </c>
      <c r="AW1097" s="12" t="s">
        <v>37</v>
      </c>
      <c r="AX1097" s="12" t="s">
        <v>76</v>
      </c>
      <c r="AY1097" s="148" t="s">
        <v>163</v>
      </c>
    </row>
    <row r="1098" spans="2:65" s="13" customFormat="1" ht="20.399999999999999">
      <c r="B1098" s="153"/>
      <c r="D1098" s="141" t="s">
        <v>176</v>
      </c>
      <c r="E1098" s="154" t="s">
        <v>19</v>
      </c>
      <c r="F1098" s="155" t="s">
        <v>997</v>
      </c>
      <c r="H1098" s="156">
        <v>24</v>
      </c>
      <c r="I1098" s="157"/>
      <c r="L1098" s="153"/>
      <c r="M1098" s="158"/>
      <c r="T1098" s="159"/>
      <c r="AT1098" s="154" t="s">
        <v>176</v>
      </c>
      <c r="AU1098" s="154" t="s">
        <v>86</v>
      </c>
      <c r="AV1098" s="13" t="s">
        <v>86</v>
      </c>
      <c r="AW1098" s="13" t="s">
        <v>37</v>
      </c>
      <c r="AX1098" s="13" t="s">
        <v>76</v>
      </c>
      <c r="AY1098" s="154" t="s">
        <v>163</v>
      </c>
    </row>
    <row r="1099" spans="2:65" s="12" customFormat="1">
      <c r="B1099" s="147"/>
      <c r="D1099" s="141" t="s">
        <v>176</v>
      </c>
      <c r="E1099" s="148" t="s">
        <v>19</v>
      </c>
      <c r="F1099" s="149" t="s">
        <v>555</v>
      </c>
      <c r="H1099" s="148" t="s">
        <v>19</v>
      </c>
      <c r="I1099" s="150"/>
      <c r="L1099" s="147"/>
      <c r="M1099" s="151"/>
      <c r="T1099" s="152"/>
      <c r="AT1099" s="148" t="s">
        <v>176</v>
      </c>
      <c r="AU1099" s="148" t="s">
        <v>86</v>
      </c>
      <c r="AV1099" s="12" t="s">
        <v>84</v>
      </c>
      <c r="AW1099" s="12" t="s">
        <v>37</v>
      </c>
      <c r="AX1099" s="12" t="s">
        <v>76</v>
      </c>
      <c r="AY1099" s="148" t="s">
        <v>163</v>
      </c>
    </row>
    <row r="1100" spans="2:65" s="13" customFormat="1">
      <c r="B1100" s="153"/>
      <c r="D1100" s="141" t="s">
        <v>176</v>
      </c>
      <c r="E1100" s="154" t="s">
        <v>19</v>
      </c>
      <c r="F1100" s="155" t="s">
        <v>998</v>
      </c>
      <c r="H1100" s="156">
        <v>-1.4</v>
      </c>
      <c r="I1100" s="157"/>
      <c r="L1100" s="153"/>
      <c r="M1100" s="158"/>
      <c r="T1100" s="159"/>
      <c r="AT1100" s="154" t="s">
        <v>176</v>
      </c>
      <c r="AU1100" s="154" t="s">
        <v>86</v>
      </c>
      <c r="AV1100" s="13" t="s">
        <v>86</v>
      </c>
      <c r="AW1100" s="13" t="s">
        <v>37</v>
      </c>
      <c r="AX1100" s="13" t="s">
        <v>76</v>
      </c>
      <c r="AY1100" s="154" t="s">
        <v>163</v>
      </c>
    </row>
    <row r="1101" spans="2:65" s="12" customFormat="1">
      <c r="B1101" s="147"/>
      <c r="D1101" s="141" t="s">
        <v>176</v>
      </c>
      <c r="E1101" s="148" t="s">
        <v>19</v>
      </c>
      <c r="F1101" s="149" t="s">
        <v>917</v>
      </c>
      <c r="H1101" s="148" t="s">
        <v>19</v>
      </c>
      <c r="I1101" s="150"/>
      <c r="L1101" s="147"/>
      <c r="M1101" s="151"/>
      <c r="T1101" s="152"/>
      <c r="AT1101" s="148" t="s">
        <v>176</v>
      </c>
      <c r="AU1101" s="148" t="s">
        <v>86</v>
      </c>
      <c r="AV1101" s="12" t="s">
        <v>84</v>
      </c>
      <c r="AW1101" s="12" t="s">
        <v>37</v>
      </c>
      <c r="AX1101" s="12" t="s">
        <v>76</v>
      </c>
      <c r="AY1101" s="148" t="s">
        <v>163</v>
      </c>
    </row>
    <row r="1102" spans="2:65" s="13" customFormat="1">
      <c r="B1102" s="153"/>
      <c r="D1102" s="141" t="s">
        <v>176</v>
      </c>
      <c r="E1102" s="154" t="s">
        <v>19</v>
      </c>
      <c r="F1102" s="155" t="s">
        <v>999</v>
      </c>
      <c r="H1102" s="156">
        <v>10.8</v>
      </c>
      <c r="I1102" s="157"/>
      <c r="L1102" s="153"/>
      <c r="M1102" s="158"/>
      <c r="T1102" s="159"/>
      <c r="AT1102" s="154" t="s">
        <v>176</v>
      </c>
      <c r="AU1102" s="154" t="s">
        <v>86</v>
      </c>
      <c r="AV1102" s="13" t="s">
        <v>86</v>
      </c>
      <c r="AW1102" s="13" t="s">
        <v>37</v>
      </c>
      <c r="AX1102" s="13" t="s">
        <v>76</v>
      </c>
      <c r="AY1102" s="154" t="s">
        <v>163</v>
      </c>
    </row>
    <row r="1103" spans="2:65" s="12" customFormat="1">
      <c r="B1103" s="147"/>
      <c r="D1103" s="141" t="s">
        <v>176</v>
      </c>
      <c r="E1103" s="148" t="s">
        <v>19</v>
      </c>
      <c r="F1103" s="149" t="s">
        <v>555</v>
      </c>
      <c r="H1103" s="148" t="s">
        <v>19</v>
      </c>
      <c r="I1103" s="150"/>
      <c r="L1103" s="147"/>
      <c r="M1103" s="151"/>
      <c r="T1103" s="152"/>
      <c r="AT1103" s="148" t="s">
        <v>176</v>
      </c>
      <c r="AU1103" s="148" t="s">
        <v>86</v>
      </c>
      <c r="AV1103" s="12" t="s">
        <v>84</v>
      </c>
      <c r="AW1103" s="12" t="s">
        <v>37</v>
      </c>
      <c r="AX1103" s="12" t="s">
        <v>76</v>
      </c>
      <c r="AY1103" s="148" t="s">
        <v>163</v>
      </c>
    </row>
    <row r="1104" spans="2:65" s="13" customFormat="1">
      <c r="B1104" s="153"/>
      <c r="D1104" s="141" t="s">
        <v>176</v>
      </c>
      <c r="E1104" s="154" t="s">
        <v>19</v>
      </c>
      <c r="F1104" s="155" t="s">
        <v>998</v>
      </c>
      <c r="H1104" s="156">
        <v>-1.4</v>
      </c>
      <c r="I1104" s="157"/>
      <c r="L1104" s="153"/>
      <c r="M1104" s="158"/>
      <c r="T1104" s="159"/>
      <c r="AT1104" s="154" t="s">
        <v>176</v>
      </c>
      <c r="AU1104" s="154" t="s">
        <v>86</v>
      </c>
      <c r="AV1104" s="13" t="s">
        <v>86</v>
      </c>
      <c r="AW1104" s="13" t="s">
        <v>37</v>
      </c>
      <c r="AX1104" s="13" t="s">
        <v>76</v>
      </c>
      <c r="AY1104" s="154" t="s">
        <v>163</v>
      </c>
    </row>
    <row r="1105" spans="2:51" s="12" customFormat="1">
      <c r="B1105" s="147"/>
      <c r="D1105" s="141" t="s">
        <v>176</v>
      </c>
      <c r="E1105" s="148" t="s">
        <v>19</v>
      </c>
      <c r="F1105" s="149" t="s">
        <v>919</v>
      </c>
      <c r="H1105" s="148" t="s">
        <v>19</v>
      </c>
      <c r="I1105" s="150"/>
      <c r="L1105" s="147"/>
      <c r="M1105" s="151"/>
      <c r="T1105" s="152"/>
      <c r="AT1105" s="148" t="s">
        <v>176</v>
      </c>
      <c r="AU1105" s="148" t="s">
        <v>86</v>
      </c>
      <c r="AV1105" s="12" t="s">
        <v>84</v>
      </c>
      <c r="AW1105" s="12" t="s">
        <v>37</v>
      </c>
      <c r="AX1105" s="12" t="s">
        <v>76</v>
      </c>
      <c r="AY1105" s="148" t="s">
        <v>163</v>
      </c>
    </row>
    <row r="1106" spans="2:51" s="13" customFormat="1">
      <c r="B1106" s="153"/>
      <c r="D1106" s="141" t="s">
        <v>176</v>
      </c>
      <c r="E1106" s="154" t="s">
        <v>19</v>
      </c>
      <c r="F1106" s="155" t="s">
        <v>1000</v>
      </c>
      <c r="H1106" s="156">
        <v>15.8</v>
      </c>
      <c r="I1106" s="157"/>
      <c r="L1106" s="153"/>
      <c r="M1106" s="158"/>
      <c r="T1106" s="159"/>
      <c r="AT1106" s="154" t="s">
        <v>176</v>
      </c>
      <c r="AU1106" s="154" t="s">
        <v>86</v>
      </c>
      <c r="AV1106" s="13" t="s">
        <v>86</v>
      </c>
      <c r="AW1106" s="13" t="s">
        <v>37</v>
      </c>
      <c r="AX1106" s="13" t="s">
        <v>76</v>
      </c>
      <c r="AY1106" s="154" t="s">
        <v>163</v>
      </c>
    </row>
    <row r="1107" spans="2:51" s="12" customFormat="1">
      <c r="B1107" s="147"/>
      <c r="D1107" s="141" t="s">
        <v>176</v>
      </c>
      <c r="E1107" s="148" t="s">
        <v>19</v>
      </c>
      <c r="F1107" s="149" t="s">
        <v>555</v>
      </c>
      <c r="H1107" s="148" t="s">
        <v>19</v>
      </c>
      <c r="I1107" s="150"/>
      <c r="L1107" s="147"/>
      <c r="M1107" s="151"/>
      <c r="T1107" s="152"/>
      <c r="AT1107" s="148" t="s">
        <v>176</v>
      </c>
      <c r="AU1107" s="148" t="s">
        <v>86</v>
      </c>
      <c r="AV1107" s="12" t="s">
        <v>84</v>
      </c>
      <c r="AW1107" s="12" t="s">
        <v>37</v>
      </c>
      <c r="AX1107" s="12" t="s">
        <v>76</v>
      </c>
      <c r="AY1107" s="148" t="s">
        <v>163</v>
      </c>
    </row>
    <row r="1108" spans="2:51" s="13" customFormat="1">
      <c r="B1108" s="153"/>
      <c r="D1108" s="141" t="s">
        <v>176</v>
      </c>
      <c r="E1108" s="154" t="s">
        <v>19</v>
      </c>
      <c r="F1108" s="155" t="s">
        <v>1001</v>
      </c>
      <c r="H1108" s="156">
        <v>-1.6</v>
      </c>
      <c r="I1108" s="157"/>
      <c r="L1108" s="153"/>
      <c r="M1108" s="158"/>
      <c r="T1108" s="159"/>
      <c r="AT1108" s="154" t="s">
        <v>176</v>
      </c>
      <c r="AU1108" s="154" t="s">
        <v>86</v>
      </c>
      <c r="AV1108" s="13" t="s">
        <v>86</v>
      </c>
      <c r="AW1108" s="13" t="s">
        <v>37</v>
      </c>
      <c r="AX1108" s="13" t="s">
        <v>76</v>
      </c>
      <c r="AY1108" s="154" t="s">
        <v>163</v>
      </c>
    </row>
    <row r="1109" spans="2:51" s="12" customFormat="1">
      <c r="B1109" s="147"/>
      <c r="D1109" s="141" t="s">
        <v>176</v>
      </c>
      <c r="E1109" s="148" t="s">
        <v>19</v>
      </c>
      <c r="F1109" s="149" t="s">
        <v>925</v>
      </c>
      <c r="H1109" s="148" t="s">
        <v>19</v>
      </c>
      <c r="I1109" s="150"/>
      <c r="L1109" s="147"/>
      <c r="M1109" s="151"/>
      <c r="T1109" s="152"/>
      <c r="AT1109" s="148" t="s">
        <v>176</v>
      </c>
      <c r="AU1109" s="148" t="s">
        <v>86</v>
      </c>
      <c r="AV1109" s="12" t="s">
        <v>84</v>
      </c>
      <c r="AW1109" s="12" t="s">
        <v>37</v>
      </c>
      <c r="AX1109" s="12" t="s">
        <v>76</v>
      </c>
      <c r="AY1109" s="148" t="s">
        <v>163</v>
      </c>
    </row>
    <row r="1110" spans="2:51" s="13" customFormat="1" ht="20.399999999999999">
      <c r="B1110" s="153"/>
      <c r="D1110" s="141" t="s">
        <v>176</v>
      </c>
      <c r="E1110" s="154" t="s">
        <v>19</v>
      </c>
      <c r="F1110" s="155" t="s">
        <v>1002</v>
      </c>
      <c r="H1110" s="156">
        <v>43.2</v>
      </c>
      <c r="I1110" s="157"/>
      <c r="L1110" s="153"/>
      <c r="M1110" s="158"/>
      <c r="T1110" s="159"/>
      <c r="AT1110" s="154" t="s">
        <v>176</v>
      </c>
      <c r="AU1110" s="154" t="s">
        <v>86</v>
      </c>
      <c r="AV1110" s="13" t="s">
        <v>86</v>
      </c>
      <c r="AW1110" s="13" t="s">
        <v>37</v>
      </c>
      <c r="AX1110" s="13" t="s">
        <v>76</v>
      </c>
      <c r="AY1110" s="154" t="s">
        <v>163</v>
      </c>
    </row>
    <row r="1111" spans="2:51" s="12" customFormat="1">
      <c r="B1111" s="147"/>
      <c r="D1111" s="141" t="s">
        <v>176</v>
      </c>
      <c r="E1111" s="148" t="s">
        <v>19</v>
      </c>
      <c r="F1111" s="149" t="s">
        <v>555</v>
      </c>
      <c r="H1111" s="148" t="s">
        <v>19</v>
      </c>
      <c r="I1111" s="150"/>
      <c r="L1111" s="147"/>
      <c r="M1111" s="151"/>
      <c r="T1111" s="152"/>
      <c r="AT1111" s="148" t="s">
        <v>176</v>
      </c>
      <c r="AU1111" s="148" t="s">
        <v>86</v>
      </c>
      <c r="AV1111" s="12" t="s">
        <v>84</v>
      </c>
      <c r="AW1111" s="12" t="s">
        <v>37</v>
      </c>
      <c r="AX1111" s="12" t="s">
        <v>76</v>
      </c>
      <c r="AY1111" s="148" t="s">
        <v>163</v>
      </c>
    </row>
    <row r="1112" spans="2:51" s="13" customFormat="1" ht="30.6">
      <c r="B1112" s="153"/>
      <c r="D1112" s="141" t="s">
        <v>176</v>
      </c>
      <c r="E1112" s="154" t="s">
        <v>19</v>
      </c>
      <c r="F1112" s="155" t="s">
        <v>1003</v>
      </c>
      <c r="H1112" s="156">
        <v>-6.72</v>
      </c>
      <c r="I1112" s="157"/>
      <c r="L1112" s="153"/>
      <c r="M1112" s="158"/>
      <c r="T1112" s="159"/>
      <c r="AT1112" s="154" t="s">
        <v>176</v>
      </c>
      <c r="AU1112" s="154" t="s">
        <v>86</v>
      </c>
      <c r="AV1112" s="13" t="s">
        <v>86</v>
      </c>
      <c r="AW1112" s="13" t="s">
        <v>37</v>
      </c>
      <c r="AX1112" s="13" t="s">
        <v>76</v>
      </c>
      <c r="AY1112" s="154" t="s">
        <v>163</v>
      </c>
    </row>
    <row r="1113" spans="2:51" s="12" customFormat="1">
      <c r="B1113" s="147"/>
      <c r="D1113" s="141" t="s">
        <v>176</v>
      </c>
      <c r="E1113" s="148" t="s">
        <v>19</v>
      </c>
      <c r="F1113" s="149" t="s">
        <v>943</v>
      </c>
      <c r="H1113" s="148" t="s">
        <v>19</v>
      </c>
      <c r="I1113" s="150"/>
      <c r="L1113" s="147"/>
      <c r="M1113" s="151"/>
      <c r="T1113" s="152"/>
      <c r="AT1113" s="148" t="s">
        <v>176</v>
      </c>
      <c r="AU1113" s="148" t="s">
        <v>86</v>
      </c>
      <c r="AV1113" s="12" t="s">
        <v>84</v>
      </c>
      <c r="AW1113" s="12" t="s">
        <v>37</v>
      </c>
      <c r="AX1113" s="12" t="s">
        <v>76</v>
      </c>
      <c r="AY1113" s="148" t="s">
        <v>163</v>
      </c>
    </row>
    <row r="1114" spans="2:51" s="13" customFormat="1">
      <c r="B1114" s="153"/>
      <c r="D1114" s="141" t="s">
        <v>176</v>
      </c>
      <c r="E1114" s="154" t="s">
        <v>19</v>
      </c>
      <c r="F1114" s="155" t="s">
        <v>1004</v>
      </c>
      <c r="H1114" s="156">
        <v>15.2</v>
      </c>
      <c r="I1114" s="157"/>
      <c r="L1114" s="153"/>
      <c r="M1114" s="158"/>
      <c r="T1114" s="159"/>
      <c r="AT1114" s="154" t="s">
        <v>176</v>
      </c>
      <c r="AU1114" s="154" t="s">
        <v>86</v>
      </c>
      <c r="AV1114" s="13" t="s">
        <v>86</v>
      </c>
      <c r="AW1114" s="13" t="s">
        <v>37</v>
      </c>
      <c r="AX1114" s="13" t="s">
        <v>76</v>
      </c>
      <c r="AY1114" s="154" t="s">
        <v>163</v>
      </c>
    </row>
    <row r="1115" spans="2:51" s="12" customFormat="1">
      <c r="B1115" s="147"/>
      <c r="D1115" s="141" t="s">
        <v>176</v>
      </c>
      <c r="E1115" s="148" t="s">
        <v>19</v>
      </c>
      <c r="F1115" s="149" t="s">
        <v>555</v>
      </c>
      <c r="H1115" s="148" t="s">
        <v>19</v>
      </c>
      <c r="I1115" s="150"/>
      <c r="L1115" s="147"/>
      <c r="M1115" s="151"/>
      <c r="T1115" s="152"/>
      <c r="AT1115" s="148" t="s">
        <v>176</v>
      </c>
      <c r="AU1115" s="148" t="s">
        <v>86</v>
      </c>
      <c r="AV1115" s="12" t="s">
        <v>84</v>
      </c>
      <c r="AW1115" s="12" t="s">
        <v>37</v>
      </c>
      <c r="AX1115" s="12" t="s">
        <v>76</v>
      </c>
      <c r="AY1115" s="148" t="s">
        <v>163</v>
      </c>
    </row>
    <row r="1116" spans="2:51" s="13" customFormat="1">
      <c r="B1116" s="153"/>
      <c r="D1116" s="141" t="s">
        <v>176</v>
      </c>
      <c r="E1116" s="154" t="s">
        <v>19</v>
      </c>
      <c r="F1116" s="155" t="s">
        <v>1005</v>
      </c>
      <c r="H1116" s="156">
        <v>-1.8</v>
      </c>
      <c r="I1116" s="157"/>
      <c r="L1116" s="153"/>
      <c r="M1116" s="158"/>
      <c r="T1116" s="159"/>
      <c r="AT1116" s="154" t="s">
        <v>176</v>
      </c>
      <c r="AU1116" s="154" t="s">
        <v>86</v>
      </c>
      <c r="AV1116" s="13" t="s">
        <v>86</v>
      </c>
      <c r="AW1116" s="13" t="s">
        <v>37</v>
      </c>
      <c r="AX1116" s="13" t="s">
        <v>76</v>
      </c>
      <c r="AY1116" s="154" t="s">
        <v>163</v>
      </c>
    </row>
    <row r="1117" spans="2:51" s="12" customFormat="1">
      <c r="B1117" s="147"/>
      <c r="D1117" s="141" t="s">
        <v>176</v>
      </c>
      <c r="E1117" s="148" t="s">
        <v>19</v>
      </c>
      <c r="F1117" s="149" t="s">
        <v>558</v>
      </c>
      <c r="H1117" s="148" t="s">
        <v>19</v>
      </c>
      <c r="I1117" s="150"/>
      <c r="L1117" s="147"/>
      <c r="M1117" s="151"/>
      <c r="T1117" s="152"/>
      <c r="AT1117" s="148" t="s">
        <v>176</v>
      </c>
      <c r="AU1117" s="148" t="s">
        <v>86</v>
      </c>
      <c r="AV1117" s="12" t="s">
        <v>84</v>
      </c>
      <c r="AW1117" s="12" t="s">
        <v>37</v>
      </c>
      <c r="AX1117" s="12" t="s">
        <v>76</v>
      </c>
      <c r="AY1117" s="148" t="s">
        <v>163</v>
      </c>
    </row>
    <row r="1118" spans="2:51" s="12" customFormat="1">
      <c r="B1118" s="147"/>
      <c r="D1118" s="141" t="s">
        <v>176</v>
      </c>
      <c r="E1118" s="148" t="s">
        <v>19</v>
      </c>
      <c r="F1118" s="149" t="s">
        <v>953</v>
      </c>
      <c r="H1118" s="148" t="s">
        <v>19</v>
      </c>
      <c r="I1118" s="150"/>
      <c r="L1118" s="147"/>
      <c r="M1118" s="151"/>
      <c r="T1118" s="152"/>
      <c r="AT1118" s="148" t="s">
        <v>176</v>
      </c>
      <c r="AU1118" s="148" t="s">
        <v>86</v>
      </c>
      <c r="AV1118" s="12" t="s">
        <v>84</v>
      </c>
      <c r="AW1118" s="12" t="s">
        <v>37</v>
      </c>
      <c r="AX1118" s="12" t="s">
        <v>76</v>
      </c>
      <c r="AY1118" s="148" t="s">
        <v>163</v>
      </c>
    </row>
    <row r="1119" spans="2:51" s="13" customFormat="1">
      <c r="B1119" s="153"/>
      <c r="D1119" s="141" t="s">
        <v>176</v>
      </c>
      <c r="E1119" s="154" t="s">
        <v>19</v>
      </c>
      <c r="F1119" s="155" t="s">
        <v>1006</v>
      </c>
      <c r="H1119" s="156">
        <v>16.2</v>
      </c>
      <c r="I1119" s="157"/>
      <c r="L1119" s="153"/>
      <c r="M1119" s="158"/>
      <c r="T1119" s="159"/>
      <c r="AT1119" s="154" t="s">
        <v>176</v>
      </c>
      <c r="AU1119" s="154" t="s">
        <v>86</v>
      </c>
      <c r="AV1119" s="13" t="s">
        <v>86</v>
      </c>
      <c r="AW1119" s="13" t="s">
        <v>37</v>
      </c>
      <c r="AX1119" s="13" t="s">
        <v>76</v>
      </c>
      <c r="AY1119" s="154" t="s">
        <v>163</v>
      </c>
    </row>
    <row r="1120" spans="2:51" s="12" customFormat="1">
      <c r="B1120" s="147"/>
      <c r="D1120" s="141" t="s">
        <v>176</v>
      </c>
      <c r="E1120" s="148" t="s">
        <v>19</v>
      </c>
      <c r="F1120" s="149" t="s">
        <v>555</v>
      </c>
      <c r="H1120" s="148" t="s">
        <v>19</v>
      </c>
      <c r="I1120" s="150"/>
      <c r="L1120" s="147"/>
      <c r="M1120" s="151"/>
      <c r="T1120" s="152"/>
      <c r="AT1120" s="148" t="s">
        <v>176</v>
      </c>
      <c r="AU1120" s="148" t="s">
        <v>86</v>
      </c>
      <c r="AV1120" s="12" t="s">
        <v>84</v>
      </c>
      <c r="AW1120" s="12" t="s">
        <v>37</v>
      </c>
      <c r="AX1120" s="12" t="s">
        <v>76</v>
      </c>
      <c r="AY1120" s="148" t="s">
        <v>163</v>
      </c>
    </row>
    <row r="1121" spans="2:65" s="13" customFormat="1">
      <c r="B1121" s="153"/>
      <c r="D1121" s="141" t="s">
        <v>176</v>
      </c>
      <c r="E1121" s="154" t="s">
        <v>19</v>
      </c>
      <c r="F1121" s="155" t="s">
        <v>998</v>
      </c>
      <c r="H1121" s="156">
        <v>-1.4</v>
      </c>
      <c r="I1121" s="157"/>
      <c r="L1121" s="153"/>
      <c r="M1121" s="158"/>
      <c r="T1121" s="159"/>
      <c r="AT1121" s="154" t="s">
        <v>176</v>
      </c>
      <c r="AU1121" s="154" t="s">
        <v>86</v>
      </c>
      <c r="AV1121" s="13" t="s">
        <v>86</v>
      </c>
      <c r="AW1121" s="13" t="s">
        <v>37</v>
      </c>
      <c r="AX1121" s="13" t="s">
        <v>76</v>
      </c>
      <c r="AY1121" s="154" t="s">
        <v>163</v>
      </c>
    </row>
    <row r="1122" spans="2:65" s="12" customFormat="1">
      <c r="B1122" s="147"/>
      <c r="D1122" s="141" t="s">
        <v>176</v>
      </c>
      <c r="E1122" s="148" t="s">
        <v>19</v>
      </c>
      <c r="F1122" s="149" t="s">
        <v>955</v>
      </c>
      <c r="H1122" s="148" t="s">
        <v>19</v>
      </c>
      <c r="I1122" s="150"/>
      <c r="L1122" s="147"/>
      <c r="M1122" s="151"/>
      <c r="T1122" s="152"/>
      <c r="AT1122" s="148" t="s">
        <v>176</v>
      </c>
      <c r="AU1122" s="148" t="s">
        <v>86</v>
      </c>
      <c r="AV1122" s="12" t="s">
        <v>84</v>
      </c>
      <c r="AW1122" s="12" t="s">
        <v>37</v>
      </c>
      <c r="AX1122" s="12" t="s">
        <v>76</v>
      </c>
      <c r="AY1122" s="148" t="s">
        <v>163</v>
      </c>
    </row>
    <row r="1123" spans="2:65" s="13" customFormat="1">
      <c r="B1123" s="153"/>
      <c r="D1123" s="141" t="s">
        <v>176</v>
      </c>
      <c r="E1123" s="154" t="s">
        <v>19</v>
      </c>
      <c r="F1123" s="155" t="s">
        <v>1007</v>
      </c>
      <c r="H1123" s="156">
        <v>9.1999999999999993</v>
      </c>
      <c r="I1123" s="157"/>
      <c r="L1123" s="153"/>
      <c r="M1123" s="158"/>
      <c r="T1123" s="159"/>
      <c r="AT1123" s="154" t="s">
        <v>176</v>
      </c>
      <c r="AU1123" s="154" t="s">
        <v>86</v>
      </c>
      <c r="AV1123" s="13" t="s">
        <v>86</v>
      </c>
      <c r="AW1123" s="13" t="s">
        <v>37</v>
      </c>
      <c r="AX1123" s="13" t="s">
        <v>76</v>
      </c>
      <c r="AY1123" s="154" t="s">
        <v>163</v>
      </c>
    </row>
    <row r="1124" spans="2:65" s="12" customFormat="1">
      <c r="B1124" s="147"/>
      <c r="D1124" s="141" t="s">
        <v>176</v>
      </c>
      <c r="E1124" s="148" t="s">
        <v>19</v>
      </c>
      <c r="F1124" s="149" t="s">
        <v>555</v>
      </c>
      <c r="H1124" s="148" t="s">
        <v>19</v>
      </c>
      <c r="I1124" s="150"/>
      <c r="L1124" s="147"/>
      <c r="M1124" s="151"/>
      <c r="T1124" s="152"/>
      <c r="AT1124" s="148" t="s">
        <v>176</v>
      </c>
      <c r="AU1124" s="148" t="s">
        <v>86</v>
      </c>
      <c r="AV1124" s="12" t="s">
        <v>84</v>
      </c>
      <c r="AW1124" s="12" t="s">
        <v>37</v>
      </c>
      <c r="AX1124" s="12" t="s">
        <v>76</v>
      </c>
      <c r="AY1124" s="148" t="s">
        <v>163</v>
      </c>
    </row>
    <row r="1125" spans="2:65" s="13" customFormat="1">
      <c r="B1125" s="153"/>
      <c r="D1125" s="141" t="s">
        <v>176</v>
      </c>
      <c r="E1125" s="154" t="s">
        <v>19</v>
      </c>
      <c r="F1125" s="155" t="s">
        <v>998</v>
      </c>
      <c r="H1125" s="156">
        <v>-1.4</v>
      </c>
      <c r="I1125" s="157"/>
      <c r="L1125" s="153"/>
      <c r="M1125" s="158"/>
      <c r="T1125" s="159"/>
      <c r="AT1125" s="154" t="s">
        <v>176</v>
      </c>
      <c r="AU1125" s="154" t="s">
        <v>86</v>
      </c>
      <c r="AV1125" s="13" t="s">
        <v>86</v>
      </c>
      <c r="AW1125" s="13" t="s">
        <v>37</v>
      </c>
      <c r="AX1125" s="13" t="s">
        <v>76</v>
      </c>
      <c r="AY1125" s="154" t="s">
        <v>163</v>
      </c>
    </row>
    <row r="1126" spans="2:65" s="12" customFormat="1">
      <c r="B1126" s="147"/>
      <c r="D1126" s="141" t="s">
        <v>176</v>
      </c>
      <c r="E1126" s="148" t="s">
        <v>19</v>
      </c>
      <c r="F1126" s="149" t="s">
        <v>960</v>
      </c>
      <c r="H1126" s="148" t="s">
        <v>19</v>
      </c>
      <c r="I1126" s="150"/>
      <c r="L1126" s="147"/>
      <c r="M1126" s="151"/>
      <c r="T1126" s="152"/>
      <c r="AT1126" s="148" t="s">
        <v>176</v>
      </c>
      <c r="AU1126" s="148" t="s">
        <v>86</v>
      </c>
      <c r="AV1126" s="12" t="s">
        <v>84</v>
      </c>
      <c r="AW1126" s="12" t="s">
        <v>37</v>
      </c>
      <c r="AX1126" s="12" t="s">
        <v>76</v>
      </c>
      <c r="AY1126" s="148" t="s">
        <v>163</v>
      </c>
    </row>
    <row r="1127" spans="2:65" s="13" customFormat="1" ht="20.399999999999999">
      <c r="B1127" s="153"/>
      <c r="D1127" s="141" t="s">
        <v>176</v>
      </c>
      <c r="E1127" s="154" t="s">
        <v>19</v>
      </c>
      <c r="F1127" s="155" t="s">
        <v>1002</v>
      </c>
      <c r="H1127" s="156">
        <v>43.2</v>
      </c>
      <c r="I1127" s="157"/>
      <c r="L1127" s="153"/>
      <c r="M1127" s="158"/>
      <c r="T1127" s="159"/>
      <c r="AT1127" s="154" t="s">
        <v>176</v>
      </c>
      <c r="AU1127" s="154" t="s">
        <v>86</v>
      </c>
      <c r="AV1127" s="13" t="s">
        <v>86</v>
      </c>
      <c r="AW1127" s="13" t="s">
        <v>37</v>
      </c>
      <c r="AX1127" s="13" t="s">
        <v>76</v>
      </c>
      <c r="AY1127" s="154" t="s">
        <v>163</v>
      </c>
    </row>
    <row r="1128" spans="2:65" s="12" customFormat="1">
      <c r="B1128" s="147"/>
      <c r="D1128" s="141" t="s">
        <v>176</v>
      </c>
      <c r="E1128" s="148" t="s">
        <v>19</v>
      </c>
      <c r="F1128" s="149" t="s">
        <v>555</v>
      </c>
      <c r="H1128" s="148" t="s">
        <v>19</v>
      </c>
      <c r="I1128" s="150"/>
      <c r="L1128" s="147"/>
      <c r="M1128" s="151"/>
      <c r="T1128" s="152"/>
      <c r="AT1128" s="148" t="s">
        <v>176</v>
      </c>
      <c r="AU1128" s="148" t="s">
        <v>86</v>
      </c>
      <c r="AV1128" s="12" t="s">
        <v>84</v>
      </c>
      <c r="AW1128" s="12" t="s">
        <v>37</v>
      </c>
      <c r="AX1128" s="12" t="s">
        <v>76</v>
      </c>
      <c r="AY1128" s="148" t="s">
        <v>163</v>
      </c>
    </row>
    <row r="1129" spans="2:65" s="13" customFormat="1">
      <c r="B1129" s="153"/>
      <c r="D1129" s="141" t="s">
        <v>176</v>
      </c>
      <c r="E1129" s="154" t="s">
        <v>19</v>
      </c>
      <c r="F1129" s="155" t="s">
        <v>1008</v>
      </c>
      <c r="H1129" s="156">
        <v>-5.12</v>
      </c>
      <c r="I1129" s="157"/>
      <c r="L1129" s="153"/>
      <c r="M1129" s="158"/>
      <c r="T1129" s="159"/>
      <c r="AT1129" s="154" t="s">
        <v>176</v>
      </c>
      <c r="AU1129" s="154" t="s">
        <v>86</v>
      </c>
      <c r="AV1129" s="13" t="s">
        <v>86</v>
      </c>
      <c r="AW1129" s="13" t="s">
        <v>37</v>
      </c>
      <c r="AX1129" s="13" t="s">
        <v>76</v>
      </c>
      <c r="AY1129" s="154" t="s">
        <v>163</v>
      </c>
    </row>
    <row r="1130" spans="2:65" s="14" customFormat="1">
      <c r="B1130" s="160"/>
      <c r="D1130" s="141" t="s">
        <v>176</v>
      </c>
      <c r="E1130" s="161" t="s">
        <v>19</v>
      </c>
      <c r="F1130" s="162" t="s">
        <v>178</v>
      </c>
      <c r="H1130" s="163">
        <v>156.76</v>
      </c>
      <c r="I1130" s="164"/>
      <c r="L1130" s="160"/>
      <c r="M1130" s="165"/>
      <c r="T1130" s="166"/>
      <c r="AT1130" s="161" t="s">
        <v>176</v>
      </c>
      <c r="AU1130" s="161" t="s">
        <v>86</v>
      </c>
      <c r="AV1130" s="14" t="s">
        <v>170</v>
      </c>
      <c r="AW1130" s="14" t="s">
        <v>37</v>
      </c>
      <c r="AX1130" s="14" t="s">
        <v>84</v>
      </c>
      <c r="AY1130" s="161" t="s">
        <v>163</v>
      </c>
    </row>
    <row r="1131" spans="2:65" s="1" customFormat="1" ht="33" customHeight="1">
      <c r="B1131" s="33"/>
      <c r="C1131" s="128" t="s">
        <v>1009</v>
      </c>
      <c r="D1131" s="128" t="s">
        <v>165</v>
      </c>
      <c r="E1131" s="129" t="s">
        <v>1010</v>
      </c>
      <c r="F1131" s="130" t="s">
        <v>1011</v>
      </c>
      <c r="G1131" s="131" t="s">
        <v>187</v>
      </c>
      <c r="H1131" s="132">
        <v>43.45</v>
      </c>
      <c r="I1131" s="133"/>
      <c r="J1131" s="134">
        <f>ROUND(I1131*H1131,2)</f>
        <v>0</v>
      </c>
      <c r="K1131" s="130" t="s">
        <v>169</v>
      </c>
      <c r="L1131" s="33"/>
      <c r="M1131" s="135" t="s">
        <v>19</v>
      </c>
      <c r="N1131" s="136" t="s">
        <v>47</v>
      </c>
      <c r="P1131" s="137">
        <f>O1131*H1131</f>
        <v>0</v>
      </c>
      <c r="Q1131" s="137">
        <v>1.575E-2</v>
      </c>
      <c r="R1131" s="137">
        <f>Q1131*H1131</f>
        <v>0.68433750000000004</v>
      </c>
      <c r="S1131" s="137">
        <v>0</v>
      </c>
      <c r="T1131" s="138">
        <f>S1131*H1131</f>
        <v>0</v>
      </c>
      <c r="AR1131" s="139" t="s">
        <v>170</v>
      </c>
      <c r="AT1131" s="139" t="s">
        <v>165</v>
      </c>
      <c r="AU1131" s="139" t="s">
        <v>86</v>
      </c>
      <c r="AY1131" s="18" t="s">
        <v>163</v>
      </c>
      <c r="BE1131" s="140">
        <f>IF(N1131="základní",J1131,0)</f>
        <v>0</v>
      </c>
      <c r="BF1131" s="140">
        <f>IF(N1131="snížená",J1131,0)</f>
        <v>0</v>
      </c>
      <c r="BG1131" s="140">
        <f>IF(N1131="zákl. přenesená",J1131,0)</f>
        <v>0</v>
      </c>
      <c r="BH1131" s="140">
        <f>IF(N1131="sníž. přenesená",J1131,0)</f>
        <v>0</v>
      </c>
      <c r="BI1131" s="140">
        <f>IF(N1131="nulová",J1131,0)</f>
        <v>0</v>
      </c>
      <c r="BJ1131" s="18" t="s">
        <v>84</v>
      </c>
      <c r="BK1131" s="140">
        <f>ROUND(I1131*H1131,2)</f>
        <v>0</v>
      </c>
      <c r="BL1131" s="18" t="s">
        <v>170</v>
      </c>
      <c r="BM1131" s="139" t="s">
        <v>1012</v>
      </c>
    </row>
    <row r="1132" spans="2:65" s="1" customFormat="1" ht="28.8">
      <c r="B1132" s="33"/>
      <c r="D1132" s="141" t="s">
        <v>172</v>
      </c>
      <c r="F1132" s="142" t="s">
        <v>1013</v>
      </c>
      <c r="I1132" s="143"/>
      <c r="L1132" s="33"/>
      <c r="M1132" s="144"/>
      <c r="T1132" s="54"/>
      <c r="AT1132" s="18" t="s">
        <v>172</v>
      </c>
      <c r="AU1132" s="18" t="s">
        <v>86</v>
      </c>
    </row>
    <row r="1133" spans="2:65" s="1" customFormat="1">
      <c r="B1133" s="33"/>
      <c r="D1133" s="145" t="s">
        <v>174</v>
      </c>
      <c r="F1133" s="146" t="s">
        <v>1014</v>
      </c>
      <c r="I1133" s="143"/>
      <c r="L1133" s="33"/>
      <c r="M1133" s="144"/>
      <c r="T1133" s="54"/>
      <c r="AT1133" s="18" t="s">
        <v>174</v>
      </c>
      <c r="AU1133" s="18" t="s">
        <v>86</v>
      </c>
    </row>
    <row r="1134" spans="2:65" s="12" customFormat="1">
      <c r="B1134" s="147"/>
      <c r="D1134" s="141" t="s">
        <v>176</v>
      </c>
      <c r="E1134" s="148" t="s">
        <v>19</v>
      </c>
      <c r="F1134" s="149" t="s">
        <v>511</v>
      </c>
      <c r="H1134" s="148" t="s">
        <v>19</v>
      </c>
      <c r="I1134" s="150"/>
      <c r="L1134" s="147"/>
      <c r="M1134" s="151"/>
      <c r="T1134" s="152"/>
      <c r="AT1134" s="148" t="s">
        <v>176</v>
      </c>
      <c r="AU1134" s="148" t="s">
        <v>86</v>
      </c>
      <c r="AV1134" s="12" t="s">
        <v>84</v>
      </c>
      <c r="AW1134" s="12" t="s">
        <v>37</v>
      </c>
      <c r="AX1134" s="12" t="s">
        <v>76</v>
      </c>
      <c r="AY1134" s="148" t="s">
        <v>163</v>
      </c>
    </row>
    <row r="1135" spans="2:65" s="12" customFormat="1">
      <c r="B1135" s="147"/>
      <c r="D1135" s="141" t="s">
        <v>176</v>
      </c>
      <c r="E1135" s="148" t="s">
        <v>19</v>
      </c>
      <c r="F1135" s="149" t="s">
        <v>877</v>
      </c>
      <c r="H1135" s="148" t="s">
        <v>19</v>
      </c>
      <c r="I1135" s="150"/>
      <c r="L1135" s="147"/>
      <c r="M1135" s="151"/>
      <c r="T1135" s="152"/>
      <c r="AT1135" s="148" t="s">
        <v>176</v>
      </c>
      <c r="AU1135" s="148" t="s">
        <v>86</v>
      </c>
      <c r="AV1135" s="12" t="s">
        <v>84</v>
      </c>
      <c r="AW1135" s="12" t="s">
        <v>37</v>
      </c>
      <c r="AX1135" s="12" t="s">
        <v>76</v>
      </c>
      <c r="AY1135" s="148" t="s">
        <v>163</v>
      </c>
    </row>
    <row r="1136" spans="2:65" s="13" customFormat="1">
      <c r="B1136" s="153"/>
      <c r="D1136" s="141" t="s">
        <v>176</v>
      </c>
      <c r="E1136" s="154" t="s">
        <v>19</v>
      </c>
      <c r="F1136" s="155" t="s">
        <v>878</v>
      </c>
      <c r="H1136" s="156">
        <v>26.815000000000001</v>
      </c>
      <c r="I1136" s="157"/>
      <c r="L1136" s="153"/>
      <c r="M1136" s="158"/>
      <c r="T1136" s="159"/>
      <c r="AT1136" s="154" t="s">
        <v>176</v>
      </c>
      <c r="AU1136" s="154" t="s">
        <v>86</v>
      </c>
      <c r="AV1136" s="13" t="s">
        <v>86</v>
      </c>
      <c r="AW1136" s="13" t="s">
        <v>37</v>
      </c>
      <c r="AX1136" s="13" t="s">
        <v>76</v>
      </c>
      <c r="AY1136" s="154" t="s">
        <v>163</v>
      </c>
    </row>
    <row r="1137" spans="2:65" s="12" customFormat="1">
      <c r="B1137" s="147"/>
      <c r="D1137" s="141" t="s">
        <v>176</v>
      </c>
      <c r="E1137" s="148" t="s">
        <v>19</v>
      </c>
      <c r="F1137" s="149" t="s">
        <v>555</v>
      </c>
      <c r="H1137" s="148" t="s">
        <v>19</v>
      </c>
      <c r="I1137" s="150"/>
      <c r="L1137" s="147"/>
      <c r="M1137" s="151"/>
      <c r="T1137" s="152"/>
      <c r="AT1137" s="148" t="s">
        <v>176</v>
      </c>
      <c r="AU1137" s="148" t="s">
        <v>86</v>
      </c>
      <c r="AV1137" s="12" t="s">
        <v>84</v>
      </c>
      <c r="AW1137" s="12" t="s">
        <v>37</v>
      </c>
      <c r="AX1137" s="12" t="s">
        <v>76</v>
      </c>
      <c r="AY1137" s="148" t="s">
        <v>163</v>
      </c>
    </row>
    <row r="1138" spans="2:65" s="13" customFormat="1">
      <c r="B1138" s="153"/>
      <c r="D1138" s="141" t="s">
        <v>176</v>
      </c>
      <c r="E1138" s="154" t="s">
        <v>19</v>
      </c>
      <c r="F1138" s="155" t="s">
        <v>879</v>
      </c>
      <c r="H1138" s="156">
        <v>-3.36</v>
      </c>
      <c r="I1138" s="157"/>
      <c r="L1138" s="153"/>
      <c r="M1138" s="158"/>
      <c r="T1138" s="159"/>
      <c r="AT1138" s="154" t="s">
        <v>176</v>
      </c>
      <c r="AU1138" s="154" t="s">
        <v>86</v>
      </c>
      <c r="AV1138" s="13" t="s">
        <v>86</v>
      </c>
      <c r="AW1138" s="13" t="s">
        <v>37</v>
      </c>
      <c r="AX1138" s="13" t="s">
        <v>76</v>
      </c>
      <c r="AY1138" s="154" t="s">
        <v>163</v>
      </c>
    </row>
    <row r="1139" spans="2:65" s="12" customFormat="1">
      <c r="B1139" s="147"/>
      <c r="D1139" s="141" t="s">
        <v>176</v>
      </c>
      <c r="E1139" s="148" t="s">
        <v>19</v>
      </c>
      <c r="F1139" s="149" t="s">
        <v>558</v>
      </c>
      <c r="H1139" s="148" t="s">
        <v>19</v>
      </c>
      <c r="I1139" s="150"/>
      <c r="L1139" s="147"/>
      <c r="M1139" s="151"/>
      <c r="T1139" s="152"/>
      <c r="AT1139" s="148" t="s">
        <v>176</v>
      </c>
      <c r="AU1139" s="148" t="s">
        <v>86</v>
      </c>
      <c r="AV1139" s="12" t="s">
        <v>84</v>
      </c>
      <c r="AW1139" s="12" t="s">
        <v>37</v>
      </c>
      <c r="AX1139" s="12" t="s">
        <v>76</v>
      </c>
      <c r="AY1139" s="148" t="s">
        <v>163</v>
      </c>
    </row>
    <row r="1140" spans="2:65" s="12" customFormat="1">
      <c r="B1140" s="147"/>
      <c r="D1140" s="141" t="s">
        <v>176</v>
      </c>
      <c r="E1140" s="148" t="s">
        <v>19</v>
      </c>
      <c r="F1140" s="149" t="s">
        <v>880</v>
      </c>
      <c r="H1140" s="148" t="s">
        <v>19</v>
      </c>
      <c r="I1140" s="150"/>
      <c r="L1140" s="147"/>
      <c r="M1140" s="151"/>
      <c r="T1140" s="152"/>
      <c r="AT1140" s="148" t="s">
        <v>176</v>
      </c>
      <c r="AU1140" s="148" t="s">
        <v>86</v>
      </c>
      <c r="AV1140" s="12" t="s">
        <v>84</v>
      </c>
      <c r="AW1140" s="12" t="s">
        <v>37</v>
      </c>
      <c r="AX1140" s="12" t="s">
        <v>76</v>
      </c>
      <c r="AY1140" s="148" t="s">
        <v>163</v>
      </c>
    </row>
    <row r="1141" spans="2:65" s="13" customFormat="1">
      <c r="B1141" s="153"/>
      <c r="D1141" s="141" t="s">
        <v>176</v>
      </c>
      <c r="E1141" s="154" t="s">
        <v>19</v>
      </c>
      <c r="F1141" s="155" t="s">
        <v>881</v>
      </c>
      <c r="H1141" s="156">
        <v>23.355</v>
      </c>
      <c r="I1141" s="157"/>
      <c r="L1141" s="153"/>
      <c r="M1141" s="158"/>
      <c r="T1141" s="159"/>
      <c r="AT1141" s="154" t="s">
        <v>176</v>
      </c>
      <c r="AU1141" s="154" t="s">
        <v>86</v>
      </c>
      <c r="AV1141" s="13" t="s">
        <v>86</v>
      </c>
      <c r="AW1141" s="13" t="s">
        <v>37</v>
      </c>
      <c r="AX1141" s="13" t="s">
        <v>76</v>
      </c>
      <c r="AY1141" s="154" t="s">
        <v>163</v>
      </c>
    </row>
    <row r="1142" spans="2:65" s="12" customFormat="1">
      <c r="B1142" s="147"/>
      <c r="D1142" s="141" t="s">
        <v>176</v>
      </c>
      <c r="E1142" s="148" t="s">
        <v>19</v>
      </c>
      <c r="F1142" s="149" t="s">
        <v>555</v>
      </c>
      <c r="H1142" s="148" t="s">
        <v>19</v>
      </c>
      <c r="I1142" s="150"/>
      <c r="L1142" s="147"/>
      <c r="M1142" s="151"/>
      <c r="T1142" s="152"/>
      <c r="AT1142" s="148" t="s">
        <v>176</v>
      </c>
      <c r="AU1142" s="148" t="s">
        <v>86</v>
      </c>
      <c r="AV1142" s="12" t="s">
        <v>84</v>
      </c>
      <c r="AW1142" s="12" t="s">
        <v>37</v>
      </c>
      <c r="AX1142" s="12" t="s">
        <v>76</v>
      </c>
      <c r="AY1142" s="148" t="s">
        <v>163</v>
      </c>
    </row>
    <row r="1143" spans="2:65" s="13" customFormat="1">
      <c r="B1143" s="153"/>
      <c r="D1143" s="141" t="s">
        <v>176</v>
      </c>
      <c r="E1143" s="154" t="s">
        <v>19</v>
      </c>
      <c r="F1143" s="155" t="s">
        <v>879</v>
      </c>
      <c r="H1143" s="156">
        <v>-3.36</v>
      </c>
      <c r="I1143" s="157"/>
      <c r="L1143" s="153"/>
      <c r="M1143" s="158"/>
      <c r="T1143" s="159"/>
      <c r="AT1143" s="154" t="s">
        <v>176</v>
      </c>
      <c r="AU1143" s="154" t="s">
        <v>86</v>
      </c>
      <c r="AV1143" s="13" t="s">
        <v>86</v>
      </c>
      <c r="AW1143" s="13" t="s">
        <v>37</v>
      </c>
      <c r="AX1143" s="13" t="s">
        <v>76</v>
      </c>
      <c r="AY1143" s="154" t="s">
        <v>163</v>
      </c>
    </row>
    <row r="1144" spans="2:65" s="14" customFormat="1">
      <c r="B1144" s="160"/>
      <c r="D1144" s="141" t="s">
        <v>176</v>
      </c>
      <c r="E1144" s="161" t="s">
        <v>19</v>
      </c>
      <c r="F1144" s="162" t="s">
        <v>178</v>
      </c>
      <c r="H1144" s="163">
        <v>43.45</v>
      </c>
      <c r="I1144" s="164"/>
      <c r="L1144" s="160"/>
      <c r="M1144" s="165"/>
      <c r="T1144" s="166"/>
      <c r="AT1144" s="161" t="s">
        <v>176</v>
      </c>
      <c r="AU1144" s="161" t="s">
        <v>86</v>
      </c>
      <c r="AV1144" s="14" t="s">
        <v>170</v>
      </c>
      <c r="AW1144" s="14" t="s">
        <v>37</v>
      </c>
      <c r="AX1144" s="14" t="s">
        <v>84</v>
      </c>
      <c r="AY1144" s="161" t="s">
        <v>163</v>
      </c>
    </row>
    <row r="1145" spans="2:65" s="1" customFormat="1" ht="24.15" customHeight="1">
      <c r="B1145" s="33"/>
      <c r="C1145" s="128" t="s">
        <v>1015</v>
      </c>
      <c r="D1145" s="128" t="s">
        <v>165</v>
      </c>
      <c r="E1145" s="129" t="s">
        <v>1016</v>
      </c>
      <c r="F1145" s="130" t="s">
        <v>1017</v>
      </c>
      <c r="G1145" s="131" t="s">
        <v>187</v>
      </c>
      <c r="H1145" s="132">
        <v>753.51400000000001</v>
      </c>
      <c r="I1145" s="133"/>
      <c r="J1145" s="134">
        <f>ROUND(I1145*H1145,2)</f>
        <v>0</v>
      </c>
      <c r="K1145" s="130" t="s">
        <v>169</v>
      </c>
      <c r="L1145" s="33"/>
      <c r="M1145" s="135" t="s">
        <v>19</v>
      </c>
      <c r="N1145" s="136" t="s">
        <v>47</v>
      </c>
      <c r="P1145" s="137">
        <f>O1145*H1145</f>
        <v>0</v>
      </c>
      <c r="Q1145" s="137">
        <v>1.8380000000000001E-2</v>
      </c>
      <c r="R1145" s="137">
        <f>Q1145*H1145</f>
        <v>13.849587320000001</v>
      </c>
      <c r="S1145" s="137">
        <v>0</v>
      </c>
      <c r="T1145" s="138">
        <f>S1145*H1145</f>
        <v>0</v>
      </c>
      <c r="AR1145" s="139" t="s">
        <v>170</v>
      </c>
      <c r="AT1145" s="139" t="s">
        <v>165</v>
      </c>
      <c r="AU1145" s="139" t="s">
        <v>86</v>
      </c>
      <c r="AY1145" s="18" t="s">
        <v>163</v>
      </c>
      <c r="BE1145" s="140">
        <f>IF(N1145="základní",J1145,0)</f>
        <v>0</v>
      </c>
      <c r="BF1145" s="140">
        <f>IF(N1145="snížená",J1145,0)</f>
        <v>0</v>
      </c>
      <c r="BG1145" s="140">
        <f>IF(N1145="zákl. přenesená",J1145,0)</f>
        <v>0</v>
      </c>
      <c r="BH1145" s="140">
        <f>IF(N1145="sníž. přenesená",J1145,0)</f>
        <v>0</v>
      </c>
      <c r="BI1145" s="140">
        <f>IF(N1145="nulová",J1145,0)</f>
        <v>0</v>
      </c>
      <c r="BJ1145" s="18" t="s">
        <v>84</v>
      </c>
      <c r="BK1145" s="140">
        <f>ROUND(I1145*H1145,2)</f>
        <v>0</v>
      </c>
      <c r="BL1145" s="18" t="s">
        <v>170</v>
      </c>
      <c r="BM1145" s="139" t="s">
        <v>1018</v>
      </c>
    </row>
    <row r="1146" spans="2:65" s="1" customFormat="1" ht="28.8">
      <c r="B1146" s="33"/>
      <c r="D1146" s="141" t="s">
        <v>172</v>
      </c>
      <c r="F1146" s="142" t="s">
        <v>1019</v>
      </c>
      <c r="I1146" s="143"/>
      <c r="L1146" s="33"/>
      <c r="M1146" s="144"/>
      <c r="T1146" s="54"/>
      <c r="AT1146" s="18" t="s">
        <v>172</v>
      </c>
      <c r="AU1146" s="18" t="s">
        <v>86</v>
      </c>
    </row>
    <row r="1147" spans="2:65" s="1" customFormat="1">
      <c r="B1147" s="33"/>
      <c r="D1147" s="145" t="s">
        <v>174</v>
      </c>
      <c r="F1147" s="146" t="s">
        <v>1020</v>
      </c>
      <c r="I1147" s="143"/>
      <c r="L1147" s="33"/>
      <c r="M1147" s="144"/>
      <c r="T1147" s="54"/>
      <c r="AT1147" s="18" t="s">
        <v>174</v>
      </c>
      <c r="AU1147" s="18" t="s">
        <v>86</v>
      </c>
    </row>
    <row r="1148" spans="2:65" s="12" customFormat="1">
      <c r="B1148" s="147"/>
      <c r="D1148" s="141" t="s">
        <v>176</v>
      </c>
      <c r="E1148" s="148" t="s">
        <v>19</v>
      </c>
      <c r="F1148" s="149" t="s">
        <v>511</v>
      </c>
      <c r="H1148" s="148" t="s">
        <v>19</v>
      </c>
      <c r="I1148" s="150"/>
      <c r="L1148" s="147"/>
      <c r="M1148" s="151"/>
      <c r="T1148" s="152"/>
      <c r="AT1148" s="148" t="s">
        <v>176</v>
      </c>
      <c r="AU1148" s="148" t="s">
        <v>86</v>
      </c>
      <c r="AV1148" s="12" t="s">
        <v>84</v>
      </c>
      <c r="AW1148" s="12" t="s">
        <v>37</v>
      </c>
      <c r="AX1148" s="12" t="s">
        <v>76</v>
      </c>
      <c r="AY1148" s="148" t="s">
        <v>163</v>
      </c>
    </row>
    <row r="1149" spans="2:65" s="12" customFormat="1">
      <c r="B1149" s="147"/>
      <c r="D1149" s="141" t="s">
        <v>176</v>
      </c>
      <c r="E1149" s="148" t="s">
        <v>19</v>
      </c>
      <c r="F1149" s="149" t="s">
        <v>909</v>
      </c>
      <c r="H1149" s="148" t="s">
        <v>19</v>
      </c>
      <c r="I1149" s="150"/>
      <c r="L1149" s="147"/>
      <c r="M1149" s="151"/>
      <c r="T1149" s="152"/>
      <c r="AT1149" s="148" t="s">
        <v>176</v>
      </c>
      <c r="AU1149" s="148" t="s">
        <v>86</v>
      </c>
      <c r="AV1149" s="12" t="s">
        <v>84</v>
      </c>
      <c r="AW1149" s="12" t="s">
        <v>37</v>
      </c>
      <c r="AX1149" s="12" t="s">
        <v>76</v>
      </c>
      <c r="AY1149" s="148" t="s">
        <v>163</v>
      </c>
    </row>
    <row r="1150" spans="2:65" s="13" customFormat="1" ht="20.399999999999999">
      <c r="B1150" s="153"/>
      <c r="D1150" s="141" t="s">
        <v>176</v>
      </c>
      <c r="E1150" s="154" t="s">
        <v>19</v>
      </c>
      <c r="F1150" s="155" t="s">
        <v>910</v>
      </c>
      <c r="H1150" s="156">
        <v>57.51</v>
      </c>
      <c r="I1150" s="157"/>
      <c r="L1150" s="153"/>
      <c r="M1150" s="158"/>
      <c r="T1150" s="159"/>
      <c r="AT1150" s="154" t="s">
        <v>176</v>
      </c>
      <c r="AU1150" s="154" t="s">
        <v>86</v>
      </c>
      <c r="AV1150" s="13" t="s">
        <v>86</v>
      </c>
      <c r="AW1150" s="13" t="s">
        <v>37</v>
      </c>
      <c r="AX1150" s="13" t="s">
        <v>76</v>
      </c>
      <c r="AY1150" s="154" t="s">
        <v>163</v>
      </c>
    </row>
    <row r="1151" spans="2:65" s="12" customFormat="1">
      <c r="B1151" s="147"/>
      <c r="D1151" s="141" t="s">
        <v>176</v>
      </c>
      <c r="E1151" s="148" t="s">
        <v>19</v>
      </c>
      <c r="F1151" s="149" t="s">
        <v>555</v>
      </c>
      <c r="H1151" s="148" t="s">
        <v>19</v>
      </c>
      <c r="I1151" s="150"/>
      <c r="L1151" s="147"/>
      <c r="M1151" s="151"/>
      <c r="T1151" s="152"/>
      <c r="AT1151" s="148" t="s">
        <v>176</v>
      </c>
      <c r="AU1151" s="148" t="s">
        <v>86</v>
      </c>
      <c r="AV1151" s="12" t="s">
        <v>84</v>
      </c>
      <c r="AW1151" s="12" t="s">
        <v>37</v>
      </c>
      <c r="AX1151" s="12" t="s">
        <v>76</v>
      </c>
      <c r="AY1151" s="148" t="s">
        <v>163</v>
      </c>
    </row>
    <row r="1152" spans="2:65" s="13" customFormat="1" ht="30.6">
      <c r="B1152" s="153"/>
      <c r="D1152" s="141" t="s">
        <v>176</v>
      </c>
      <c r="E1152" s="154" t="s">
        <v>19</v>
      </c>
      <c r="F1152" s="155" t="s">
        <v>911</v>
      </c>
      <c r="H1152" s="156">
        <v>-11.334</v>
      </c>
      <c r="I1152" s="157"/>
      <c r="L1152" s="153"/>
      <c r="M1152" s="158"/>
      <c r="T1152" s="159"/>
      <c r="AT1152" s="154" t="s">
        <v>176</v>
      </c>
      <c r="AU1152" s="154" t="s">
        <v>86</v>
      </c>
      <c r="AV1152" s="13" t="s">
        <v>86</v>
      </c>
      <c r="AW1152" s="13" t="s">
        <v>37</v>
      </c>
      <c r="AX1152" s="13" t="s">
        <v>76</v>
      </c>
      <c r="AY1152" s="154" t="s">
        <v>163</v>
      </c>
    </row>
    <row r="1153" spans="2:51" s="12" customFormat="1">
      <c r="B1153" s="147"/>
      <c r="D1153" s="141" t="s">
        <v>176</v>
      </c>
      <c r="E1153" s="148" t="s">
        <v>19</v>
      </c>
      <c r="F1153" s="149" t="s">
        <v>912</v>
      </c>
      <c r="H1153" s="148" t="s">
        <v>19</v>
      </c>
      <c r="I1153" s="150"/>
      <c r="L1153" s="147"/>
      <c r="M1153" s="151"/>
      <c r="T1153" s="152"/>
      <c r="AT1153" s="148" t="s">
        <v>176</v>
      </c>
      <c r="AU1153" s="148" t="s">
        <v>86</v>
      </c>
      <c r="AV1153" s="12" t="s">
        <v>84</v>
      </c>
      <c r="AW1153" s="12" t="s">
        <v>37</v>
      </c>
      <c r="AX1153" s="12" t="s">
        <v>76</v>
      </c>
      <c r="AY1153" s="148" t="s">
        <v>163</v>
      </c>
    </row>
    <row r="1154" spans="2:51" s="13" customFormat="1">
      <c r="B1154" s="153"/>
      <c r="D1154" s="141" t="s">
        <v>176</v>
      </c>
      <c r="E1154" s="154" t="s">
        <v>19</v>
      </c>
      <c r="F1154" s="155" t="s">
        <v>913</v>
      </c>
      <c r="H1154" s="156">
        <v>36.18</v>
      </c>
      <c r="I1154" s="157"/>
      <c r="L1154" s="153"/>
      <c r="M1154" s="158"/>
      <c r="T1154" s="159"/>
      <c r="AT1154" s="154" t="s">
        <v>176</v>
      </c>
      <c r="AU1154" s="154" t="s">
        <v>86</v>
      </c>
      <c r="AV1154" s="13" t="s">
        <v>86</v>
      </c>
      <c r="AW1154" s="13" t="s">
        <v>37</v>
      </c>
      <c r="AX1154" s="13" t="s">
        <v>76</v>
      </c>
      <c r="AY1154" s="154" t="s">
        <v>163</v>
      </c>
    </row>
    <row r="1155" spans="2:51" s="12" customFormat="1">
      <c r="B1155" s="147"/>
      <c r="D1155" s="141" t="s">
        <v>176</v>
      </c>
      <c r="E1155" s="148" t="s">
        <v>19</v>
      </c>
      <c r="F1155" s="149" t="s">
        <v>555</v>
      </c>
      <c r="H1155" s="148" t="s">
        <v>19</v>
      </c>
      <c r="I1155" s="150"/>
      <c r="L1155" s="147"/>
      <c r="M1155" s="151"/>
      <c r="T1155" s="152"/>
      <c r="AT1155" s="148" t="s">
        <v>176</v>
      </c>
      <c r="AU1155" s="148" t="s">
        <v>86</v>
      </c>
      <c r="AV1155" s="12" t="s">
        <v>84</v>
      </c>
      <c r="AW1155" s="12" t="s">
        <v>37</v>
      </c>
      <c r="AX1155" s="12" t="s">
        <v>76</v>
      </c>
      <c r="AY1155" s="148" t="s">
        <v>163</v>
      </c>
    </row>
    <row r="1156" spans="2:51" s="13" customFormat="1">
      <c r="B1156" s="153"/>
      <c r="D1156" s="141" t="s">
        <v>176</v>
      </c>
      <c r="E1156" s="154" t="s">
        <v>19</v>
      </c>
      <c r="F1156" s="155" t="s">
        <v>914</v>
      </c>
      <c r="H1156" s="156">
        <v>-5.1760000000000002</v>
      </c>
      <c r="I1156" s="157"/>
      <c r="L1156" s="153"/>
      <c r="M1156" s="158"/>
      <c r="T1156" s="159"/>
      <c r="AT1156" s="154" t="s">
        <v>176</v>
      </c>
      <c r="AU1156" s="154" t="s">
        <v>86</v>
      </c>
      <c r="AV1156" s="13" t="s">
        <v>86</v>
      </c>
      <c r="AW1156" s="13" t="s">
        <v>37</v>
      </c>
      <c r="AX1156" s="13" t="s">
        <v>76</v>
      </c>
      <c r="AY1156" s="154" t="s">
        <v>163</v>
      </c>
    </row>
    <row r="1157" spans="2:51" s="12" customFormat="1">
      <c r="B1157" s="147"/>
      <c r="D1157" s="141" t="s">
        <v>176</v>
      </c>
      <c r="E1157" s="148" t="s">
        <v>19</v>
      </c>
      <c r="F1157" s="149" t="s">
        <v>915</v>
      </c>
      <c r="H1157" s="148" t="s">
        <v>19</v>
      </c>
      <c r="I1157" s="150"/>
      <c r="L1157" s="147"/>
      <c r="M1157" s="151"/>
      <c r="T1157" s="152"/>
      <c r="AT1157" s="148" t="s">
        <v>176</v>
      </c>
      <c r="AU1157" s="148" t="s">
        <v>86</v>
      </c>
      <c r="AV1157" s="12" t="s">
        <v>84</v>
      </c>
      <c r="AW1157" s="12" t="s">
        <v>37</v>
      </c>
      <c r="AX1157" s="12" t="s">
        <v>76</v>
      </c>
      <c r="AY1157" s="148" t="s">
        <v>163</v>
      </c>
    </row>
    <row r="1158" spans="2:51" s="13" customFormat="1" ht="20.399999999999999">
      <c r="B1158" s="153"/>
      <c r="D1158" s="141" t="s">
        <v>176</v>
      </c>
      <c r="E1158" s="154" t="s">
        <v>19</v>
      </c>
      <c r="F1158" s="155" t="s">
        <v>1021</v>
      </c>
      <c r="H1158" s="156">
        <v>8.4</v>
      </c>
      <c r="I1158" s="157"/>
      <c r="L1158" s="153"/>
      <c r="M1158" s="158"/>
      <c r="T1158" s="159"/>
      <c r="AT1158" s="154" t="s">
        <v>176</v>
      </c>
      <c r="AU1158" s="154" t="s">
        <v>86</v>
      </c>
      <c r="AV1158" s="13" t="s">
        <v>86</v>
      </c>
      <c r="AW1158" s="13" t="s">
        <v>37</v>
      </c>
      <c r="AX1158" s="13" t="s">
        <v>76</v>
      </c>
      <c r="AY1158" s="154" t="s">
        <v>163</v>
      </c>
    </row>
    <row r="1159" spans="2:51" s="12" customFormat="1">
      <c r="B1159" s="147"/>
      <c r="D1159" s="141" t="s">
        <v>176</v>
      </c>
      <c r="E1159" s="148" t="s">
        <v>19</v>
      </c>
      <c r="F1159" s="149" t="s">
        <v>1022</v>
      </c>
      <c r="H1159" s="148" t="s">
        <v>19</v>
      </c>
      <c r="I1159" s="150"/>
      <c r="L1159" s="147"/>
      <c r="M1159" s="151"/>
      <c r="T1159" s="152"/>
      <c r="AT1159" s="148" t="s">
        <v>176</v>
      </c>
      <c r="AU1159" s="148" t="s">
        <v>86</v>
      </c>
      <c r="AV1159" s="12" t="s">
        <v>84</v>
      </c>
      <c r="AW1159" s="12" t="s">
        <v>37</v>
      </c>
      <c r="AX1159" s="12" t="s">
        <v>76</v>
      </c>
      <c r="AY1159" s="148" t="s">
        <v>163</v>
      </c>
    </row>
    <row r="1160" spans="2:51" s="13" customFormat="1">
      <c r="B1160" s="153"/>
      <c r="D1160" s="141" t="s">
        <v>176</v>
      </c>
      <c r="E1160" s="154" t="s">
        <v>19</v>
      </c>
      <c r="F1160" s="155" t="s">
        <v>1023</v>
      </c>
      <c r="H1160" s="156">
        <v>2.1000000000000001E-2</v>
      </c>
      <c r="I1160" s="157"/>
      <c r="L1160" s="153"/>
      <c r="M1160" s="158"/>
      <c r="T1160" s="159"/>
      <c r="AT1160" s="154" t="s">
        <v>176</v>
      </c>
      <c r="AU1160" s="154" t="s">
        <v>86</v>
      </c>
      <c r="AV1160" s="13" t="s">
        <v>86</v>
      </c>
      <c r="AW1160" s="13" t="s">
        <v>37</v>
      </c>
      <c r="AX1160" s="13" t="s">
        <v>76</v>
      </c>
      <c r="AY1160" s="154" t="s">
        <v>163</v>
      </c>
    </row>
    <row r="1161" spans="2:51" s="12" customFormat="1">
      <c r="B1161" s="147"/>
      <c r="D1161" s="141" t="s">
        <v>176</v>
      </c>
      <c r="E1161" s="148" t="s">
        <v>19</v>
      </c>
      <c r="F1161" s="149" t="s">
        <v>917</v>
      </c>
      <c r="H1161" s="148" t="s">
        <v>19</v>
      </c>
      <c r="I1161" s="150"/>
      <c r="L1161" s="147"/>
      <c r="M1161" s="151"/>
      <c r="T1161" s="152"/>
      <c r="AT1161" s="148" t="s">
        <v>176</v>
      </c>
      <c r="AU1161" s="148" t="s">
        <v>86</v>
      </c>
      <c r="AV1161" s="12" t="s">
        <v>84</v>
      </c>
      <c r="AW1161" s="12" t="s">
        <v>37</v>
      </c>
      <c r="AX1161" s="12" t="s">
        <v>76</v>
      </c>
      <c r="AY1161" s="148" t="s">
        <v>163</v>
      </c>
    </row>
    <row r="1162" spans="2:51" s="13" customFormat="1">
      <c r="B1162" s="153"/>
      <c r="D1162" s="141" t="s">
        <v>176</v>
      </c>
      <c r="E1162" s="154" t="s">
        <v>19</v>
      </c>
      <c r="F1162" s="155" t="s">
        <v>1024</v>
      </c>
      <c r="H1162" s="156">
        <v>3.78</v>
      </c>
      <c r="I1162" s="157"/>
      <c r="L1162" s="153"/>
      <c r="M1162" s="158"/>
      <c r="T1162" s="159"/>
      <c r="AT1162" s="154" t="s">
        <v>176</v>
      </c>
      <c r="AU1162" s="154" t="s">
        <v>86</v>
      </c>
      <c r="AV1162" s="13" t="s">
        <v>86</v>
      </c>
      <c r="AW1162" s="13" t="s">
        <v>37</v>
      </c>
      <c r="AX1162" s="13" t="s">
        <v>76</v>
      </c>
      <c r="AY1162" s="154" t="s">
        <v>163</v>
      </c>
    </row>
    <row r="1163" spans="2:51" s="12" customFormat="1">
      <c r="B1163" s="147"/>
      <c r="D1163" s="141" t="s">
        <v>176</v>
      </c>
      <c r="E1163" s="148" t="s">
        <v>19</v>
      </c>
      <c r="F1163" s="149" t="s">
        <v>1022</v>
      </c>
      <c r="H1163" s="148" t="s">
        <v>19</v>
      </c>
      <c r="I1163" s="150"/>
      <c r="L1163" s="147"/>
      <c r="M1163" s="151"/>
      <c r="T1163" s="152"/>
      <c r="AT1163" s="148" t="s">
        <v>176</v>
      </c>
      <c r="AU1163" s="148" t="s">
        <v>86</v>
      </c>
      <c r="AV1163" s="12" t="s">
        <v>84</v>
      </c>
      <c r="AW1163" s="12" t="s">
        <v>37</v>
      </c>
      <c r="AX1163" s="12" t="s">
        <v>76</v>
      </c>
      <c r="AY1163" s="148" t="s">
        <v>163</v>
      </c>
    </row>
    <row r="1164" spans="2:51" s="13" customFormat="1">
      <c r="B1164" s="153"/>
      <c r="D1164" s="141" t="s">
        <v>176</v>
      </c>
      <c r="E1164" s="154" t="s">
        <v>19</v>
      </c>
      <c r="F1164" s="155" t="s">
        <v>1023</v>
      </c>
      <c r="H1164" s="156">
        <v>2.1000000000000001E-2</v>
      </c>
      <c r="I1164" s="157"/>
      <c r="L1164" s="153"/>
      <c r="M1164" s="158"/>
      <c r="T1164" s="159"/>
      <c r="AT1164" s="154" t="s">
        <v>176</v>
      </c>
      <c r="AU1164" s="154" t="s">
        <v>86</v>
      </c>
      <c r="AV1164" s="13" t="s">
        <v>86</v>
      </c>
      <c r="AW1164" s="13" t="s">
        <v>37</v>
      </c>
      <c r="AX1164" s="13" t="s">
        <v>76</v>
      </c>
      <c r="AY1164" s="154" t="s">
        <v>163</v>
      </c>
    </row>
    <row r="1165" spans="2:51" s="12" customFormat="1">
      <c r="B1165" s="147"/>
      <c r="D1165" s="141" t="s">
        <v>176</v>
      </c>
      <c r="E1165" s="148" t="s">
        <v>19</v>
      </c>
      <c r="F1165" s="149" t="s">
        <v>919</v>
      </c>
      <c r="H1165" s="148" t="s">
        <v>19</v>
      </c>
      <c r="I1165" s="150"/>
      <c r="L1165" s="147"/>
      <c r="M1165" s="151"/>
      <c r="T1165" s="152"/>
      <c r="AT1165" s="148" t="s">
        <v>176</v>
      </c>
      <c r="AU1165" s="148" t="s">
        <v>86</v>
      </c>
      <c r="AV1165" s="12" t="s">
        <v>84</v>
      </c>
      <c r="AW1165" s="12" t="s">
        <v>37</v>
      </c>
      <c r="AX1165" s="12" t="s">
        <v>76</v>
      </c>
      <c r="AY1165" s="148" t="s">
        <v>163</v>
      </c>
    </row>
    <row r="1166" spans="2:51" s="13" customFormat="1">
      <c r="B1166" s="153"/>
      <c r="D1166" s="141" t="s">
        <v>176</v>
      </c>
      <c r="E1166" s="154" t="s">
        <v>19</v>
      </c>
      <c r="F1166" s="155" t="s">
        <v>1025</v>
      </c>
      <c r="H1166" s="156">
        <v>5.53</v>
      </c>
      <c r="I1166" s="157"/>
      <c r="L1166" s="153"/>
      <c r="M1166" s="158"/>
      <c r="T1166" s="159"/>
      <c r="AT1166" s="154" t="s">
        <v>176</v>
      </c>
      <c r="AU1166" s="154" t="s">
        <v>86</v>
      </c>
      <c r="AV1166" s="13" t="s">
        <v>86</v>
      </c>
      <c r="AW1166" s="13" t="s">
        <v>37</v>
      </c>
      <c r="AX1166" s="13" t="s">
        <v>76</v>
      </c>
      <c r="AY1166" s="154" t="s">
        <v>163</v>
      </c>
    </row>
    <row r="1167" spans="2:51" s="12" customFormat="1">
      <c r="B1167" s="147"/>
      <c r="D1167" s="141" t="s">
        <v>176</v>
      </c>
      <c r="E1167" s="148" t="s">
        <v>19</v>
      </c>
      <c r="F1167" s="149" t="s">
        <v>1022</v>
      </c>
      <c r="H1167" s="148" t="s">
        <v>19</v>
      </c>
      <c r="I1167" s="150"/>
      <c r="L1167" s="147"/>
      <c r="M1167" s="151"/>
      <c r="T1167" s="152"/>
      <c r="AT1167" s="148" t="s">
        <v>176</v>
      </c>
      <c r="AU1167" s="148" t="s">
        <v>86</v>
      </c>
      <c r="AV1167" s="12" t="s">
        <v>84</v>
      </c>
      <c r="AW1167" s="12" t="s">
        <v>37</v>
      </c>
      <c r="AX1167" s="12" t="s">
        <v>76</v>
      </c>
      <c r="AY1167" s="148" t="s">
        <v>163</v>
      </c>
    </row>
    <row r="1168" spans="2:51" s="13" customFormat="1">
      <c r="B1168" s="153"/>
      <c r="D1168" s="141" t="s">
        <v>176</v>
      </c>
      <c r="E1168" s="154" t="s">
        <v>19</v>
      </c>
      <c r="F1168" s="155" t="s">
        <v>1026</v>
      </c>
      <c r="H1168" s="156">
        <v>2.4E-2</v>
      </c>
      <c r="I1168" s="157"/>
      <c r="L1168" s="153"/>
      <c r="M1168" s="158"/>
      <c r="T1168" s="159"/>
      <c r="AT1168" s="154" t="s">
        <v>176</v>
      </c>
      <c r="AU1168" s="154" t="s">
        <v>86</v>
      </c>
      <c r="AV1168" s="13" t="s">
        <v>86</v>
      </c>
      <c r="AW1168" s="13" t="s">
        <v>37</v>
      </c>
      <c r="AX1168" s="13" t="s">
        <v>76</v>
      </c>
      <c r="AY1168" s="154" t="s">
        <v>163</v>
      </c>
    </row>
    <row r="1169" spans="2:51" s="12" customFormat="1">
      <c r="B1169" s="147"/>
      <c r="D1169" s="141" t="s">
        <v>176</v>
      </c>
      <c r="E1169" s="148" t="s">
        <v>19</v>
      </c>
      <c r="F1169" s="149" t="s">
        <v>922</v>
      </c>
      <c r="H1169" s="148" t="s">
        <v>19</v>
      </c>
      <c r="I1169" s="150"/>
      <c r="L1169" s="147"/>
      <c r="M1169" s="151"/>
      <c r="T1169" s="152"/>
      <c r="AT1169" s="148" t="s">
        <v>176</v>
      </c>
      <c r="AU1169" s="148" t="s">
        <v>86</v>
      </c>
      <c r="AV1169" s="12" t="s">
        <v>84</v>
      </c>
      <c r="AW1169" s="12" t="s">
        <v>37</v>
      </c>
      <c r="AX1169" s="12" t="s">
        <v>76</v>
      </c>
      <c r="AY1169" s="148" t="s">
        <v>163</v>
      </c>
    </row>
    <row r="1170" spans="2:51" s="13" customFormat="1" ht="20.399999999999999">
      <c r="B1170" s="153"/>
      <c r="D1170" s="141" t="s">
        <v>176</v>
      </c>
      <c r="E1170" s="154" t="s">
        <v>19</v>
      </c>
      <c r="F1170" s="155" t="s">
        <v>923</v>
      </c>
      <c r="H1170" s="156">
        <v>49.95</v>
      </c>
      <c r="I1170" s="157"/>
      <c r="L1170" s="153"/>
      <c r="M1170" s="158"/>
      <c r="T1170" s="159"/>
      <c r="AT1170" s="154" t="s">
        <v>176</v>
      </c>
      <c r="AU1170" s="154" t="s">
        <v>86</v>
      </c>
      <c r="AV1170" s="13" t="s">
        <v>86</v>
      </c>
      <c r="AW1170" s="13" t="s">
        <v>37</v>
      </c>
      <c r="AX1170" s="13" t="s">
        <v>76</v>
      </c>
      <c r="AY1170" s="154" t="s">
        <v>163</v>
      </c>
    </row>
    <row r="1171" spans="2:51" s="12" customFormat="1">
      <c r="B1171" s="147"/>
      <c r="D1171" s="141" t="s">
        <v>176</v>
      </c>
      <c r="E1171" s="148" t="s">
        <v>19</v>
      </c>
      <c r="F1171" s="149" t="s">
        <v>555</v>
      </c>
      <c r="H1171" s="148" t="s">
        <v>19</v>
      </c>
      <c r="I1171" s="150"/>
      <c r="L1171" s="147"/>
      <c r="M1171" s="151"/>
      <c r="T1171" s="152"/>
      <c r="AT1171" s="148" t="s">
        <v>176</v>
      </c>
      <c r="AU1171" s="148" t="s">
        <v>86</v>
      </c>
      <c r="AV1171" s="12" t="s">
        <v>84</v>
      </c>
      <c r="AW1171" s="12" t="s">
        <v>37</v>
      </c>
      <c r="AX1171" s="12" t="s">
        <v>76</v>
      </c>
      <c r="AY1171" s="148" t="s">
        <v>163</v>
      </c>
    </row>
    <row r="1172" spans="2:51" s="13" customFormat="1">
      <c r="B1172" s="153"/>
      <c r="D1172" s="141" t="s">
        <v>176</v>
      </c>
      <c r="E1172" s="154" t="s">
        <v>19</v>
      </c>
      <c r="F1172" s="155" t="s">
        <v>924</v>
      </c>
      <c r="H1172" s="156">
        <v>-8.8559999999999999</v>
      </c>
      <c r="I1172" s="157"/>
      <c r="L1172" s="153"/>
      <c r="M1172" s="158"/>
      <c r="T1172" s="159"/>
      <c r="AT1172" s="154" t="s">
        <v>176</v>
      </c>
      <c r="AU1172" s="154" t="s">
        <v>86</v>
      </c>
      <c r="AV1172" s="13" t="s">
        <v>86</v>
      </c>
      <c r="AW1172" s="13" t="s">
        <v>37</v>
      </c>
      <c r="AX1172" s="13" t="s">
        <v>76</v>
      </c>
      <c r="AY1172" s="154" t="s">
        <v>163</v>
      </c>
    </row>
    <row r="1173" spans="2:51" s="12" customFormat="1">
      <c r="B1173" s="147"/>
      <c r="D1173" s="141" t="s">
        <v>176</v>
      </c>
      <c r="E1173" s="148" t="s">
        <v>19</v>
      </c>
      <c r="F1173" s="149" t="s">
        <v>925</v>
      </c>
      <c r="H1173" s="148" t="s">
        <v>19</v>
      </c>
      <c r="I1173" s="150"/>
      <c r="L1173" s="147"/>
      <c r="M1173" s="151"/>
      <c r="T1173" s="152"/>
      <c r="AT1173" s="148" t="s">
        <v>176</v>
      </c>
      <c r="AU1173" s="148" t="s">
        <v>86</v>
      </c>
      <c r="AV1173" s="12" t="s">
        <v>84</v>
      </c>
      <c r="AW1173" s="12" t="s">
        <v>37</v>
      </c>
      <c r="AX1173" s="12" t="s">
        <v>76</v>
      </c>
      <c r="AY1173" s="148" t="s">
        <v>163</v>
      </c>
    </row>
    <row r="1174" spans="2:51" s="13" customFormat="1" ht="20.399999999999999">
      <c r="B1174" s="153"/>
      <c r="D1174" s="141" t="s">
        <v>176</v>
      </c>
      <c r="E1174" s="154" t="s">
        <v>19</v>
      </c>
      <c r="F1174" s="155" t="s">
        <v>1027</v>
      </c>
      <c r="H1174" s="156">
        <v>15.12</v>
      </c>
      <c r="I1174" s="157"/>
      <c r="L1174" s="153"/>
      <c r="M1174" s="158"/>
      <c r="T1174" s="159"/>
      <c r="AT1174" s="154" t="s">
        <v>176</v>
      </c>
      <c r="AU1174" s="154" t="s">
        <v>86</v>
      </c>
      <c r="AV1174" s="13" t="s">
        <v>86</v>
      </c>
      <c r="AW1174" s="13" t="s">
        <v>37</v>
      </c>
      <c r="AX1174" s="13" t="s">
        <v>76</v>
      </c>
      <c r="AY1174" s="154" t="s">
        <v>163</v>
      </c>
    </row>
    <row r="1175" spans="2:51" s="12" customFormat="1">
      <c r="B1175" s="147"/>
      <c r="D1175" s="141" t="s">
        <v>176</v>
      </c>
      <c r="E1175" s="148" t="s">
        <v>19</v>
      </c>
      <c r="F1175" s="149" t="s">
        <v>555</v>
      </c>
      <c r="H1175" s="148" t="s">
        <v>19</v>
      </c>
      <c r="I1175" s="150"/>
      <c r="L1175" s="147"/>
      <c r="M1175" s="151"/>
      <c r="T1175" s="152"/>
      <c r="AT1175" s="148" t="s">
        <v>176</v>
      </c>
      <c r="AU1175" s="148" t="s">
        <v>86</v>
      </c>
      <c r="AV1175" s="12" t="s">
        <v>84</v>
      </c>
      <c r="AW1175" s="12" t="s">
        <v>37</v>
      </c>
      <c r="AX1175" s="12" t="s">
        <v>76</v>
      </c>
      <c r="AY1175" s="148" t="s">
        <v>163</v>
      </c>
    </row>
    <row r="1176" spans="2:51" s="13" customFormat="1">
      <c r="B1176" s="153"/>
      <c r="D1176" s="141" t="s">
        <v>176</v>
      </c>
      <c r="E1176" s="154" t="s">
        <v>19</v>
      </c>
      <c r="F1176" s="155" t="s">
        <v>1028</v>
      </c>
      <c r="H1176" s="156">
        <v>-1.92</v>
      </c>
      <c r="I1176" s="157"/>
      <c r="L1176" s="153"/>
      <c r="M1176" s="158"/>
      <c r="T1176" s="159"/>
      <c r="AT1176" s="154" t="s">
        <v>176</v>
      </c>
      <c r="AU1176" s="154" t="s">
        <v>86</v>
      </c>
      <c r="AV1176" s="13" t="s">
        <v>86</v>
      </c>
      <c r="AW1176" s="13" t="s">
        <v>37</v>
      </c>
      <c r="AX1176" s="13" t="s">
        <v>76</v>
      </c>
      <c r="AY1176" s="154" t="s">
        <v>163</v>
      </c>
    </row>
    <row r="1177" spans="2:51" s="12" customFormat="1">
      <c r="B1177" s="147"/>
      <c r="D1177" s="141" t="s">
        <v>176</v>
      </c>
      <c r="E1177" s="148" t="s">
        <v>19</v>
      </c>
      <c r="F1177" s="149" t="s">
        <v>1022</v>
      </c>
      <c r="H1177" s="148" t="s">
        <v>19</v>
      </c>
      <c r="I1177" s="150"/>
      <c r="L1177" s="147"/>
      <c r="M1177" s="151"/>
      <c r="T1177" s="152"/>
      <c r="AT1177" s="148" t="s">
        <v>176</v>
      </c>
      <c r="AU1177" s="148" t="s">
        <v>86</v>
      </c>
      <c r="AV1177" s="12" t="s">
        <v>84</v>
      </c>
      <c r="AW1177" s="12" t="s">
        <v>37</v>
      </c>
      <c r="AX1177" s="12" t="s">
        <v>76</v>
      </c>
      <c r="AY1177" s="148" t="s">
        <v>163</v>
      </c>
    </row>
    <row r="1178" spans="2:51" s="13" customFormat="1">
      <c r="B1178" s="153"/>
      <c r="D1178" s="141" t="s">
        <v>176</v>
      </c>
      <c r="E1178" s="154" t="s">
        <v>19</v>
      </c>
      <c r="F1178" s="155" t="s">
        <v>1029</v>
      </c>
      <c r="H1178" s="156">
        <v>7.1999999999999995E-2</v>
      </c>
      <c r="I1178" s="157"/>
      <c r="L1178" s="153"/>
      <c r="M1178" s="158"/>
      <c r="T1178" s="159"/>
      <c r="AT1178" s="154" t="s">
        <v>176</v>
      </c>
      <c r="AU1178" s="154" t="s">
        <v>86</v>
      </c>
      <c r="AV1178" s="13" t="s">
        <v>86</v>
      </c>
      <c r="AW1178" s="13" t="s">
        <v>37</v>
      </c>
      <c r="AX1178" s="13" t="s">
        <v>76</v>
      </c>
      <c r="AY1178" s="154" t="s">
        <v>163</v>
      </c>
    </row>
    <row r="1179" spans="2:51" s="12" customFormat="1">
      <c r="B1179" s="147"/>
      <c r="D1179" s="141" t="s">
        <v>176</v>
      </c>
      <c r="E1179" s="148" t="s">
        <v>19</v>
      </c>
      <c r="F1179" s="149" t="s">
        <v>928</v>
      </c>
      <c r="H1179" s="148" t="s">
        <v>19</v>
      </c>
      <c r="I1179" s="150"/>
      <c r="L1179" s="147"/>
      <c r="M1179" s="151"/>
      <c r="T1179" s="152"/>
      <c r="AT1179" s="148" t="s">
        <v>176</v>
      </c>
      <c r="AU1179" s="148" t="s">
        <v>86</v>
      </c>
      <c r="AV1179" s="12" t="s">
        <v>84</v>
      </c>
      <c r="AW1179" s="12" t="s">
        <v>37</v>
      </c>
      <c r="AX1179" s="12" t="s">
        <v>76</v>
      </c>
      <c r="AY1179" s="148" t="s">
        <v>163</v>
      </c>
    </row>
    <row r="1180" spans="2:51" s="13" customFormat="1" ht="20.399999999999999">
      <c r="B1180" s="153"/>
      <c r="D1180" s="141" t="s">
        <v>176</v>
      </c>
      <c r="E1180" s="154" t="s">
        <v>19</v>
      </c>
      <c r="F1180" s="155" t="s">
        <v>929</v>
      </c>
      <c r="H1180" s="156">
        <v>45.63</v>
      </c>
      <c r="I1180" s="157"/>
      <c r="L1180" s="153"/>
      <c r="M1180" s="158"/>
      <c r="T1180" s="159"/>
      <c r="AT1180" s="154" t="s">
        <v>176</v>
      </c>
      <c r="AU1180" s="154" t="s">
        <v>86</v>
      </c>
      <c r="AV1180" s="13" t="s">
        <v>86</v>
      </c>
      <c r="AW1180" s="13" t="s">
        <v>37</v>
      </c>
      <c r="AX1180" s="13" t="s">
        <v>76</v>
      </c>
      <c r="AY1180" s="154" t="s">
        <v>163</v>
      </c>
    </row>
    <row r="1181" spans="2:51" s="12" customFormat="1">
      <c r="B1181" s="147"/>
      <c r="D1181" s="141" t="s">
        <v>176</v>
      </c>
      <c r="E1181" s="148" t="s">
        <v>19</v>
      </c>
      <c r="F1181" s="149" t="s">
        <v>555</v>
      </c>
      <c r="H1181" s="148" t="s">
        <v>19</v>
      </c>
      <c r="I1181" s="150"/>
      <c r="L1181" s="147"/>
      <c r="M1181" s="151"/>
      <c r="T1181" s="152"/>
      <c r="AT1181" s="148" t="s">
        <v>176</v>
      </c>
      <c r="AU1181" s="148" t="s">
        <v>86</v>
      </c>
      <c r="AV1181" s="12" t="s">
        <v>84</v>
      </c>
      <c r="AW1181" s="12" t="s">
        <v>37</v>
      </c>
      <c r="AX1181" s="12" t="s">
        <v>76</v>
      </c>
      <c r="AY1181" s="148" t="s">
        <v>163</v>
      </c>
    </row>
    <row r="1182" spans="2:51" s="13" customFormat="1">
      <c r="B1182" s="153"/>
      <c r="D1182" s="141" t="s">
        <v>176</v>
      </c>
      <c r="E1182" s="154" t="s">
        <v>19</v>
      </c>
      <c r="F1182" s="155" t="s">
        <v>930</v>
      </c>
      <c r="H1182" s="156">
        <v>-5.149</v>
      </c>
      <c r="I1182" s="157"/>
      <c r="L1182" s="153"/>
      <c r="M1182" s="158"/>
      <c r="T1182" s="159"/>
      <c r="AT1182" s="154" t="s">
        <v>176</v>
      </c>
      <c r="AU1182" s="154" t="s">
        <v>86</v>
      </c>
      <c r="AV1182" s="13" t="s">
        <v>86</v>
      </c>
      <c r="AW1182" s="13" t="s">
        <v>37</v>
      </c>
      <c r="AX1182" s="13" t="s">
        <v>76</v>
      </c>
      <c r="AY1182" s="154" t="s">
        <v>163</v>
      </c>
    </row>
    <row r="1183" spans="2:51" s="12" customFormat="1">
      <c r="B1183" s="147"/>
      <c r="D1183" s="141" t="s">
        <v>176</v>
      </c>
      <c r="E1183" s="148" t="s">
        <v>19</v>
      </c>
      <c r="F1183" s="149" t="s">
        <v>931</v>
      </c>
      <c r="H1183" s="148" t="s">
        <v>19</v>
      </c>
      <c r="I1183" s="150"/>
      <c r="L1183" s="147"/>
      <c r="M1183" s="151"/>
      <c r="T1183" s="152"/>
      <c r="AT1183" s="148" t="s">
        <v>176</v>
      </c>
      <c r="AU1183" s="148" t="s">
        <v>86</v>
      </c>
      <c r="AV1183" s="12" t="s">
        <v>84</v>
      </c>
      <c r="AW1183" s="12" t="s">
        <v>37</v>
      </c>
      <c r="AX1183" s="12" t="s">
        <v>76</v>
      </c>
      <c r="AY1183" s="148" t="s">
        <v>163</v>
      </c>
    </row>
    <row r="1184" spans="2:51" s="13" customFormat="1">
      <c r="B1184" s="153"/>
      <c r="D1184" s="141" t="s">
        <v>176</v>
      </c>
      <c r="E1184" s="154" t="s">
        <v>19</v>
      </c>
      <c r="F1184" s="155" t="s">
        <v>932</v>
      </c>
      <c r="H1184" s="156">
        <v>31.05</v>
      </c>
      <c r="I1184" s="157"/>
      <c r="L1184" s="153"/>
      <c r="M1184" s="158"/>
      <c r="T1184" s="159"/>
      <c r="AT1184" s="154" t="s">
        <v>176</v>
      </c>
      <c r="AU1184" s="154" t="s">
        <v>86</v>
      </c>
      <c r="AV1184" s="13" t="s">
        <v>86</v>
      </c>
      <c r="AW1184" s="13" t="s">
        <v>37</v>
      </c>
      <c r="AX1184" s="13" t="s">
        <v>76</v>
      </c>
      <c r="AY1184" s="154" t="s">
        <v>163</v>
      </c>
    </row>
    <row r="1185" spans="2:51" s="12" customFormat="1">
      <c r="B1185" s="147"/>
      <c r="D1185" s="141" t="s">
        <v>176</v>
      </c>
      <c r="E1185" s="148" t="s">
        <v>19</v>
      </c>
      <c r="F1185" s="149" t="s">
        <v>555</v>
      </c>
      <c r="H1185" s="148" t="s">
        <v>19</v>
      </c>
      <c r="I1185" s="150"/>
      <c r="L1185" s="147"/>
      <c r="M1185" s="151"/>
      <c r="T1185" s="152"/>
      <c r="AT1185" s="148" t="s">
        <v>176</v>
      </c>
      <c r="AU1185" s="148" t="s">
        <v>86</v>
      </c>
      <c r="AV1185" s="12" t="s">
        <v>84</v>
      </c>
      <c r="AW1185" s="12" t="s">
        <v>37</v>
      </c>
      <c r="AX1185" s="12" t="s">
        <v>76</v>
      </c>
      <c r="AY1185" s="148" t="s">
        <v>163</v>
      </c>
    </row>
    <row r="1186" spans="2:51" s="13" customFormat="1">
      <c r="B1186" s="153"/>
      <c r="D1186" s="141" t="s">
        <v>176</v>
      </c>
      <c r="E1186" s="154" t="s">
        <v>19</v>
      </c>
      <c r="F1186" s="155" t="s">
        <v>933</v>
      </c>
      <c r="H1186" s="156">
        <v>-3.1520000000000001</v>
      </c>
      <c r="I1186" s="157"/>
      <c r="L1186" s="153"/>
      <c r="M1186" s="158"/>
      <c r="T1186" s="159"/>
      <c r="AT1186" s="154" t="s">
        <v>176</v>
      </c>
      <c r="AU1186" s="154" t="s">
        <v>86</v>
      </c>
      <c r="AV1186" s="13" t="s">
        <v>86</v>
      </c>
      <c r="AW1186" s="13" t="s">
        <v>37</v>
      </c>
      <c r="AX1186" s="13" t="s">
        <v>76</v>
      </c>
      <c r="AY1186" s="154" t="s">
        <v>163</v>
      </c>
    </row>
    <row r="1187" spans="2:51" s="12" customFormat="1">
      <c r="B1187" s="147"/>
      <c r="D1187" s="141" t="s">
        <v>176</v>
      </c>
      <c r="E1187" s="148" t="s">
        <v>19</v>
      </c>
      <c r="F1187" s="149" t="s">
        <v>934</v>
      </c>
      <c r="H1187" s="148" t="s">
        <v>19</v>
      </c>
      <c r="I1187" s="150"/>
      <c r="L1187" s="147"/>
      <c r="M1187" s="151"/>
      <c r="T1187" s="152"/>
      <c r="AT1187" s="148" t="s">
        <v>176</v>
      </c>
      <c r="AU1187" s="148" t="s">
        <v>86</v>
      </c>
      <c r="AV1187" s="12" t="s">
        <v>84</v>
      </c>
      <c r="AW1187" s="12" t="s">
        <v>37</v>
      </c>
      <c r="AX1187" s="12" t="s">
        <v>76</v>
      </c>
      <c r="AY1187" s="148" t="s">
        <v>163</v>
      </c>
    </row>
    <row r="1188" spans="2:51" s="13" customFormat="1">
      <c r="B1188" s="153"/>
      <c r="D1188" s="141" t="s">
        <v>176</v>
      </c>
      <c r="E1188" s="154" t="s">
        <v>19</v>
      </c>
      <c r="F1188" s="155" t="s">
        <v>935</v>
      </c>
      <c r="H1188" s="156">
        <v>75.02</v>
      </c>
      <c r="I1188" s="157"/>
      <c r="L1188" s="153"/>
      <c r="M1188" s="158"/>
      <c r="T1188" s="159"/>
      <c r="AT1188" s="154" t="s">
        <v>176</v>
      </c>
      <c r="AU1188" s="154" t="s">
        <v>86</v>
      </c>
      <c r="AV1188" s="13" t="s">
        <v>86</v>
      </c>
      <c r="AW1188" s="13" t="s">
        <v>37</v>
      </c>
      <c r="AX1188" s="13" t="s">
        <v>76</v>
      </c>
      <c r="AY1188" s="154" t="s">
        <v>163</v>
      </c>
    </row>
    <row r="1189" spans="2:51" s="12" customFormat="1">
      <c r="B1189" s="147"/>
      <c r="D1189" s="141" t="s">
        <v>176</v>
      </c>
      <c r="E1189" s="148" t="s">
        <v>19</v>
      </c>
      <c r="F1189" s="149" t="s">
        <v>555</v>
      </c>
      <c r="H1189" s="148" t="s">
        <v>19</v>
      </c>
      <c r="I1189" s="150"/>
      <c r="L1189" s="147"/>
      <c r="M1189" s="151"/>
      <c r="T1189" s="152"/>
      <c r="AT1189" s="148" t="s">
        <v>176</v>
      </c>
      <c r="AU1189" s="148" t="s">
        <v>86</v>
      </c>
      <c r="AV1189" s="12" t="s">
        <v>84</v>
      </c>
      <c r="AW1189" s="12" t="s">
        <v>37</v>
      </c>
      <c r="AX1189" s="12" t="s">
        <v>76</v>
      </c>
      <c r="AY1189" s="148" t="s">
        <v>163</v>
      </c>
    </row>
    <row r="1190" spans="2:51" s="13" customFormat="1" ht="30.6">
      <c r="B1190" s="153"/>
      <c r="D1190" s="141" t="s">
        <v>176</v>
      </c>
      <c r="E1190" s="154" t="s">
        <v>19</v>
      </c>
      <c r="F1190" s="155" t="s">
        <v>936</v>
      </c>
      <c r="H1190" s="156">
        <v>-20.968</v>
      </c>
      <c r="I1190" s="157"/>
      <c r="L1190" s="153"/>
      <c r="M1190" s="158"/>
      <c r="T1190" s="159"/>
      <c r="AT1190" s="154" t="s">
        <v>176</v>
      </c>
      <c r="AU1190" s="154" t="s">
        <v>86</v>
      </c>
      <c r="AV1190" s="13" t="s">
        <v>86</v>
      </c>
      <c r="AW1190" s="13" t="s">
        <v>37</v>
      </c>
      <c r="AX1190" s="13" t="s">
        <v>76</v>
      </c>
      <c r="AY1190" s="154" t="s">
        <v>163</v>
      </c>
    </row>
    <row r="1191" spans="2:51" s="12" customFormat="1">
      <c r="B1191" s="147"/>
      <c r="D1191" s="141" t="s">
        <v>176</v>
      </c>
      <c r="E1191" s="148" t="s">
        <v>19</v>
      </c>
      <c r="F1191" s="149" t="s">
        <v>937</v>
      </c>
      <c r="H1191" s="148" t="s">
        <v>19</v>
      </c>
      <c r="I1191" s="150"/>
      <c r="L1191" s="147"/>
      <c r="M1191" s="151"/>
      <c r="T1191" s="152"/>
      <c r="AT1191" s="148" t="s">
        <v>176</v>
      </c>
      <c r="AU1191" s="148" t="s">
        <v>86</v>
      </c>
      <c r="AV1191" s="12" t="s">
        <v>84</v>
      </c>
      <c r="AW1191" s="12" t="s">
        <v>37</v>
      </c>
      <c r="AX1191" s="12" t="s">
        <v>76</v>
      </c>
      <c r="AY1191" s="148" t="s">
        <v>163</v>
      </c>
    </row>
    <row r="1192" spans="2:51" s="13" customFormat="1">
      <c r="B1192" s="153"/>
      <c r="D1192" s="141" t="s">
        <v>176</v>
      </c>
      <c r="E1192" s="154" t="s">
        <v>19</v>
      </c>
      <c r="F1192" s="155" t="s">
        <v>938</v>
      </c>
      <c r="H1192" s="156">
        <v>76.260000000000005</v>
      </c>
      <c r="I1192" s="157"/>
      <c r="L1192" s="153"/>
      <c r="M1192" s="158"/>
      <c r="T1192" s="159"/>
      <c r="AT1192" s="154" t="s">
        <v>176</v>
      </c>
      <c r="AU1192" s="154" t="s">
        <v>86</v>
      </c>
      <c r="AV1192" s="13" t="s">
        <v>86</v>
      </c>
      <c r="AW1192" s="13" t="s">
        <v>37</v>
      </c>
      <c r="AX1192" s="13" t="s">
        <v>76</v>
      </c>
      <c r="AY1192" s="154" t="s">
        <v>163</v>
      </c>
    </row>
    <row r="1193" spans="2:51" s="12" customFormat="1">
      <c r="B1193" s="147"/>
      <c r="D1193" s="141" t="s">
        <v>176</v>
      </c>
      <c r="E1193" s="148" t="s">
        <v>19</v>
      </c>
      <c r="F1193" s="149" t="s">
        <v>555</v>
      </c>
      <c r="H1193" s="148" t="s">
        <v>19</v>
      </c>
      <c r="I1193" s="150"/>
      <c r="L1193" s="147"/>
      <c r="M1193" s="151"/>
      <c r="T1193" s="152"/>
      <c r="AT1193" s="148" t="s">
        <v>176</v>
      </c>
      <c r="AU1193" s="148" t="s">
        <v>86</v>
      </c>
      <c r="AV1193" s="12" t="s">
        <v>84</v>
      </c>
      <c r="AW1193" s="12" t="s">
        <v>37</v>
      </c>
      <c r="AX1193" s="12" t="s">
        <v>76</v>
      </c>
      <c r="AY1193" s="148" t="s">
        <v>163</v>
      </c>
    </row>
    <row r="1194" spans="2:51" s="13" customFormat="1" ht="30.6">
      <c r="B1194" s="153"/>
      <c r="D1194" s="141" t="s">
        <v>176</v>
      </c>
      <c r="E1194" s="154" t="s">
        <v>19</v>
      </c>
      <c r="F1194" s="155" t="s">
        <v>939</v>
      </c>
      <c r="H1194" s="156">
        <v>-17.45</v>
      </c>
      <c r="I1194" s="157"/>
      <c r="L1194" s="153"/>
      <c r="M1194" s="158"/>
      <c r="T1194" s="159"/>
      <c r="AT1194" s="154" t="s">
        <v>176</v>
      </c>
      <c r="AU1194" s="154" t="s">
        <v>86</v>
      </c>
      <c r="AV1194" s="13" t="s">
        <v>86</v>
      </c>
      <c r="AW1194" s="13" t="s">
        <v>37</v>
      </c>
      <c r="AX1194" s="13" t="s">
        <v>76</v>
      </c>
      <c r="AY1194" s="154" t="s">
        <v>163</v>
      </c>
    </row>
    <row r="1195" spans="2:51" s="12" customFormat="1">
      <c r="B1195" s="147"/>
      <c r="D1195" s="141" t="s">
        <v>176</v>
      </c>
      <c r="E1195" s="148" t="s">
        <v>19</v>
      </c>
      <c r="F1195" s="149" t="s">
        <v>940</v>
      </c>
      <c r="H1195" s="148" t="s">
        <v>19</v>
      </c>
      <c r="I1195" s="150"/>
      <c r="L1195" s="147"/>
      <c r="M1195" s="151"/>
      <c r="T1195" s="152"/>
      <c r="AT1195" s="148" t="s">
        <v>176</v>
      </c>
      <c r="AU1195" s="148" t="s">
        <v>86</v>
      </c>
      <c r="AV1195" s="12" t="s">
        <v>84</v>
      </c>
      <c r="AW1195" s="12" t="s">
        <v>37</v>
      </c>
      <c r="AX1195" s="12" t="s">
        <v>76</v>
      </c>
      <c r="AY1195" s="148" t="s">
        <v>163</v>
      </c>
    </row>
    <row r="1196" spans="2:51" s="13" customFormat="1">
      <c r="B1196" s="153"/>
      <c r="D1196" s="141" t="s">
        <v>176</v>
      </c>
      <c r="E1196" s="154" t="s">
        <v>19</v>
      </c>
      <c r="F1196" s="155" t="s">
        <v>941</v>
      </c>
      <c r="H1196" s="156">
        <v>32.4</v>
      </c>
      <c r="I1196" s="157"/>
      <c r="L1196" s="153"/>
      <c r="M1196" s="158"/>
      <c r="T1196" s="159"/>
      <c r="AT1196" s="154" t="s">
        <v>176</v>
      </c>
      <c r="AU1196" s="154" t="s">
        <v>86</v>
      </c>
      <c r="AV1196" s="13" t="s">
        <v>86</v>
      </c>
      <c r="AW1196" s="13" t="s">
        <v>37</v>
      </c>
      <c r="AX1196" s="13" t="s">
        <v>76</v>
      </c>
      <c r="AY1196" s="154" t="s">
        <v>163</v>
      </c>
    </row>
    <row r="1197" spans="2:51" s="12" customFormat="1">
      <c r="B1197" s="147"/>
      <c r="D1197" s="141" t="s">
        <v>176</v>
      </c>
      <c r="E1197" s="148" t="s">
        <v>19</v>
      </c>
      <c r="F1197" s="149" t="s">
        <v>555</v>
      </c>
      <c r="H1197" s="148" t="s">
        <v>19</v>
      </c>
      <c r="I1197" s="150"/>
      <c r="L1197" s="147"/>
      <c r="M1197" s="151"/>
      <c r="T1197" s="152"/>
      <c r="AT1197" s="148" t="s">
        <v>176</v>
      </c>
      <c r="AU1197" s="148" t="s">
        <v>86</v>
      </c>
      <c r="AV1197" s="12" t="s">
        <v>84</v>
      </c>
      <c r="AW1197" s="12" t="s">
        <v>37</v>
      </c>
      <c r="AX1197" s="12" t="s">
        <v>76</v>
      </c>
      <c r="AY1197" s="148" t="s">
        <v>163</v>
      </c>
    </row>
    <row r="1198" spans="2:51" s="13" customFormat="1">
      <c r="B1198" s="153"/>
      <c r="D1198" s="141" t="s">
        <v>176</v>
      </c>
      <c r="E1198" s="154" t="s">
        <v>19</v>
      </c>
      <c r="F1198" s="155" t="s">
        <v>942</v>
      </c>
      <c r="H1198" s="156">
        <v>-3.3759999999999999</v>
      </c>
      <c r="I1198" s="157"/>
      <c r="L1198" s="153"/>
      <c r="M1198" s="158"/>
      <c r="T1198" s="159"/>
      <c r="AT1198" s="154" t="s">
        <v>176</v>
      </c>
      <c r="AU1198" s="154" t="s">
        <v>86</v>
      </c>
      <c r="AV1198" s="13" t="s">
        <v>86</v>
      </c>
      <c r="AW1198" s="13" t="s">
        <v>37</v>
      </c>
      <c r="AX1198" s="13" t="s">
        <v>76</v>
      </c>
      <c r="AY1198" s="154" t="s">
        <v>163</v>
      </c>
    </row>
    <row r="1199" spans="2:51" s="12" customFormat="1">
      <c r="B1199" s="147"/>
      <c r="D1199" s="141" t="s">
        <v>176</v>
      </c>
      <c r="E1199" s="148" t="s">
        <v>19</v>
      </c>
      <c r="F1199" s="149" t="s">
        <v>943</v>
      </c>
      <c r="H1199" s="148" t="s">
        <v>19</v>
      </c>
      <c r="I1199" s="150"/>
      <c r="L1199" s="147"/>
      <c r="M1199" s="151"/>
      <c r="T1199" s="152"/>
      <c r="AT1199" s="148" t="s">
        <v>176</v>
      </c>
      <c r="AU1199" s="148" t="s">
        <v>86</v>
      </c>
      <c r="AV1199" s="12" t="s">
        <v>84</v>
      </c>
      <c r="AW1199" s="12" t="s">
        <v>37</v>
      </c>
      <c r="AX1199" s="12" t="s">
        <v>76</v>
      </c>
      <c r="AY1199" s="148" t="s">
        <v>163</v>
      </c>
    </row>
    <row r="1200" spans="2:51" s="13" customFormat="1">
      <c r="B1200" s="153"/>
      <c r="D1200" s="141" t="s">
        <v>176</v>
      </c>
      <c r="E1200" s="154" t="s">
        <v>19</v>
      </c>
      <c r="F1200" s="155" t="s">
        <v>1030</v>
      </c>
      <c r="H1200" s="156">
        <v>5.32</v>
      </c>
      <c r="I1200" s="157"/>
      <c r="L1200" s="153"/>
      <c r="M1200" s="158"/>
      <c r="T1200" s="159"/>
      <c r="AT1200" s="154" t="s">
        <v>176</v>
      </c>
      <c r="AU1200" s="154" t="s">
        <v>86</v>
      </c>
      <c r="AV1200" s="13" t="s">
        <v>86</v>
      </c>
      <c r="AW1200" s="13" t="s">
        <v>37</v>
      </c>
      <c r="AX1200" s="13" t="s">
        <v>76</v>
      </c>
      <c r="AY1200" s="154" t="s">
        <v>163</v>
      </c>
    </row>
    <row r="1201" spans="2:51" s="12" customFormat="1">
      <c r="B1201" s="147"/>
      <c r="D1201" s="141" t="s">
        <v>176</v>
      </c>
      <c r="E1201" s="148" t="s">
        <v>19</v>
      </c>
      <c r="F1201" s="149" t="s">
        <v>1022</v>
      </c>
      <c r="H1201" s="148" t="s">
        <v>19</v>
      </c>
      <c r="I1201" s="150"/>
      <c r="L1201" s="147"/>
      <c r="M1201" s="151"/>
      <c r="T1201" s="152"/>
      <c r="AT1201" s="148" t="s">
        <v>176</v>
      </c>
      <c r="AU1201" s="148" t="s">
        <v>86</v>
      </c>
      <c r="AV1201" s="12" t="s">
        <v>84</v>
      </c>
      <c r="AW1201" s="12" t="s">
        <v>37</v>
      </c>
      <c r="AX1201" s="12" t="s">
        <v>76</v>
      </c>
      <c r="AY1201" s="148" t="s">
        <v>163</v>
      </c>
    </row>
    <row r="1202" spans="2:51" s="13" customFormat="1">
      <c r="B1202" s="153"/>
      <c r="D1202" s="141" t="s">
        <v>176</v>
      </c>
      <c r="E1202" s="154" t="s">
        <v>19</v>
      </c>
      <c r="F1202" s="155" t="s">
        <v>1031</v>
      </c>
      <c r="H1202" s="156">
        <v>2.7E-2</v>
      </c>
      <c r="I1202" s="157"/>
      <c r="L1202" s="153"/>
      <c r="M1202" s="158"/>
      <c r="T1202" s="159"/>
      <c r="AT1202" s="154" t="s">
        <v>176</v>
      </c>
      <c r="AU1202" s="154" t="s">
        <v>86</v>
      </c>
      <c r="AV1202" s="13" t="s">
        <v>86</v>
      </c>
      <c r="AW1202" s="13" t="s">
        <v>37</v>
      </c>
      <c r="AX1202" s="13" t="s">
        <v>76</v>
      </c>
      <c r="AY1202" s="154" t="s">
        <v>163</v>
      </c>
    </row>
    <row r="1203" spans="2:51" s="12" customFormat="1">
      <c r="B1203" s="147"/>
      <c r="D1203" s="141" t="s">
        <v>176</v>
      </c>
      <c r="E1203" s="148" t="s">
        <v>19</v>
      </c>
      <c r="F1203" s="149" t="s">
        <v>894</v>
      </c>
      <c r="H1203" s="148" t="s">
        <v>19</v>
      </c>
      <c r="I1203" s="150"/>
      <c r="L1203" s="147"/>
      <c r="M1203" s="151"/>
      <c r="T1203" s="152"/>
      <c r="AT1203" s="148" t="s">
        <v>176</v>
      </c>
      <c r="AU1203" s="148" t="s">
        <v>86</v>
      </c>
      <c r="AV1203" s="12" t="s">
        <v>84</v>
      </c>
      <c r="AW1203" s="12" t="s">
        <v>37</v>
      </c>
      <c r="AX1203" s="12" t="s">
        <v>76</v>
      </c>
      <c r="AY1203" s="148" t="s">
        <v>163</v>
      </c>
    </row>
    <row r="1204" spans="2:51" s="13" customFormat="1">
      <c r="B1204" s="153"/>
      <c r="D1204" s="141" t="s">
        <v>176</v>
      </c>
      <c r="E1204" s="154" t="s">
        <v>19</v>
      </c>
      <c r="F1204" s="155" t="s">
        <v>946</v>
      </c>
      <c r="H1204" s="156">
        <v>4.5</v>
      </c>
      <c r="I1204" s="157"/>
      <c r="L1204" s="153"/>
      <c r="M1204" s="158"/>
      <c r="T1204" s="159"/>
      <c r="AT1204" s="154" t="s">
        <v>176</v>
      </c>
      <c r="AU1204" s="154" t="s">
        <v>86</v>
      </c>
      <c r="AV1204" s="13" t="s">
        <v>86</v>
      </c>
      <c r="AW1204" s="13" t="s">
        <v>37</v>
      </c>
      <c r="AX1204" s="13" t="s">
        <v>76</v>
      </c>
      <c r="AY1204" s="154" t="s">
        <v>163</v>
      </c>
    </row>
    <row r="1205" spans="2:51" s="12" customFormat="1">
      <c r="B1205" s="147"/>
      <c r="D1205" s="141" t="s">
        <v>176</v>
      </c>
      <c r="E1205" s="148" t="s">
        <v>19</v>
      </c>
      <c r="F1205" s="149" t="s">
        <v>558</v>
      </c>
      <c r="H1205" s="148" t="s">
        <v>19</v>
      </c>
      <c r="I1205" s="150"/>
      <c r="L1205" s="147"/>
      <c r="M1205" s="151"/>
      <c r="T1205" s="152"/>
      <c r="AT1205" s="148" t="s">
        <v>176</v>
      </c>
      <c r="AU1205" s="148" t="s">
        <v>86</v>
      </c>
      <c r="AV1205" s="12" t="s">
        <v>84</v>
      </c>
      <c r="AW1205" s="12" t="s">
        <v>37</v>
      </c>
      <c r="AX1205" s="12" t="s">
        <v>76</v>
      </c>
      <c r="AY1205" s="148" t="s">
        <v>163</v>
      </c>
    </row>
    <row r="1206" spans="2:51" s="12" customFormat="1">
      <c r="B1206" s="147"/>
      <c r="D1206" s="141" t="s">
        <v>176</v>
      </c>
      <c r="E1206" s="148" t="s">
        <v>19</v>
      </c>
      <c r="F1206" s="149" t="s">
        <v>947</v>
      </c>
      <c r="H1206" s="148" t="s">
        <v>19</v>
      </c>
      <c r="I1206" s="150"/>
      <c r="L1206" s="147"/>
      <c r="M1206" s="151"/>
      <c r="T1206" s="152"/>
      <c r="AT1206" s="148" t="s">
        <v>176</v>
      </c>
      <c r="AU1206" s="148" t="s">
        <v>86</v>
      </c>
      <c r="AV1206" s="12" t="s">
        <v>84</v>
      </c>
      <c r="AW1206" s="12" t="s">
        <v>37</v>
      </c>
      <c r="AX1206" s="12" t="s">
        <v>76</v>
      </c>
      <c r="AY1206" s="148" t="s">
        <v>163</v>
      </c>
    </row>
    <row r="1207" spans="2:51" s="13" customFormat="1">
      <c r="B1207" s="153"/>
      <c r="D1207" s="141" t="s">
        <v>176</v>
      </c>
      <c r="E1207" s="154" t="s">
        <v>19</v>
      </c>
      <c r="F1207" s="155" t="s">
        <v>948</v>
      </c>
      <c r="H1207" s="156">
        <v>55.08</v>
      </c>
      <c r="I1207" s="157"/>
      <c r="L1207" s="153"/>
      <c r="M1207" s="158"/>
      <c r="T1207" s="159"/>
      <c r="AT1207" s="154" t="s">
        <v>176</v>
      </c>
      <c r="AU1207" s="154" t="s">
        <v>86</v>
      </c>
      <c r="AV1207" s="13" t="s">
        <v>86</v>
      </c>
      <c r="AW1207" s="13" t="s">
        <v>37</v>
      </c>
      <c r="AX1207" s="13" t="s">
        <v>76</v>
      </c>
      <c r="AY1207" s="154" t="s">
        <v>163</v>
      </c>
    </row>
    <row r="1208" spans="2:51" s="12" customFormat="1">
      <c r="B1208" s="147"/>
      <c r="D1208" s="141" t="s">
        <v>176</v>
      </c>
      <c r="E1208" s="148" t="s">
        <v>19</v>
      </c>
      <c r="F1208" s="149" t="s">
        <v>555</v>
      </c>
      <c r="H1208" s="148" t="s">
        <v>19</v>
      </c>
      <c r="I1208" s="150"/>
      <c r="L1208" s="147"/>
      <c r="M1208" s="151"/>
      <c r="T1208" s="152"/>
      <c r="AT1208" s="148" t="s">
        <v>176</v>
      </c>
      <c r="AU1208" s="148" t="s">
        <v>86</v>
      </c>
      <c r="AV1208" s="12" t="s">
        <v>84</v>
      </c>
      <c r="AW1208" s="12" t="s">
        <v>37</v>
      </c>
      <c r="AX1208" s="12" t="s">
        <v>76</v>
      </c>
      <c r="AY1208" s="148" t="s">
        <v>163</v>
      </c>
    </row>
    <row r="1209" spans="2:51" s="13" customFormat="1" ht="30.6">
      <c r="B1209" s="153"/>
      <c r="D1209" s="141" t="s">
        <v>176</v>
      </c>
      <c r="E1209" s="154" t="s">
        <v>19</v>
      </c>
      <c r="F1209" s="155" t="s">
        <v>949</v>
      </c>
      <c r="H1209" s="156">
        <v>-13.106999999999999</v>
      </c>
      <c r="I1209" s="157"/>
      <c r="L1209" s="153"/>
      <c r="M1209" s="158"/>
      <c r="T1209" s="159"/>
      <c r="AT1209" s="154" t="s">
        <v>176</v>
      </c>
      <c r="AU1209" s="154" t="s">
        <v>86</v>
      </c>
      <c r="AV1209" s="13" t="s">
        <v>86</v>
      </c>
      <c r="AW1209" s="13" t="s">
        <v>37</v>
      </c>
      <c r="AX1209" s="13" t="s">
        <v>76</v>
      </c>
      <c r="AY1209" s="154" t="s">
        <v>163</v>
      </c>
    </row>
    <row r="1210" spans="2:51" s="12" customFormat="1">
      <c r="B1210" s="147"/>
      <c r="D1210" s="141" t="s">
        <v>176</v>
      </c>
      <c r="E1210" s="148" t="s">
        <v>19</v>
      </c>
      <c r="F1210" s="149" t="s">
        <v>950</v>
      </c>
      <c r="H1210" s="148" t="s">
        <v>19</v>
      </c>
      <c r="I1210" s="150"/>
      <c r="L1210" s="147"/>
      <c r="M1210" s="151"/>
      <c r="T1210" s="152"/>
      <c r="AT1210" s="148" t="s">
        <v>176</v>
      </c>
      <c r="AU1210" s="148" t="s">
        <v>86</v>
      </c>
      <c r="AV1210" s="12" t="s">
        <v>84</v>
      </c>
      <c r="AW1210" s="12" t="s">
        <v>37</v>
      </c>
      <c r="AX1210" s="12" t="s">
        <v>76</v>
      </c>
      <c r="AY1210" s="148" t="s">
        <v>163</v>
      </c>
    </row>
    <row r="1211" spans="2:51" s="13" customFormat="1">
      <c r="B1211" s="153"/>
      <c r="D1211" s="141" t="s">
        <v>176</v>
      </c>
      <c r="E1211" s="154" t="s">
        <v>19</v>
      </c>
      <c r="F1211" s="155" t="s">
        <v>951</v>
      </c>
      <c r="H1211" s="156">
        <v>41.31</v>
      </c>
      <c r="I1211" s="157"/>
      <c r="L1211" s="153"/>
      <c r="M1211" s="158"/>
      <c r="T1211" s="159"/>
      <c r="AT1211" s="154" t="s">
        <v>176</v>
      </c>
      <c r="AU1211" s="154" t="s">
        <v>86</v>
      </c>
      <c r="AV1211" s="13" t="s">
        <v>86</v>
      </c>
      <c r="AW1211" s="13" t="s">
        <v>37</v>
      </c>
      <c r="AX1211" s="13" t="s">
        <v>76</v>
      </c>
      <c r="AY1211" s="154" t="s">
        <v>163</v>
      </c>
    </row>
    <row r="1212" spans="2:51" s="12" customFormat="1">
      <c r="B1212" s="147"/>
      <c r="D1212" s="141" t="s">
        <v>176</v>
      </c>
      <c r="E1212" s="148" t="s">
        <v>19</v>
      </c>
      <c r="F1212" s="149" t="s">
        <v>555</v>
      </c>
      <c r="H1212" s="148" t="s">
        <v>19</v>
      </c>
      <c r="I1212" s="150"/>
      <c r="L1212" s="147"/>
      <c r="M1212" s="151"/>
      <c r="T1212" s="152"/>
      <c r="AT1212" s="148" t="s">
        <v>176</v>
      </c>
      <c r="AU1212" s="148" t="s">
        <v>86</v>
      </c>
      <c r="AV1212" s="12" t="s">
        <v>84</v>
      </c>
      <c r="AW1212" s="12" t="s">
        <v>37</v>
      </c>
      <c r="AX1212" s="12" t="s">
        <v>76</v>
      </c>
      <c r="AY1212" s="148" t="s">
        <v>163</v>
      </c>
    </row>
    <row r="1213" spans="2:51" s="13" customFormat="1">
      <c r="B1213" s="153"/>
      <c r="D1213" s="141" t="s">
        <v>176</v>
      </c>
      <c r="E1213" s="154" t="s">
        <v>19</v>
      </c>
      <c r="F1213" s="155" t="s">
        <v>952</v>
      </c>
      <c r="H1213" s="156">
        <v>-6.5549999999999997</v>
      </c>
      <c r="I1213" s="157"/>
      <c r="L1213" s="153"/>
      <c r="M1213" s="158"/>
      <c r="T1213" s="159"/>
      <c r="AT1213" s="154" t="s">
        <v>176</v>
      </c>
      <c r="AU1213" s="154" t="s">
        <v>86</v>
      </c>
      <c r="AV1213" s="13" t="s">
        <v>86</v>
      </c>
      <c r="AW1213" s="13" t="s">
        <v>37</v>
      </c>
      <c r="AX1213" s="13" t="s">
        <v>76</v>
      </c>
      <c r="AY1213" s="154" t="s">
        <v>163</v>
      </c>
    </row>
    <row r="1214" spans="2:51" s="12" customFormat="1">
      <c r="B1214" s="147"/>
      <c r="D1214" s="141" t="s">
        <v>176</v>
      </c>
      <c r="E1214" s="148" t="s">
        <v>19</v>
      </c>
      <c r="F1214" s="149" t="s">
        <v>953</v>
      </c>
      <c r="H1214" s="148" t="s">
        <v>19</v>
      </c>
      <c r="I1214" s="150"/>
      <c r="L1214" s="147"/>
      <c r="M1214" s="151"/>
      <c r="T1214" s="152"/>
      <c r="AT1214" s="148" t="s">
        <v>176</v>
      </c>
      <c r="AU1214" s="148" t="s">
        <v>86</v>
      </c>
      <c r="AV1214" s="12" t="s">
        <v>84</v>
      </c>
      <c r="AW1214" s="12" t="s">
        <v>37</v>
      </c>
      <c r="AX1214" s="12" t="s">
        <v>76</v>
      </c>
      <c r="AY1214" s="148" t="s">
        <v>163</v>
      </c>
    </row>
    <row r="1215" spans="2:51" s="13" customFormat="1">
      <c r="B1215" s="153"/>
      <c r="D1215" s="141" t="s">
        <v>176</v>
      </c>
      <c r="E1215" s="154" t="s">
        <v>19</v>
      </c>
      <c r="F1215" s="155" t="s">
        <v>1032</v>
      </c>
      <c r="H1215" s="156">
        <v>5.67</v>
      </c>
      <c r="I1215" s="157"/>
      <c r="L1215" s="153"/>
      <c r="M1215" s="158"/>
      <c r="T1215" s="159"/>
      <c r="AT1215" s="154" t="s">
        <v>176</v>
      </c>
      <c r="AU1215" s="154" t="s">
        <v>86</v>
      </c>
      <c r="AV1215" s="13" t="s">
        <v>86</v>
      </c>
      <c r="AW1215" s="13" t="s">
        <v>37</v>
      </c>
      <c r="AX1215" s="13" t="s">
        <v>76</v>
      </c>
      <c r="AY1215" s="154" t="s">
        <v>163</v>
      </c>
    </row>
    <row r="1216" spans="2:51" s="12" customFormat="1">
      <c r="B1216" s="147"/>
      <c r="D1216" s="141" t="s">
        <v>176</v>
      </c>
      <c r="E1216" s="148" t="s">
        <v>19</v>
      </c>
      <c r="F1216" s="149" t="s">
        <v>1022</v>
      </c>
      <c r="H1216" s="148" t="s">
        <v>19</v>
      </c>
      <c r="I1216" s="150"/>
      <c r="L1216" s="147"/>
      <c r="M1216" s="151"/>
      <c r="T1216" s="152"/>
      <c r="AT1216" s="148" t="s">
        <v>176</v>
      </c>
      <c r="AU1216" s="148" t="s">
        <v>86</v>
      </c>
      <c r="AV1216" s="12" t="s">
        <v>84</v>
      </c>
      <c r="AW1216" s="12" t="s">
        <v>37</v>
      </c>
      <c r="AX1216" s="12" t="s">
        <v>76</v>
      </c>
      <c r="AY1216" s="148" t="s">
        <v>163</v>
      </c>
    </row>
    <row r="1217" spans="2:51" s="13" customFormat="1">
      <c r="B1217" s="153"/>
      <c r="D1217" s="141" t="s">
        <v>176</v>
      </c>
      <c r="E1217" s="154" t="s">
        <v>19</v>
      </c>
      <c r="F1217" s="155" t="s">
        <v>1023</v>
      </c>
      <c r="H1217" s="156">
        <v>2.1000000000000001E-2</v>
      </c>
      <c r="I1217" s="157"/>
      <c r="L1217" s="153"/>
      <c r="M1217" s="158"/>
      <c r="T1217" s="159"/>
      <c r="AT1217" s="154" t="s">
        <v>176</v>
      </c>
      <c r="AU1217" s="154" t="s">
        <v>86</v>
      </c>
      <c r="AV1217" s="13" t="s">
        <v>86</v>
      </c>
      <c r="AW1217" s="13" t="s">
        <v>37</v>
      </c>
      <c r="AX1217" s="13" t="s">
        <v>76</v>
      </c>
      <c r="AY1217" s="154" t="s">
        <v>163</v>
      </c>
    </row>
    <row r="1218" spans="2:51" s="12" customFormat="1">
      <c r="B1218" s="147"/>
      <c r="D1218" s="141" t="s">
        <v>176</v>
      </c>
      <c r="E1218" s="148" t="s">
        <v>19</v>
      </c>
      <c r="F1218" s="149" t="s">
        <v>955</v>
      </c>
      <c r="H1218" s="148" t="s">
        <v>19</v>
      </c>
      <c r="I1218" s="150"/>
      <c r="L1218" s="147"/>
      <c r="M1218" s="151"/>
      <c r="T1218" s="152"/>
      <c r="AT1218" s="148" t="s">
        <v>176</v>
      </c>
      <c r="AU1218" s="148" t="s">
        <v>86</v>
      </c>
      <c r="AV1218" s="12" t="s">
        <v>84</v>
      </c>
      <c r="AW1218" s="12" t="s">
        <v>37</v>
      </c>
      <c r="AX1218" s="12" t="s">
        <v>76</v>
      </c>
      <c r="AY1218" s="148" t="s">
        <v>163</v>
      </c>
    </row>
    <row r="1219" spans="2:51" s="13" customFormat="1">
      <c r="B1219" s="153"/>
      <c r="D1219" s="141" t="s">
        <v>176</v>
      </c>
      <c r="E1219" s="154" t="s">
        <v>19</v>
      </c>
      <c r="F1219" s="155" t="s">
        <v>1033</v>
      </c>
      <c r="H1219" s="156">
        <v>3.22</v>
      </c>
      <c r="I1219" s="157"/>
      <c r="L1219" s="153"/>
      <c r="M1219" s="158"/>
      <c r="T1219" s="159"/>
      <c r="AT1219" s="154" t="s">
        <v>176</v>
      </c>
      <c r="AU1219" s="154" t="s">
        <v>86</v>
      </c>
      <c r="AV1219" s="13" t="s">
        <v>86</v>
      </c>
      <c r="AW1219" s="13" t="s">
        <v>37</v>
      </c>
      <c r="AX1219" s="13" t="s">
        <v>76</v>
      </c>
      <c r="AY1219" s="154" t="s">
        <v>163</v>
      </c>
    </row>
    <row r="1220" spans="2:51" s="12" customFormat="1">
      <c r="B1220" s="147"/>
      <c r="D1220" s="141" t="s">
        <v>176</v>
      </c>
      <c r="E1220" s="148" t="s">
        <v>19</v>
      </c>
      <c r="F1220" s="149" t="s">
        <v>1022</v>
      </c>
      <c r="H1220" s="148" t="s">
        <v>19</v>
      </c>
      <c r="I1220" s="150"/>
      <c r="L1220" s="147"/>
      <c r="M1220" s="151"/>
      <c r="T1220" s="152"/>
      <c r="AT1220" s="148" t="s">
        <v>176</v>
      </c>
      <c r="AU1220" s="148" t="s">
        <v>86</v>
      </c>
      <c r="AV1220" s="12" t="s">
        <v>84</v>
      </c>
      <c r="AW1220" s="12" t="s">
        <v>37</v>
      </c>
      <c r="AX1220" s="12" t="s">
        <v>76</v>
      </c>
      <c r="AY1220" s="148" t="s">
        <v>163</v>
      </c>
    </row>
    <row r="1221" spans="2:51" s="13" customFormat="1">
      <c r="B1221" s="153"/>
      <c r="D1221" s="141" t="s">
        <v>176</v>
      </c>
      <c r="E1221" s="154" t="s">
        <v>19</v>
      </c>
      <c r="F1221" s="155" t="s">
        <v>1023</v>
      </c>
      <c r="H1221" s="156">
        <v>2.1000000000000001E-2</v>
      </c>
      <c r="I1221" s="157"/>
      <c r="L1221" s="153"/>
      <c r="M1221" s="158"/>
      <c r="T1221" s="159"/>
      <c r="AT1221" s="154" t="s">
        <v>176</v>
      </c>
      <c r="AU1221" s="154" t="s">
        <v>86</v>
      </c>
      <c r="AV1221" s="13" t="s">
        <v>86</v>
      </c>
      <c r="AW1221" s="13" t="s">
        <v>37</v>
      </c>
      <c r="AX1221" s="13" t="s">
        <v>76</v>
      </c>
      <c r="AY1221" s="154" t="s">
        <v>163</v>
      </c>
    </row>
    <row r="1222" spans="2:51" s="12" customFormat="1">
      <c r="B1222" s="147"/>
      <c r="D1222" s="141" t="s">
        <v>176</v>
      </c>
      <c r="E1222" s="148" t="s">
        <v>19</v>
      </c>
      <c r="F1222" s="149" t="s">
        <v>957</v>
      </c>
      <c r="H1222" s="148" t="s">
        <v>19</v>
      </c>
      <c r="I1222" s="150"/>
      <c r="L1222" s="147"/>
      <c r="M1222" s="151"/>
      <c r="T1222" s="152"/>
      <c r="AT1222" s="148" t="s">
        <v>176</v>
      </c>
      <c r="AU1222" s="148" t="s">
        <v>86</v>
      </c>
      <c r="AV1222" s="12" t="s">
        <v>84</v>
      </c>
      <c r="AW1222" s="12" t="s">
        <v>37</v>
      </c>
      <c r="AX1222" s="12" t="s">
        <v>76</v>
      </c>
      <c r="AY1222" s="148" t="s">
        <v>163</v>
      </c>
    </row>
    <row r="1223" spans="2:51" s="13" customFormat="1">
      <c r="B1223" s="153"/>
      <c r="D1223" s="141" t="s">
        <v>176</v>
      </c>
      <c r="E1223" s="154" t="s">
        <v>19</v>
      </c>
      <c r="F1223" s="155" t="s">
        <v>958</v>
      </c>
      <c r="H1223" s="156">
        <v>22.41</v>
      </c>
      <c r="I1223" s="157"/>
      <c r="L1223" s="153"/>
      <c r="M1223" s="158"/>
      <c r="T1223" s="159"/>
      <c r="AT1223" s="154" t="s">
        <v>176</v>
      </c>
      <c r="AU1223" s="154" t="s">
        <v>86</v>
      </c>
      <c r="AV1223" s="13" t="s">
        <v>86</v>
      </c>
      <c r="AW1223" s="13" t="s">
        <v>37</v>
      </c>
      <c r="AX1223" s="13" t="s">
        <v>76</v>
      </c>
      <c r="AY1223" s="154" t="s">
        <v>163</v>
      </c>
    </row>
    <row r="1224" spans="2:51" s="12" customFormat="1">
      <c r="B1224" s="147"/>
      <c r="D1224" s="141" t="s">
        <v>176</v>
      </c>
      <c r="E1224" s="148" t="s">
        <v>19</v>
      </c>
      <c r="F1224" s="149" t="s">
        <v>555</v>
      </c>
      <c r="H1224" s="148" t="s">
        <v>19</v>
      </c>
      <c r="I1224" s="150"/>
      <c r="L1224" s="147"/>
      <c r="M1224" s="151"/>
      <c r="T1224" s="152"/>
      <c r="AT1224" s="148" t="s">
        <v>176</v>
      </c>
      <c r="AU1224" s="148" t="s">
        <v>86</v>
      </c>
      <c r="AV1224" s="12" t="s">
        <v>84</v>
      </c>
      <c r="AW1224" s="12" t="s">
        <v>37</v>
      </c>
      <c r="AX1224" s="12" t="s">
        <v>76</v>
      </c>
      <c r="AY1224" s="148" t="s">
        <v>163</v>
      </c>
    </row>
    <row r="1225" spans="2:51" s="13" customFormat="1">
      <c r="B1225" s="153"/>
      <c r="D1225" s="141" t="s">
        <v>176</v>
      </c>
      <c r="E1225" s="154" t="s">
        <v>19</v>
      </c>
      <c r="F1225" s="155" t="s">
        <v>921</v>
      </c>
      <c r="H1225" s="156">
        <v>-1.5760000000000001</v>
      </c>
      <c r="I1225" s="157"/>
      <c r="L1225" s="153"/>
      <c r="M1225" s="158"/>
      <c r="T1225" s="159"/>
      <c r="AT1225" s="154" t="s">
        <v>176</v>
      </c>
      <c r="AU1225" s="154" t="s">
        <v>86</v>
      </c>
      <c r="AV1225" s="13" t="s">
        <v>86</v>
      </c>
      <c r="AW1225" s="13" t="s">
        <v>37</v>
      </c>
      <c r="AX1225" s="13" t="s">
        <v>76</v>
      </c>
      <c r="AY1225" s="154" t="s">
        <v>163</v>
      </c>
    </row>
    <row r="1226" spans="2:51" s="12" customFormat="1">
      <c r="B1226" s="147"/>
      <c r="D1226" s="141" t="s">
        <v>176</v>
      </c>
      <c r="E1226" s="148" t="s">
        <v>19</v>
      </c>
      <c r="F1226" s="149" t="s">
        <v>959</v>
      </c>
      <c r="H1226" s="148" t="s">
        <v>19</v>
      </c>
      <c r="I1226" s="150"/>
      <c r="L1226" s="147"/>
      <c r="M1226" s="151"/>
      <c r="T1226" s="152"/>
      <c r="AT1226" s="148" t="s">
        <v>176</v>
      </c>
      <c r="AU1226" s="148" t="s">
        <v>86</v>
      </c>
      <c r="AV1226" s="12" t="s">
        <v>84</v>
      </c>
      <c r="AW1226" s="12" t="s">
        <v>37</v>
      </c>
      <c r="AX1226" s="12" t="s">
        <v>76</v>
      </c>
      <c r="AY1226" s="148" t="s">
        <v>163</v>
      </c>
    </row>
    <row r="1227" spans="2:51" s="13" customFormat="1" ht="20.399999999999999">
      <c r="B1227" s="153"/>
      <c r="D1227" s="141" t="s">
        <v>176</v>
      </c>
      <c r="E1227" s="154" t="s">
        <v>19</v>
      </c>
      <c r="F1227" s="155" t="s">
        <v>923</v>
      </c>
      <c r="H1227" s="156">
        <v>49.95</v>
      </c>
      <c r="I1227" s="157"/>
      <c r="L1227" s="153"/>
      <c r="M1227" s="158"/>
      <c r="T1227" s="159"/>
      <c r="AT1227" s="154" t="s">
        <v>176</v>
      </c>
      <c r="AU1227" s="154" t="s">
        <v>86</v>
      </c>
      <c r="AV1227" s="13" t="s">
        <v>86</v>
      </c>
      <c r="AW1227" s="13" t="s">
        <v>37</v>
      </c>
      <c r="AX1227" s="13" t="s">
        <v>76</v>
      </c>
      <c r="AY1227" s="154" t="s">
        <v>163</v>
      </c>
    </row>
    <row r="1228" spans="2:51" s="12" customFormat="1">
      <c r="B1228" s="147"/>
      <c r="D1228" s="141" t="s">
        <v>176</v>
      </c>
      <c r="E1228" s="148" t="s">
        <v>19</v>
      </c>
      <c r="F1228" s="149" t="s">
        <v>555</v>
      </c>
      <c r="H1228" s="148" t="s">
        <v>19</v>
      </c>
      <c r="I1228" s="150"/>
      <c r="L1228" s="147"/>
      <c r="M1228" s="151"/>
      <c r="T1228" s="152"/>
      <c r="AT1228" s="148" t="s">
        <v>176</v>
      </c>
      <c r="AU1228" s="148" t="s">
        <v>86</v>
      </c>
      <c r="AV1228" s="12" t="s">
        <v>84</v>
      </c>
      <c r="AW1228" s="12" t="s">
        <v>37</v>
      </c>
      <c r="AX1228" s="12" t="s">
        <v>76</v>
      </c>
      <c r="AY1228" s="148" t="s">
        <v>163</v>
      </c>
    </row>
    <row r="1229" spans="2:51" s="13" customFormat="1">
      <c r="B1229" s="153"/>
      <c r="D1229" s="141" t="s">
        <v>176</v>
      </c>
      <c r="E1229" s="154" t="s">
        <v>19</v>
      </c>
      <c r="F1229" s="155" t="s">
        <v>924</v>
      </c>
      <c r="H1229" s="156">
        <v>-8.8559999999999999</v>
      </c>
      <c r="I1229" s="157"/>
      <c r="L1229" s="153"/>
      <c r="M1229" s="158"/>
      <c r="T1229" s="159"/>
      <c r="AT1229" s="154" t="s">
        <v>176</v>
      </c>
      <c r="AU1229" s="154" t="s">
        <v>86</v>
      </c>
      <c r="AV1229" s="13" t="s">
        <v>86</v>
      </c>
      <c r="AW1229" s="13" t="s">
        <v>37</v>
      </c>
      <c r="AX1229" s="13" t="s">
        <v>76</v>
      </c>
      <c r="AY1229" s="154" t="s">
        <v>163</v>
      </c>
    </row>
    <row r="1230" spans="2:51" s="12" customFormat="1">
      <c r="B1230" s="147"/>
      <c r="D1230" s="141" t="s">
        <v>176</v>
      </c>
      <c r="E1230" s="148" t="s">
        <v>19</v>
      </c>
      <c r="F1230" s="149" t="s">
        <v>960</v>
      </c>
      <c r="H1230" s="148" t="s">
        <v>19</v>
      </c>
      <c r="I1230" s="150"/>
      <c r="L1230" s="147"/>
      <c r="M1230" s="151"/>
      <c r="T1230" s="152"/>
      <c r="AT1230" s="148" t="s">
        <v>176</v>
      </c>
      <c r="AU1230" s="148" t="s">
        <v>86</v>
      </c>
      <c r="AV1230" s="12" t="s">
        <v>84</v>
      </c>
      <c r="AW1230" s="12" t="s">
        <v>37</v>
      </c>
      <c r="AX1230" s="12" t="s">
        <v>76</v>
      </c>
      <c r="AY1230" s="148" t="s">
        <v>163</v>
      </c>
    </row>
    <row r="1231" spans="2:51" s="13" customFormat="1" ht="20.399999999999999">
      <c r="B1231" s="153"/>
      <c r="D1231" s="141" t="s">
        <v>176</v>
      </c>
      <c r="E1231" s="154" t="s">
        <v>19</v>
      </c>
      <c r="F1231" s="155" t="s">
        <v>1027</v>
      </c>
      <c r="H1231" s="156">
        <v>15.12</v>
      </c>
      <c r="I1231" s="157"/>
      <c r="L1231" s="153"/>
      <c r="M1231" s="158"/>
      <c r="T1231" s="159"/>
      <c r="AT1231" s="154" t="s">
        <v>176</v>
      </c>
      <c r="AU1231" s="154" t="s">
        <v>86</v>
      </c>
      <c r="AV1231" s="13" t="s">
        <v>86</v>
      </c>
      <c r="AW1231" s="13" t="s">
        <v>37</v>
      </c>
      <c r="AX1231" s="13" t="s">
        <v>76</v>
      </c>
      <c r="AY1231" s="154" t="s">
        <v>163</v>
      </c>
    </row>
    <row r="1232" spans="2:51" s="12" customFormat="1">
      <c r="B1232" s="147"/>
      <c r="D1232" s="141" t="s">
        <v>176</v>
      </c>
      <c r="E1232" s="148" t="s">
        <v>19</v>
      </c>
      <c r="F1232" s="149" t="s">
        <v>555</v>
      </c>
      <c r="H1232" s="148" t="s">
        <v>19</v>
      </c>
      <c r="I1232" s="150"/>
      <c r="L1232" s="147"/>
      <c r="M1232" s="151"/>
      <c r="T1232" s="152"/>
      <c r="AT1232" s="148" t="s">
        <v>176</v>
      </c>
      <c r="AU1232" s="148" t="s">
        <v>86</v>
      </c>
      <c r="AV1232" s="12" t="s">
        <v>84</v>
      </c>
      <c r="AW1232" s="12" t="s">
        <v>37</v>
      </c>
      <c r="AX1232" s="12" t="s">
        <v>76</v>
      </c>
      <c r="AY1232" s="148" t="s">
        <v>163</v>
      </c>
    </row>
    <row r="1233" spans="2:51" s="13" customFormat="1">
      <c r="B1233" s="153"/>
      <c r="D1233" s="141" t="s">
        <v>176</v>
      </c>
      <c r="E1233" s="154" t="s">
        <v>19</v>
      </c>
      <c r="F1233" s="155" t="s">
        <v>1028</v>
      </c>
      <c r="H1233" s="156">
        <v>-1.92</v>
      </c>
      <c r="I1233" s="157"/>
      <c r="L1233" s="153"/>
      <c r="M1233" s="158"/>
      <c r="T1233" s="159"/>
      <c r="AT1233" s="154" t="s">
        <v>176</v>
      </c>
      <c r="AU1233" s="154" t="s">
        <v>86</v>
      </c>
      <c r="AV1233" s="13" t="s">
        <v>86</v>
      </c>
      <c r="AW1233" s="13" t="s">
        <v>37</v>
      </c>
      <c r="AX1233" s="13" t="s">
        <v>76</v>
      </c>
      <c r="AY1233" s="154" t="s">
        <v>163</v>
      </c>
    </row>
    <row r="1234" spans="2:51" s="12" customFormat="1">
      <c r="B1234" s="147"/>
      <c r="D1234" s="141" t="s">
        <v>176</v>
      </c>
      <c r="E1234" s="148" t="s">
        <v>19</v>
      </c>
      <c r="F1234" s="149" t="s">
        <v>1022</v>
      </c>
      <c r="H1234" s="148" t="s">
        <v>19</v>
      </c>
      <c r="I1234" s="150"/>
      <c r="L1234" s="147"/>
      <c r="M1234" s="151"/>
      <c r="T1234" s="152"/>
      <c r="AT1234" s="148" t="s">
        <v>176</v>
      </c>
      <c r="AU1234" s="148" t="s">
        <v>86</v>
      </c>
      <c r="AV1234" s="12" t="s">
        <v>84</v>
      </c>
      <c r="AW1234" s="12" t="s">
        <v>37</v>
      </c>
      <c r="AX1234" s="12" t="s">
        <v>76</v>
      </c>
      <c r="AY1234" s="148" t="s">
        <v>163</v>
      </c>
    </row>
    <row r="1235" spans="2:51" s="13" customFormat="1">
      <c r="B1235" s="153"/>
      <c r="D1235" s="141" t="s">
        <v>176</v>
      </c>
      <c r="E1235" s="154" t="s">
        <v>19</v>
      </c>
      <c r="F1235" s="155" t="s">
        <v>1034</v>
      </c>
      <c r="H1235" s="156">
        <v>4.8000000000000001E-2</v>
      </c>
      <c r="I1235" s="157"/>
      <c r="L1235" s="153"/>
      <c r="M1235" s="158"/>
      <c r="T1235" s="159"/>
      <c r="AT1235" s="154" t="s">
        <v>176</v>
      </c>
      <c r="AU1235" s="154" t="s">
        <v>86</v>
      </c>
      <c r="AV1235" s="13" t="s">
        <v>86</v>
      </c>
      <c r="AW1235" s="13" t="s">
        <v>37</v>
      </c>
      <c r="AX1235" s="13" t="s">
        <v>76</v>
      </c>
      <c r="AY1235" s="154" t="s">
        <v>163</v>
      </c>
    </row>
    <row r="1236" spans="2:51" s="12" customFormat="1">
      <c r="B1236" s="147"/>
      <c r="D1236" s="141" t="s">
        <v>176</v>
      </c>
      <c r="E1236" s="148" t="s">
        <v>19</v>
      </c>
      <c r="F1236" s="149" t="s">
        <v>962</v>
      </c>
      <c r="H1236" s="148" t="s">
        <v>19</v>
      </c>
      <c r="I1236" s="150"/>
      <c r="L1236" s="147"/>
      <c r="M1236" s="151"/>
      <c r="T1236" s="152"/>
      <c r="AT1236" s="148" t="s">
        <v>176</v>
      </c>
      <c r="AU1236" s="148" t="s">
        <v>86</v>
      </c>
      <c r="AV1236" s="12" t="s">
        <v>84</v>
      </c>
      <c r="AW1236" s="12" t="s">
        <v>37</v>
      </c>
      <c r="AX1236" s="12" t="s">
        <v>76</v>
      </c>
      <c r="AY1236" s="148" t="s">
        <v>163</v>
      </c>
    </row>
    <row r="1237" spans="2:51" s="13" customFormat="1" ht="20.399999999999999">
      <c r="B1237" s="153"/>
      <c r="D1237" s="141" t="s">
        <v>176</v>
      </c>
      <c r="E1237" s="154" t="s">
        <v>19</v>
      </c>
      <c r="F1237" s="155" t="s">
        <v>963</v>
      </c>
      <c r="H1237" s="156">
        <v>51.84</v>
      </c>
      <c r="I1237" s="157"/>
      <c r="L1237" s="153"/>
      <c r="M1237" s="158"/>
      <c r="T1237" s="159"/>
      <c r="AT1237" s="154" t="s">
        <v>176</v>
      </c>
      <c r="AU1237" s="154" t="s">
        <v>86</v>
      </c>
      <c r="AV1237" s="13" t="s">
        <v>86</v>
      </c>
      <c r="AW1237" s="13" t="s">
        <v>37</v>
      </c>
      <c r="AX1237" s="13" t="s">
        <v>76</v>
      </c>
      <c r="AY1237" s="154" t="s">
        <v>163</v>
      </c>
    </row>
    <row r="1238" spans="2:51" s="12" customFormat="1">
      <c r="B1238" s="147"/>
      <c r="D1238" s="141" t="s">
        <v>176</v>
      </c>
      <c r="E1238" s="148" t="s">
        <v>19</v>
      </c>
      <c r="F1238" s="149" t="s">
        <v>555</v>
      </c>
      <c r="H1238" s="148" t="s">
        <v>19</v>
      </c>
      <c r="I1238" s="150"/>
      <c r="L1238" s="147"/>
      <c r="M1238" s="151"/>
      <c r="T1238" s="152"/>
      <c r="AT1238" s="148" t="s">
        <v>176</v>
      </c>
      <c r="AU1238" s="148" t="s">
        <v>86</v>
      </c>
      <c r="AV1238" s="12" t="s">
        <v>84</v>
      </c>
      <c r="AW1238" s="12" t="s">
        <v>37</v>
      </c>
      <c r="AX1238" s="12" t="s">
        <v>76</v>
      </c>
      <c r="AY1238" s="148" t="s">
        <v>163</v>
      </c>
    </row>
    <row r="1239" spans="2:51" s="13" customFormat="1">
      <c r="B1239" s="153"/>
      <c r="D1239" s="141" t="s">
        <v>176</v>
      </c>
      <c r="E1239" s="154" t="s">
        <v>19</v>
      </c>
      <c r="F1239" s="155" t="s">
        <v>964</v>
      </c>
      <c r="H1239" s="156">
        <v>-5.0720000000000001</v>
      </c>
      <c r="I1239" s="157"/>
      <c r="L1239" s="153"/>
      <c r="M1239" s="158"/>
      <c r="T1239" s="159"/>
      <c r="AT1239" s="154" t="s">
        <v>176</v>
      </c>
      <c r="AU1239" s="154" t="s">
        <v>86</v>
      </c>
      <c r="AV1239" s="13" t="s">
        <v>86</v>
      </c>
      <c r="AW1239" s="13" t="s">
        <v>37</v>
      </c>
      <c r="AX1239" s="13" t="s">
        <v>76</v>
      </c>
      <c r="AY1239" s="154" t="s">
        <v>163</v>
      </c>
    </row>
    <row r="1240" spans="2:51" s="12" customFormat="1">
      <c r="B1240" s="147"/>
      <c r="D1240" s="141" t="s">
        <v>176</v>
      </c>
      <c r="E1240" s="148" t="s">
        <v>19</v>
      </c>
      <c r="F1240" s="149" t="s">
        <v>965</v>
      </c>
      <c r="H1240" s="148" t="s">
        <v>19</v>
      </c>
      <c r="I1240" s="150"/>
      <c r="L1240" s="147"/>
      <c r="M1240" s="151"/>
      <c r="T1240" s="152"/>
      <c r="AT1240" s="148" t="s">
        <v>176</v>
      </c>
      <c r="AU1240" s="148" t="s">
        <v>86</v>
      </c>
      <c r="AV1240" s="12" t="s">
        <v>84</v>
      </c>
      <c r="AW1240" s="12" t="s">
        <v>37</v>
      </c>
      <c r="AX1240" s="12" t="s">
        <v>76</v>
      </c>
      <c r="AY1240" s="148" t="s">
        <v>163</v>
      </c>
    </row>
    <row r="1241" spans="2:51" s="13" customFormat="1">
      <c r="B1241" s="153"/>
      <c r="D1241" s="141" t="s">
        <v>176</v>
      </c>
      <c r="E1241" s="154" t="s">
        <v>19</v>
      </c>
      <c r="F1241" s="155" t="s">
        <v>966</v>
      </c>
      <c r="H1241" s="156">
        <v>35.64</v>
      </c>
      <c r="I1241" s="157"/>
      <c r="L1241" s="153"/>
      <c r="M1241" s="158"/>
      <c r="T1241" s="159"/>
      <c r="AT1241" s="154" t="s">
        <v>176</v>
      </c>
      <c r="AU1241" s="154" t="s">
        <v>86</v>
      </c>
      <c r="AV1241" s="13" t="s">
        <v>86</v>
      </c>
      <c r="AW1241" s="13" t="s">
        <v>37</v>
      </c>
      <c r="AX1241" s="13" t="s">
        <v>76</v>
      </c>
      <c r="AY1241" s="154" t="s">
        <v>163</v>
      </c>
    </row>
    <row r="1242" spans="2:51" s="12" customFormat="1">
      <c r="B1242" s="147"/>
      <c r="D1242" s="141" t="s">
        <v>176</v>
      </c>
      <c r="E1242" s="148" t="s">
        <v>19</v>
      </c>
      <c r="F1242" s="149" t="s">
        <v>555</v>
      </c>
      <c r="H1242" s="148" t="s">
        <v>19</v>
      </c>
      <c r="I1242" s="150"/>
      <c r="L1242" s="147"/>
      <c r="M1242" s="151"/>
      <c r="T1242" s="152"/>
      <c r="AT1242" s="148" t="s">
        <v>176</v>
      </c>
      <c r="AU1242" s="148" t="s">
        <v>86</v>
      </c>
      <c r="AV1242" s="12" t="s">
        <v>84</v>
      </c>
      <c r="AW1242" s="12" t="s">
        <v>37</v>
      </c>
      <c r="AX1242" s="12" t="s">
        <v>76</v>
      </c>
      <c r="AY1242" s="148" t="s">
        <v>163</v>
      </c>
    </row>
    <row r="1243" spans="2:51" s="13" customFormat="1">
      <c r="B1243" s="153"/>
      <c r="D1243" s="141" t="s">
        <v>176</v>
      </c>
      <c r="E1243" s="154" t="s">
        <v>19</v>
      </c>
      <c r="F1243" s="155" t="s">
        <v>942</v>
      </c>
      <c r="H1243" s="156">
        <v>-3.3759999999999999</v>
      </c>
      <c r="I1243" s="157"/>
      <c r="L1243" s="153"/>
      <c r="M1243" s="158"/>
      <c r="T1243" s="159"/>
      <c r="AT1243" s="154" t="s">
        <v>176</v>
      </c>
      <c r="AU1243" s="154" t="s">
        <v>86</v>
      </c>
      <c r="AV1243" s="13" t="s">
        <v>86</v>
      </c>
      <c r="AW1243" s="13" t="s">
        <v>37</v>
      </c>
      <c r="AX1243" s="13" t="s">
        <v>76</v>
      </c>
      <c r="AY1243" s="154" t="s">
        <v>163</v>
      </c>
    </row>
    <row r="1244" spans="2:51" s="12" customFormat="1">
      <c r="B1244" s="147"/>
      <c r="D1244" s="141" t="s">
        <v>176</v>
      </c>
      <c r="E1244" s="148" t="s">
        <v>19</v>
      </c>
      <c r="F1244" s="149" t="s">
        <v>967</v>
      </c>
      <c r="H1244" s="148" t="s">
        <v>19</v>
      </c>
      <c r="I1244" s="150"/>
      <c r="L1244" s="147"/>
      <c r="M1244" s="151"/>
      <c r="T1244" s="152"/>
      <c r="AT1244" s="148" t="s">
        <v>176</v>
      </c>
      <c r="AU1244" s="148" t="s">
        <v>86</v>
      </c>
      <c r="AV1244" s="12" t="s">
        <v>84</v>
      </c>
      <c r="AW1244" s="12" t="s">
        <v>37</v>
      </c>
      <c r="AX1244" s="12" t="s">
        <v>76</v>
      </c>
      <c r="AY1244" s="148" t="s">
        <v>163</v>
      </c>
    </row>
    <row r="1245" spans="2:51" s="13" customFormat="1" ht="20.399999999999999">
      <c r="B1245" s="153"/>
      <c r="D1245" s="141" t="s">
        <v>176</v>
      </c>
      <c r="E1245" s="154" t="s">
        <v>19</v>
      </c>
      <c r="F1245" s="155" t="s">
        <v>968</v>
      </c>
      <c r="H1245" s="156">
        <v>107.88</v>
      </c>
      <c r="I1245" s="157"/>
      <c r="L1245" s="153"/>
      <c r="M1245" s="158"/>
      <c r="T1245" s="159"/>
      <c r="AT1245" s="154" t="s">
        <v>176</v>
      </c>
      <c r="AU1245" s="154" t="s">
        <v>86</v>
      </c>
      <c r="AV1245" s="13" t="s">
        <v>86</v>
      </c>
      <c r="AW1245" s="13" t="s">
        <v>37</v>
      </c>
      <c r="AX1245" s="13" t="s">
        <v>76</v>
      </c>
      <c r="AY1245" s="154" t="s">
        <v>163</v>
      </c>
    </row>
    <row r="1246" spans="2:51" s="12" customFormat="1">
      <c r="B1246" s="147"/>
      <c r="D1246" s="141" t="s">
        <v>176</v>
      </c>
      <c r="E1246" s="148" t="s">
        <v>19</v>
      </c>
      <c r="F1246" s="149" t="s">
        <v>555</v>
      </c>
      <c r="H1246" s="148" t="s">
        <v>19</v>
      </c>
      <c r="I1246" s="150"/>
      <c r="L1246" s="147"/>
      <c r="M1246" s="151"/>
      <c r="T1246" s="152"/>
      <c r="AT1246" s="148" t="s">
        <v>176</v>
      </c>
      <c r="AU1246" s="148" t="s">
        <v>86</v>
      </c>
      <c r="AV1246" s="12" t="s">
        <v>84</v>
      </c>
      <c r="AW1246" s="12" t="s">
        <v>37</v>
      </c>
      <c r="AX1246" s="12" t="s">
        <v>76</v>
      </c>
      <c r="AY1246" s="148" t="s">
        <v>163</v>
      </c>
    </row>
    <row r="1247" spans="2:51" s="13" customFormat="1" ht="30.6">
      <c r="B1247" s="153"/>
      <c r="D1247" s="141" t="s">
        <v>176</v>
      </c>
      <c r="E1247" s="154" t="s">
        <v>19</v>
      </c>
      <c r="F1247" s="155" t="s">
        <v>936</v>
      </c>
      <c r="H1247" s="156">
        <v>-20.968</v>
      </c>
      <c r="I1247" s="157"/>
      <c r="L1247" s="153"/>
      <c r="M1247" s="158"/>
      <c r="T1247" s="159"/>
      <c r="AT1247" s="154" t="s">
        <v>176</v>
      </c>
      <c r="AU1247" s="154" t="s">
        <v>86</v>
      </c>
      <c r="AV1247" s="13" t="s">
        <v>86</v>
      </c>
      <c r="AW1247" s="13" t="s">
        <v>37</v>
      </c>
      <c r="AX1247" s="13" t="s">
        <v>76</v>
      </c>
      <c r="AY1247" s="154" t="s">
        <v>163</v>
      </c>
    </row>
    <row r="1248" spans="2:51" s="12" customFormat="1">
      <c r="B1248" s="147"/>
      <c r="D1248" s="141" t="s">
        <v>176</v>
      </c>
      <c r="E1248" s="148" t="s">
        <v>19</v>
      </c>
      <c r="F1248" s="149" t="s">
        <v>969</v>
      </c>
      <c r="H1248" s="148" t="s">
        <v>19</v>
      </c>
      <c r="I1248" s="150"/>
      <c r="L1248" s="147"/>
      <c r="M1248" s="151"/>
      <c r="T1248" s="152"/>
      <c r="AT1248" s="148" t="s">
        <v>176</v>
      </c>
      <c r="AU1248" s="148" t="s">
        <v>86</v>
      </c>
      <c r="AV1248" s="12" t="s">
        <v>84</v>
      </c>
      <c r="AW1248" s="12" t="s">
        <v>37</v>
      </c>
      <c r="AX1248" s="12" t="s">
        <v>76</v>
      </c>
      <c r="AY1248" s="148" t="s">
        <v>163</v>
      </c>
    </row>
    <row r="1249" spans="2:65" s="13" customFormat="1">
      <c r="B1249" s="153"/>
      <c r="D1249" s="141" t="s">
        <v>176</v>
      </c>
      <c r="E1249" s="154" t="s">
        <v>19</v>
      </c>
      <c r="F1249" s="155" t="s">
        <v>938</v>
      </c>
      <c r="H1249" s="156">
        <v>76.260000000000005</v>
      </c>
      <c r="I1249" s="157"/>
      <c r="L1249" s="153"/>
      <c r="M1249" s="158"/>
      <c r="T1249" s="159"/>
      <c r="AT1249" s="154" t="s">
        <v>176</v>
      </c>
      <c r="AU1249" s="154" t="s">
        <v>86</v>
      </c>
      <c r="AV1249" s="13" t="s">
        <v>86</v>
      </c>
      <c r="AW1249" s="13" t="s">
        <v>37</v>
      </c>
      <c r="AX1249" s="13" t="s">
        <v>76</v>
      </c>
      <c r="AY1249" s="154" t="s">
        <v>163</v>
      </c>
    </row>
    <row r="1250" spans="2:65" s="12" customFormat="1">
      <c r="B1250" s="147"/>
      <c r="D1250" s="141" t="s">
        <v>176</v>
      </c>
      <c r="E1250" s="148" t="s">
        <v>19</v>
      </c>
      <c r="F1250" s="149" t="s">
        <v>555</v>
      </c>
      <c r="H1250" s="148" t="s">
        <v>19</v>
      </c>
      <c r="I1250" s="150"/>
      <c r="L1250" s="147"/>
      <c r="M1250" s="151"/>
      <c r="T1250" s="152"/>
      <c r="AT1250" s="148" t="s">
        <v>176</v>
      </c>
      <c r="AU1250" s="148" t="s">
        <v>86</v>
      </c>
      <c r="AV1250" s="12" t="s">
        <v>84</v>
      </c>
      <c r="AW1250" s="12" t="s">
        <v>37</v>
      </c>
      <c r="AX1250" s="12" t="s">
        <v>76</v>
      </c>
      <c r="AY1250" s="148" t="s">
        <v>163</v>
      </c>
    </row>
    <row r="1251" spans="2:65" s="13" customFormat="1" ht="30.6">
      <c r="B1251" s="153"/>
      <c r="D1251" s="141" t="s">
        <v>176</v>
      </c>
      <c r="E1251" s="154" t="s">
        <v>19</v>
      </c>
      <c r="F1251" s="155" t="s">
        <v>970</v>
      </c>
      <c r="H1251" s="156">
        <v>-18.96</v>
      </c>
      <c r="I1251" s="157"/>
      <c r="L1251" s="153"/>
      <c r="M1251" s="158"/>
      <c r="T1251" s="159"/>
      <c r="AT1251" s="154" t="s">
        <v>176</v>
      </c>
      <c r="AU1251" s="154" t="s">
        <v>86</v>
      </c>
      <c r="AV1251" s="13" t="s">
        <v>86</v>
      </c>
      <c r="AW1251" s="13" t="s">
        <v>37</v>
      </c>
      <c r="AX1251" s="13" t="s">
        <v>76</v>
      </c>
      <c r="AY1251" s="154" t="s">
        <v>163</v>
      </c>
    </row>
    <row r="1252" spans="2:65" s="14" customFormat="1">
      <c r="B1252" s="160"/>
      <c r="D1252" s="141" t="s">
        <v>176</v>
      </c>
      <c r="E1252" s="161" t="s">
        <v>19</v>
      </c>
      <c r="F1252" s="162" t="s">
        <v>178</v>
      </c>
      <c r="H1252" s="163">
        <v>753.51400000000001</v>
      </c>
      <c r="I1252" s="164"/>
      <c r="L1252" s="160"/>
      <c r="M1252" s="165"/>
      <c r="T1252" s="166"/>
      <c r="AT1252" s="161" t="s">
        <v>176</v>
      </c>
      <c r="AU1252" s="161" t="s">
        <v>86</v>
      </c>
      <c r="AV1252" s="14" t="s">
        <v>170</v>
      </c>
      <c r="AW1252" s="14" t="s">
        <v>37</v>
      </c>
      <c r="AX1252" s="14" t="s">
        <v>84</v>
      </c>
      <c r="AY1252" s="161" t="s">
        <v>163</v>
      </c>
    </row>
    <row r="1253" spans="2:65" s="1" customFormat="1" ht="24.15" customHeight="1">
      <c r="B1253" s="33"/>
      <c r="C1253" s="128" t="s">
        <v>1035</v>
      </c>
      <c r="D1253" s="128" t="s">
        <v>165</v>
      </c>
      <c r="E1253" s="129" t="s">
        <v>1036</v>
      </c>
      <c r="F1253" s="130" t="s">
        <v>1037</v>
      </c>
      <c r="G1253" s="131" t="s">
        <v>187</v>
      </c>
      <c r="H1253" s="132">
        <v>52.98</v>
      </c>
      <c r="I1253" s="133"/>
      <c r="J1253" s="134">
        <f>ROUND(I1253*H1253,2)</f>
        <v>0</v>
      </c>
      <c r="K1253" s="130" t="s">
        <v>169</v>
      </c>
      <c r="L1253" s="33"/>
      <c r="M1253" s="135" t="s">
        <v>19</v>
      </c>
      <c r="N1253" s="136" t="s">
        <v>47</v>
      </c>
      <c r="P1253" s="137">
        <f>O1253*H1253</f>
        <v>0</v>
      </c>
      <c r="Q1253" s="137">
        <v>3.3579999999999999E-2</v>
      </c>
      <c r="R1253" s="137">
        <f>Q1253*H1253</f>
        <v>1.7790683999999999</v>
      </c>
      <c r="S1253" s="137">
        <v>0</v>
      </c>
      <c r="T1253" s="138">
        <f>S1253*H1253</f>
        <v>0</v>
      </c>
      <c r="AR1253" s="139" t="s">
        <v>170</v>
      </c>
      <c r="AT1253" s="139" t="s">
        <v>165</v>
      </c>
      <c r="AU1253" s="139" t="s">
        <v>86</v>
      </c>
      <c r="AY1253" s="18" t="s">
        <v>163</v>
      </c>
      <c r="BE1253" s="140">
        <f>IF(N1253="základní",J1253,0)</f>
        <v>0</v>
      </c>
      <c r="BF1253" s="140">
        <f>IF(N1253="snížená",J1253,0)</f>
        <v>0</v>
      </c>
      <c r="BG1253" s="140">
        <f>IF(N1253="zákl. přenesená",J1253,0)</f>
        <v>0</v>
      </c>
      <c r="BH1253" s="140">
        <f>IF(N1253="sníž. přenesená",J1253,0)</f>
        <v>0</v>
      </c>
      <c r="BI1253" s="140">
        <f>IF(N1253="nulová",J1253,0)</f>
        <v>0</v>
      </c>
      <c r="BJ1253" s="18" t="s">
        <v>84</v>
      </c>
      <c r="BK1253" s="140">
        <f>ROUND(I1253*H1253,2)</f>
        <v>0</v>
      </c>
      <c r="BL1253" s="18" t="s">
        <v>170</v>
      </c>
      <c r="BM1253" s="139" t="s">
        <v>1038</v>
      </c>
    </row>
    <row r="1254" spans="2:65" s="1" customFormat="1">
      <c r="B1254" s="33"/>
      <c r="D1254" s="141" t="s">
        <v>172</v>
      </c>
      <c r="F1254" s="142" t="s">
        <v>1039</v>
      </c>
      <c r="I1254" s="143"/>
      <c r="L1254" s="33"/>
      <c r="M1254" s="144"/>
      <c r="T1254" s="54"/>
      <c r="AT1254" s="18" t="s">
        <v>172</v>
      </c>
      <c r="AU1254" s="18" t="s">
        <v>86</v>
      </c>
    </row>
    <row r="1255" spans="2:65" s="1" customFormat="1">
      <c r="B1255" s="33"/>
      <c r="D1255" s="145" t="s">
        <v>174</v>
      </c>
      <c r="F1255" s="146" t="s">
        <v>1040</v>
      </c>
      <c r="I1255" s="143"/>
      <c r="L1255" s="33"/>
      <c r="M1255" s="144"/>
      <c r="T1255" s="54"/>
      <c r="AT1255" s="18" t="s">
        <v>174</v>
      </c>
      <c r="AU1255" s="18" t="s">
        <v>86</v>
      </c>
    </row>
    <row r="1256" spans="2:65" s="12" customFormat="1">
      <c r="B1256" s="147"/>
      <c r="D1256" s="141" t="s">
        <v>176</v>
      </c>
      <c r="E1256" s="148" t="s">
        <v>19</v>
      </c>
      <c r="F1256" s="149" t="s">
        <v>603</v>
      </c>
      <c r="H1256" s="148" t="s">
        <v>19</v>
      </c>
      <c r="I1256" s="150"/>
      <c r="L1256" s="147"/>
      <c r="M1256" s="151"/>
      <c r="T1256" s="152"/>
      <c r="AT1256" s="148" t="s">
        <v>176</v>
      </c>
      <c r="AU1256" s="148" t="s">
        <v>86</v>
      </c>
      <c r="AV1256" s="12" t="s">
        <v>84</v>
      </c>
      <c r="AW1256" s="12" t="s">
        <v>37</v>
      </c>
      <c r="AX1256" s="12" t="s">
        <v>76</v>
      </c>
      <c r="AY1256" s="148" t="s">
        <v>163</v>
      </c>
    </row>
    <row r="1257" spans="2:65" s="13" customFormat="1">
      <c r="B1257" s="153"/>
      <c r="D1257" s="141" t="s">
        <v>176</v>
      </c>
      <c r="E1257" s="154" t="s">
        <v>19</v>
      </c>
      <c r="F1257" s="155" t="s">
        <v>1041</v>
      </c>
      <c r="H1257" s="156">
        <v>23.01</v>
      </c>
      <c r="I1257" s="157"/>
      <c r="L1257" s="153"/>
      <c r="M1257" s="158"/>
      <c r="T1257" s="159"/>
      <c r="AT1257" s="154" t="s">
        <v>176</v>
      </c>
      <c r="AU1257" s="154" t="s">
        <v>86</v>
      </c>
      <c r="AV1257" s="13" t="s">
        <v>86</v>
      </c>
      <c r="AW1257" s="13" t="s">
        <v>37</v>
      </c>
      <c r="AX1257" s="13" t="s">
        <v>76</v>
      </c>
      <c r="AY1257" s="154" t="s">
        <v>163</v>
      </c>
    </row>
    <row r="1258" spans="2:65" s="12" customFormat="1">
      <c r="B1258" s="147"/>
      <c r="D1258" s="141" t="s">
        <v>176</v>
      </c>
      <c r="E1258" s="148" t="s">
        <v>19</v>
      </c>
      <c r="F1258" s="149" t="s">
        <v>607</v>
      </c>
      <c r="H1258" s="148" t="s">
        <v>19</v>
      </c>
      <c r="I1258" s="150"/>
      <c r="L1258" s="147"/>
      <c r="M1258" s="151"/>
      <c r="T1258" s="152"/>
      <c r="AT1258" s="148" t="s">
        <v>176</v>
      </c>
      <c r="AU1258" s="148" t="s">
        <v>86</v>
      </c>
      <c r="AV1258" s="12" t="s">
        <v>84</v>
      </c>
      <c r="AW1258" s="12" t="s">
        <v>37</v>
      </c>
      <c r="AX1258" s="12" t="s">
        <v>76</v>
      </c>
      <c r="AY1258" s="148" t="s">
        <v>163</v>
      </c>
    </row>
    <row r="1259" spans="2:65" s="13" customFormat="1">
      <c r="B1259" s="153"/>
      <c r="D1259" s="141" t="s">
        <v>176</v>
      </c>
      <c r="E1259" s="154" t="s">
        <v>19</v>
      </c>
      <c r="F1259" s="155" t="s">
        <v>1042</v>
      </c>
      <c r="H1259" s="156">
        <v>3.24</v>
      </c>
      <c r="I1259" s="157"/>
      <c r="L1259" s="153"/>
      <c r="M1259" s="158"/>
      <c r="T1259" s="159"/>
      <c r="AT1259" s="154" t="s">
        <v>176</v>
      </c>
      <c r="AU1259" s="154" t="s">
        <v>86</v>
      </c>
      <c r="AV1259" s="13" t="s">
        <v>86</v>
      </c>
      <c r="AW1259" s="13" t="s">
        <v>37</v>
      </c>
      <c r="AX1259" s="13" t="s">
        <v>76</v>
      </c>
      <c r="AY1259" s="154" t="s">
        <v>163</v>
      </c>
    </row>
    <row r="1260" spans="2:65" s="12" customFormat="1">
      <c r="B1260" s="147"/>
      <c r="D1260" s="141" t="s">
        <v>176</v>
      </c>
      <c r="E1260" s="148" t="s">
        <v>19</v>
      </c>
      <c r="F1260" s="149" t="s">
        <v>594</v>
      </c>
      <c r="H1260" s="148" t="s">
        <v>19</v>
      </c>
      <c r="I1260" s="150"/>
      <c r="L1260" s="147"/>
      <c r="M1260" s="151"/>
      <c r="T1260" s="152"/>
      <c r="AT1260" s="148" t="s">
        <v>176</v>
      </c>
      <c r="AU1260" s="148" t="s">
        <v>86</v>
      </c>
      <c r="AV1260" s="12" t="s">
        <v>84</v>
      </c>
      <c r="AW1260" s="12" t="s">
        <v>37</v>
      </c>
      <c r="AX1260" s="12" t="s">
        <v>76</v>
      </c>
      <c r="AY1260" s="148" t="s">
        <v>163</v>
      </c>
    </row>
    <row r="1261" spans="2:65" s="13" customFormat="1">
      <c r="B1261" s="153"/>
      <c r="D1261" s="141" t="s">
        <v>176</v>
      </c>
      <c r="E1261" s="154" t="s">
        <v>19</v>
      </c>
      <c r="F1261" s="155" t="s">
        <v>1043</v>
      </c>
      <c r="H1261" s="156">
        <v>2.52</v>
      </c>
      <c r="I1261" s="157"/>
      <c r="L1261" s="153"/>
      <c r="M1261" s="158"/>
      <c r="T1261" s="159"/>
      <c r="AT1261" s="154" t="s">
        <v>176</v>
      </c>
      <c r="AU1261" s="154" t="s">
        <v>86</v>
      </c>
      <c r="AV1261" s="13" t="s">
        <v>86</v>
      </c>
      <c r="AW1261" s="13" t="s">
        <v>37</v>
      </c>
      <c r="AX1261" s="13" t="s">
        <v>76</v>
      </c>
      <c r="AY1261" s="154" t="s">
        <v>163</v>
      </c>
    </row>
    <row r="1262" spans="2:65" s="12" customFormat="1">
      <c r="B1262" s="147"/>
      <c r="D1262" s="141" t="s">
        <v>176</v>
      </c>
      <c r="E1262" s="148" t="s">
        <v>19</v>
      </c>
      <c r="F1262" s="149" t="s">
        <v>605</v>
      </c>
      <c r="H1262" s="148" t="s">
        <v>19</v>
      </c>
      <c r="I1262" s="150"/>
      <c r="L1262" s="147"/>
      <c r="M1262" s="151"/>
      <c r="T1262" s="152"/>
      <c r="AT1262" s="148" t="s">
        <v>176</v>
      </c>
      <c r="AU1262" s="148" t="s">
        <v>86</v>
      </c>
      <c r="AV1262" s="12" t="s">
        <v>84</v>
      </c>
      <c r="AW1262" s="12" t="s">
        <v>37</v>
      </c>
      <c r="AX1262" s="12" t="s">
        <v>76</v>
      </c>
      <c r="AY1262" s="148" t="s">
        <v>163</v>
      </c>
    </row>
    <row r="1263" spans="2:65" s="13" customFormat="1">
      <c r="B1263" s="153"/>
      <c r="D1263" s="141" t="s">
        <v>176</v>
      </c>
      <c r="E1263" s="154" t="s">
        <v>19</v>
      </c>
      <c r="F1263" s="155" t="s">
        <v>1044</v>
      </c>
      <c r="H1263" s="156">
        <v>6</v>
      </c>
      <c r="I1263" s="157"/>
      <c r="L1263" s="153"/>
      <c r="M1263" s="158"/>
      <c r="T1263" s="159"/>
      <c r="AT1263" s="154" t="s">
        <v>176</v>
      </c>
      <c r="AU1263" s="154" t="s">
        <v>86</v>
      </c>
      <c r="AV1263" s="13" t="s">
        <v>86</v>
      </c>
      <c r="AW1263" s="13" t="s">
        <v>37</v>
      </c>
      <c r="AX1263" s="13" t="s">
        <v>76</v>
      </c>
      <c r="AY1263" s="154" t="s">
        <v>163</v>
      </c>
    </row>
    <row r="1264" spans="2:65" s="12" customFormat="1">
      <c r="B1264" s="147"/>
      <c r="D1264" s="141" t="s">
        <v>176</v>
      </c>
      <c r="E1264" s="148" t="s">
        <v>19</v>
      </c>
      <c r="F1264" s="149" t="s">
        <v>592</v>
      </c>
      <c r="H1264" s="148" t="s">
        <v>19</v>
      </c>
      <c r="I1264" s="150"/>
      <c r="L1264" s="147"/>
      <c r="M1264" s="151"/>
      <c r="T1264" s="152"/>
      <c r="AT1264" s="148" t="s">
        <v>176</v>
      </c>
      <c r="AU1264" s="148" t="s">
        <v>86</v>
      </c>
      <c r="AV1264" s="12" t="s">
        <v>84</v>
      </c>
      <c r="AW1264" s="12" t="s">
        <v>37</v>
      </c>
      <c r="AX1264" s="12" t="s">
        <v>76</v>
      </c>
      <c r="AY1264" s="148" t="s">
        <v>163</v>
      </c>
    </row>
    <row r="1265" spans="2:51" s="13" customFormat="1">
      <c r="B1265" s="153"/>
      <c r="D1265" s="141" t="s">
        <v>176</v>
      </c>
      <c r="E1265" s="154" t="s">
        <v>19</v>
      </c>
      <c r="F1265" s="155" t="s">
        <v>1045</v>
      </c>
      <c r="H1265" s="156">
        <v>0.84</v>
      </c>
      <c r="I1265" s="157"/>
      <c r="L1265" s="153"/>
      <c r="M1265" s="158"/>
      <c r="T1265" s="159"/>
      <c r="AT1265" s="154" t="s">
        <v>176</v>
      </c>
      <c r="AU1265" s="154" t="s">
        <v>86</v>
      </c>
      <c r="AV1265" s="13" t="s">
        <v>86</v>
      </c>
      <c r="AW1265" s="13" t="s">
        <v>37</v>
      </c>
      <c r="AX1265" s="13" t="s">
        <v>76</v>
      </c>
      <c r="AY1265" s="154" t="s">
        <v>163</v>
      </c>
    </row>
    <row r="1266" spans="2:51" s="12" customFormat="1">
      <c r="B1266" s="147"/>
      <c r="D1266" s="141" t="s">
        <v>176</v>
      </c>
      <c r="E1266" s="148" t="s">
        <v>19</v>
      </c>
      <c r="F1266" s="149" t="s">
        <v>610</v>
      </c>
      <c r="H1266" s="148" t="s">
        <v>19</v>
      </c>
      <c r="I1266" s="150"/>
      <c r="L1266" s="147"/>
      <c r="M1266" s="151"/>
      <c r="T1266" s="152"/>
      <c r="AT1266" s="148" t="s">
        <v>176</v>
      </c>
      <c r="AU1266" s="148" t="s">
        <v>86</v>
      </c>
      <c r="AV1266" s="12" t="s">
        <v>84</v>
      </c>
      <c r="AW1266" s="12" t="s">
        <v>37</v>
      </c>
      <c r="AX1266" s="12" t="s">
        <v>76</v>
      </c>
      <c r="AY1266" s="148" t="s">
        <v>163</v>
      </c>
    </row>
    <row r="1267" spans="2:51" s="13" customFormat="1">
      <c r="B1267" s="153"/>
      <c r="D1267" s="141" t="s">
        <v>176</v>
      </c>
      <c r="E1267" s="154" t="s">
        <v>19</v>
      </c>
      <c r="F1267" s="155" t="s">
        <v>1046</v>
      </c>
      <c r="H1267" s="156">
        <v>1.47</v>
      </c>
      <c r="I1267" s="157"/>
      <c r="L1267" s="153"/>
      <c r="M1267" s="158"/>
      <c r="T1267" s="159"/>
      <c r="AT1267" s="154" t="s">
        <v>176</v>
      </c>
      <c r="AU1267" s="154" t="s">
        <v>86</v>
      </c>
      <c r="AV1267" s="13" t="s">
        <v>86</v>
      </c>
      <c r="AW1267" s="13" t="s">
        <v>37</v>
      </c>
      <c r="AX1267" s="13" t="s">
        <v>76</v>
      </c>
      <c r="AY1267" s="154" t="s">
        <v>163</v>
      </c>
    </row>
    <row r="1268" spans="2:51" s="12" customFormat="1">
      <c r="B1268" s="147"/>
      <c r="D1268" s="141" t="s">
        <v>176</v>
      </c>
      <c r="E1268" s="148" t="s">
        <v>19</v>
      </c>
      <c r="F1268" s="149" t="s">
        <v>593</v>
      </c>
      <c r="H1268" s="148" t="s">
        <v>19</v>
      </c>
      <c r="I1268" s="150"/>
      <c r="L1268" s="147"/>
      <c r="M1268" s="151"/>
      <c r="T1268" s="152"/>
      <c r="AT1268" s="148" t="s">
        <v>176</v>
      </c>
      <c r="AU1268" s="148" t="s">
        <v>86</v>
      </c>
      <c r="AV1268" s="12" t="s">
        <v>84</v>
      </c>
      <c r="AW1268" s="12" t="s">
        <v>37</v>
      </c>
      <c r="AX1268" s="12" t="s">
        <v>76</v>
      </c>
      <c r="AY1268" s="148" t="s">
        <v>163</v>
      </c>
    </row>
    <row r="1269" spans="2:51" s="13" customFormat="1">
      <c r="B1269" s="153"/>
      <c r="D1269" s="141" t="s">
        <v>176</v>
      </c>
      <c r="E1269" s="154" t="s">
        <v>19</v>
      </c>
      <c r="F1269" s="155" t="s">
        <v>1047</v>
      </c>
      <c r="H1269" s="156">
        <v>1.71</v>
      </c>
      <c r="I1269" s="157"/>
      <c r="L1269" s="153"/>
      <c r="M1269" s="158"/>
      <c r="T1269" s="159"/>
      <c r="AT1269" s="154" t="s">
        <v>176</v>
      </c>
      <c r="AU1269" s="154" t="s">
        <v>86</v>
      </c>
      <c r="AV1269" s="13" t="s">
        <v>86</v>
      </c>
      <c r="AW1269" s="13" t="s">
        <v>37</v>
      </c>
      <c r="AX1269" s="13" t="s">
        <v>76</v>
      </c>
      <c r="AY1269" s="154" t="s">
        <v>163</v>
      </c>
    </row>
    <row r="1270" spans="2:51" s="12" customFormat="1">
      <c r="B1270" s="147"/>
      <c r="D1270" s="141" t="s">
        <v>176</v>
      </c>
      <c r="E1270" s="148" t="s">
        <v>19</v>
      </c>
      <c r="F1270" s="149" t="s">
        <v>596</v>
      </c>
      <c r="H1270" s="148" t="s">
        <v>19</v>
      </c>
      <c r="I1270" s="150"/>
      <c r="L1270" s="147"/>
      <c r="M1270" s="151"/>
      <c r="T1270" s="152"/>
      <c r="AT1270" s="148" t="s">
        <v>176</v>
      </c>
      <c r="AU1270" s="148" t="s">
        <v>86</v>
      </c>
      <c r="AV1270" s="12" t="s">
        <v>84</v>
      </c>
      <c r="AW1270" s="12" t="s">
        <v>37</v>
      </c>
      <c r="AX1270" s="12" t="s">
        <v>76</v>
      </c>
      <c r="AY1270" s="148" t="s">
        <v>163</v>
      </c>
    </row>
    <row r="1271" spans="2:51" s="13" customFormat="1">
      <c r="B1271" s="153"/>
      <c r="D1271" s="141" t="s">
        <v>176</v>
      </c>
      <c r="E1271" s="154" t="s">
        <v>19</v>
      </c>
      <c r="F1271" s="155" t="s">
        <v>1048</v>
      </c>
      <c r="H1271" s="156">
        <v>1.74</v>
      </c>
      <c r="I1271" s="157"/>
      <c r="L1271" s="153"/>
      <c r="M1271" s="158"/>
      <c r="T1271" s="159"/>
      <c r="AT1271" s="154" t="s">
        <v>176</v>
      </c>
      <c r="AU1271" s="154" t="s">
        <v>86</v>
      </c>
      <c r="AV1271" s="13" t="s">
        <v>86</v>
      </c>
      <c r="AW1271" s="13" t="s">
        <v>37</v>
      </c>
      <c r="AX1271" s="13" t="s">
        <v>76</v>
      </c>
      <c r="AY1271" s="154" t="s">
        <v>163</v>
      </c>
    </row>
    <row r="1272" spans="2:51" s="12" customFormat="1">
      <c r="B1272" s="147"/>
      <c r="D1272" s="141" t="s">
        <v>176</v>
      </c>
      <c r="E1272" s="148" t="s">
        <v>19</v>
      </c>
      <c r="F1272" s="149" t="s">
        <v>583</v>
      </c>
      <c r="H1272" s="148" t="s">
        <v>19</v>
      </c>
      <c r="I1272" s="150"/>
      <c r="L1272" s="147"/>
      <c r="M1272" s="151"/>
      <c r="T1272" s="152"/>
      <c r="AT1272" s="148" t="s">
        <v>176</v>
      </c>
      <c r="AU1272" s="148" t="s">
        <v>86</v>
      </c>
      <c r="AV1272" s="12" t="s">
        <v>84</v>
      </c>
      <c r="AW1272" s="12" t="s">
        <v>37</v>
      </c>
      <c r="AX1272" s="12" t="s">
        <v>76</v>
      </c>
      <c r="AY1272" s="148" t="s">
        <v>163</v>
      </c>
    </row>
    <row r="1273" spans="2:51" s="13" customFormat="1">
      <c r="B1273" s="153"/>
      <c r="D1273" s="141" t="s">
        <v>176</v>
      </c>
      <c r="E1273" s="154" t="s">
        <v>19</v>
      </c>
      <c r="F1273" s="155" t="s">
        <v>1049</v>
      </c>
      <c r="H1273" s="156">
        <v>0.39</v>
      </c>
      <c r="I1273" s="157"/>
      <c r="L1273" s="153"/>
      <c r="M1273" s="158"/>
      <c r="T1273" s="159"/>
      <c r="AT1273" s="154" t="s">
        <v>176</v>
      </c>
      <c r="AU1273" s="154" t="s">
        <v>86</v>
      </c>
      <c r="AV1273" s="13" t="s">
        <v>86</v>
      </c>
      <c r="AW1273" s="13" t="s">
        <v>37</v>
      </c>
      <c r="AX1273" s="13" t="s">
        <v>76</v>
      </c>
      <c r="AY1273" s="154" t="s">
        <v>163</v>
      </c>
    </row>
    <row r="1274" spans="2:51" s="12" customFormat="1">
      <c r="B1274" s="147"/>
      <c r="D1274" s="141" t="s">
        <v>176</v>
      </c>
      <c r="E1274" s="148" t="s">
        <v>19</v>
      </c>
      <c r="F1274" s="149" t="s">
        <v>1050</v>
      </c>
      <c r="H1274" s="148" t="s">
        <v>19</v>
      </c>
      <c r="I1274" s="150"/>
      <c r="L1274" s="147"/>
      <c r="M1274" s="151"/>
      <c r="T1274" s="152"/>
      <c r="AT1274" s="148" t="s">
        <v>176</v>
      </c>
      <c r="AU1274" s="148" t="s">
        <v>86</v>
      </c>
      <c r="AV1274" s="12" t="s">
        <v>84</v>
      </c>
      <c r="AW1274" s="12" t="s">
        <v>37</v>
      </c>
      <c r="AX1274" s="12" t="s">
        <v>76</v>
      </c>
      <c r="AY1274" s="148" t="s">
        <v>163</v>
      </c>
    </row>
    <row r="1275" spans="2:51" s="13" customFormat="1">
      <c r="B1275" s="153"/>
      <c r="D1275" s="141" t="s">
        <v>176</v>
      </c>
      <c r="E1275" s="154" t="s">
        <v>19</v>
      </c>
      <c r="F1275" s="155" t="s">
        <v>1047</v>
      </c>
      <c r="H1275" s="156">
        <v>1.71</v>
      </c>
      <c r="I1275" s="157"/>
      <c r="L1275" s="153"/>
      <c r="M1275" s="158"/>
      <c r="T1275" s="159"/>
      <c r="AT1275" s="154" t="s">
        <v>176</v>
      </c>
      <c r="AU1275" s="154" t="s">
        <v>86</v>
      </c>
      <c r="AV1275" s="13" t="s">
        <v>86</v>
      </c>
      <c r="AW1275" s="13" t="s">
        <v>37</v>
      </c>
      <c r="AX1275" s="13" t="s">
        <v>76</v>
      </c>
      <c r="AY1275" s="154" t="s">
        <v>163</v>
      </c>
    </row>
    <row r="1276" spans="2:51" s="12" customFormat="1">
      <c r="B1276" s="147"/>
      <c r="D1276" s="141" t="s">
        <v>176</v>
      </c>
      <c r="E1276" s="148" t="s">
        <v>19</v>
      </c>
      <c r="F1276" s="149" t="s">
        <v>1051</v>
      </c>
      <c r="H1276" s="148" t="s">
        <v>19</v>
      </c>
      <c r="I1276" s="150"/>
      <c r="L1276" s="147"/>
      <c r="M1276" s="151"/>
      <c r="T1276" s="152"/>
      <c r="AT1276" s="148" t="s">
        <v>176</v>
      </c>
      <c r="AU1276" s="148" t="s">
        <v>86</v>
      </c>
      <c r="AV1276" s="12" t="s">
        <v>84</v>
      </c>
      <c r="AW1276" s="12" t="s">
        <v>37</v>
      </c>
      <c r="AX1276" s="12" t="s">
        <v>76</v>
      </c>
      <c r="AY1276" s="148" t="s">
        <v>163</v>
      </c>
    </row>
    <row r="1277" spans="2:51" s="13" customFormat="1">
      <c r="B1277" s="153"/>
      <c r="D1277" s="141" t="s">
        <v>176</v>
      </c>
      <c r="E1277" s="154" t="s">
        <v>19</v>
      </c>
      <c r="F1277" s="155" t="s">
        <v>1052</v>
      </c>
      <c r="H1277" s="156">
        <v>3.72</v>
      </c>
      <c r="I1277" s="157"/>
      <c r="L1277" s="153"/>
      <c r="M1277" s="158"/>
      <c r="T1277" s="159"/>
      <c r="AT1277" s="154" t="s">
        <v>176</v>
      </c>
      <c r="AU1277" s="154" t="s">
        <v>86</v>
      </c>
      <c r="AV1277" s="13" t="s">
        <v>86</v>
      </c>
      <c r="AW1277" s="13" t="s">
        <v>37</v>
      </c>
      <c r="AX1277" s="13" t="s">
        <v>76</v>
      </c>
      <c r="AY1277" s="154" t="s">
        <v>163</v>
      </c>
    </row>
    <row r="1278" spans="2:51" s="12" customFormat="1">
      <c r="B1278" s="147"/>
      <c r="D1278" s="141" t="s">
        <v>176</v>
      </c>
      <c r="E1278" s="148" t="s">
        <v>19</v>
      </c>
      <c r="F1278" s="149" t="s">
        <v>1053</v>
      </c>
      <c r="H1278" s="148" t="s">
        <v>19</v>
      </c>
      <c r="I1278" s="150"/>
      <c r="L1278" s="147"/>
      <c r="M1278" s="151"/>
      <c r="T1278" s="152"/>
      <c r="AT1278" s="148" t="s">
        <v>176</v>
      </c>
      <c r="AU1278" s="148" t="s">
        <v>86</v>
      </c>
      <c r="AV1278" s="12" t="s">
        <v>84</v>
      </c>
      <c r="AW1278" s="12" t="s">
        <v>37</v>
      </c>
      <c r="AX1278" s="12" t="s">
        <v>76</v>
      </c>
      <c r="AY1278" s="148" t="s">
        <v>163</v>
      </c>
    </row>
    <row r="1279" spans="2:51" s="13" customFormat="1">
      <c r="B1279" s="153"/>
      <c r="D1279" s="141" t="s">
        <v>176</v>
      </c>
      <c r="E1279" s="154" t="s">
        <v>19</v>
      </c>
      <c r="F1279" s="155" t="s">
        <v>1054</v>
      </c>
      <c r="H1279" s="156">
        <v>1.17</v>
      </c>
      <c r="I1279" s="157"/>
      <c r="L1279" s="153"/>
      <c r="M1279" s="158"/>
      <c r="T1279" s="159"/>
      <c r="AT1279" s="154" t="s">
        <v>176</v>
      </c>
      <c r="AU1279" s="154" t="s">
        <v>86</v>
      </c>
      <c r="AV1279" s="13" t="s">
        <v>86</v>
      </c>
      <c r="AW1279" s="13" t="s">
        <v>37</v>
      </c>
      <c r="AX1279" s="13" t="s">
        <v>76</v>
      </c>
      <c r="AY1279" s="154" t="s">
        <v>163</v>
      </c>
    </row>
    <row r="1280" spans="2:51" s="12" customFormat="1">
      <c r="B1280" s="147"/>
      <c r="D1280" s="141" t="s">
        <v>176</v>
      </c>
      <c r="E1280" s="148" t="s">
        <v>19</v>
      </c>
      <c r="F1280" s="149" t="s">
        <v>608</v>
      </c>
      <c r="H1280" s="148" t="s">
        <v>19</v>
      </c>
      <c r="I1280" s="150"/>
      <c r="L1280" s="147"/>
      <c r="M1280" s="151"/>
      <c r="T1280" s="152"/>
      <c r="AT1280" s="148" t="s">
        <v>176</v>
      </c>
      <c r="AU1280" s="148" t="s">
        <v>86</v>
      </c>
      <c r="AV1280" s="12" t="s">
        <v>84</v>
      </c>
      <c r="AW1280" s="12" t="s">
        <v>37</v>
      </c>
      <c r="AX1280" s="12" t="s">
        <v>76</v>
      </c>
      <c r="AY1280" s="148" t="s">
        <v>163</v>
      </c>
    </row>
    <row r="1281" spans="2:65" s="13" customFormat="1">
      <c r="B1281" s="153"/>
      <c r="D1281" s="141" t="s">
        <v>176</v>
      </c>
      <c r="E1281" s="154" t="s">
        <v>19</v>
      </c>
      <c r="F1281" s="155" t="s">
        <v>1052</v>
      </c>
      <c r="H1281" s="156">
        <v>3.72</v>
      </c>
      <c r="I1281" s="157"/>
      <c r="L1281" s="153"/>
      <c r="M1281" s="158"/>
      <c r="T1281" s="159"/>
      <c r="AT1281" s="154" t="s">
        <v>176</v>
      </c>
      <c r="AU1281" s="154" t="s">
        <v>86</v>
      </c>
      <c r="AV1281" s="13" t="s">
        <v>86</v>
      </c>
      <c r="AW1281" s="13" t="s">
        <v>37</v>
      </c>
      <c r="AX1281" s="13" t="s">
        <v>76</v>
      </c>
      <c r="AY1281" s="154" t="s">
        <v>163</v>
      </c>
    </row>
    <row r="1282" spans="2:65" s="12" customFormat="1">
      <c r="B1282" s="147"/>
      <c r="D1282" s="141" t="s">
        <v>176</v>
      </c>
      <c r="E1282" s="148" t="s">
        <v>19</v>
      </c>
      <c r="F1282" s="149" t="s">
        <v>1055</v>
      </c>
      <c r="H1282" s="148" t="s">
        <v>19</v>
      </c>
      <c r="I1282" s="150"/>
      <c r="L1282" s="147"/>
      <c r="M1282" s="151"/>
      <c r="T1282" s="152"/>
      <c r="AT1282" s="148" t="s">
        <v>176</v>
      </c>
      <c r="AU1282" s="148" t="s">
        <v>86</v>
      </c>
      <c r="AV1282" s="12" t="s">
        <v>84</v>
      </c>
      <c r="AW1282" s="12" t="s">
        <v>37</v>
      </c>
      <c r="AX1282" s="12" t="s">
        <v>76</v>
      </c>
      <c r="AY1282" s="148" t="s">
        <v>163</v>
      </c>
    </row>
    <row r="1283" spans="2:65" s="13" customFormat="1">
      <c r="B1283" s="153"/>
      <c r="D1283" s="141" t="s">
        <v>176</v>
      </c>
      <c r="E1283" s="154" t="s">
        <v>19</v>
      </c>
      <c r="F1283" s="155" t="s">
        <v>1048</v>
      </c>
      <c r="H1283" s="156">
        <v>1.74</v>
      </c>
      <c r="I1283" s="157"/>
      <c r="L1283" s="153"/>
      <c r="M1283" s="158"/>
      <c r="T1283" s="159"/>
      <c r="AT1283" s="154" t="s">
        <v>176</v>
      </c>
      <c r="AU1283" s="154" t="s">
        <v>86</v>
      </c>
      <c r="AV1283" s="13" t="s">
        <v>86</v>
      </c>
      <c r="AW1283" s="13" t="s">
        <v>37</v>
      </c>
      <c r="AX1283" s="13" t="s">
        <v>76</v>
      </c>
      <c r="AY1283" s="154" t="s">
        <v>163</v>
      </c>
    </row>
    <row r="1284" spans="2:65" s="14" customFormat="1">
      <c r="B1284" s="160"/>
      <c r="D1284" s="141" t="s">
        <v>176</v>
      </c>
      <c r="E1284" s="161" t="s">
        <v>19</v>
      </c>
      <c r="F1284" s="162" t="s">
        <v>178</v>
      </c>
      <c r="H1284" s="163">
        <v>52.98</v>
      </c>
      <c r="I1284" s="164"/>
      <c r="L1284" s="160"/>
      <c r="M1284" s="165"/>
      <c r="T1284" s="166"/>
      <c r="AT1284" s="161" t="s">
        <v>176</v>
      </c>
      <c r="AU1284" s="161" t="s">
        <v>86</v>
      </c>
      <c r="AV1284" s="14" t="s">
        <v>170</v>
      </c>
      <c r="AW1284" s="14" t="s">
        <v>37</v>
      </c>
      <c r="AX1284" s="14" t="s">
        <v>84</v>
      </c>
      <c r="AY1284" s="161" t="s">
        <v>163</v>
      </c>
    </row>
    <row r="1285" spans="2:65" s="1" customFormat="1" ht="16.5" customHeight="1">
      <c r="B1285" s="33"/>
      <c r="C1285" s="128" t="s">
        <v>1056</v>
      </c>
      <c r="D1285" s="128" t="s">
        <v>165</v>
      </c>
      <c r="E1285" s="129" t="s">
        <v>1057</v>
      </c>
      <c r="F1285" s="130" t="s">
        <v>1058</v>
      </c>
      <c r="G1285" s="131" t="s">
        <v>187</v>
      </c>
      <c r="H1285" s="132">
        <v>510.62900000000002</v>
      </c>
      <c r="I1285" s="133"/>
      <c r="J1285" s="134">
        <f>ROUND(I1285*H1285,2)</f>
        <v>0</v>
      </c>
      <c r="K1285" s="130" t="s">
        <v>169</v>
      </c>
      <c r="L1285" s="33"/>
      <c r="M1285" s="135" t="s">
        <v>19</v>
      </c>
      <c r="N1285" s="136" t="s">
        <v>47</v>
      </c>
      <c r="P1285" s="137">
        <f>O1285*H1285</f>
        <v>0</v>
      </c>
      <c r="Q1285" s="137">
        <v>0</v>
      </c>
      <c r="R1285" s="137">
        <f>Q1285*H1285</f>
        <v>0</v>
      </c>
      <c r="S1285" s="137">
        <v>0</v>
      </c>
      <c r="T1285" s="138">
        <f>S1285*H1285</f>
        <v>0</v>
      </c>
      <c r="AR1285" s="139" t="s">
        <v>170</v>
      </c>
      <c r="AT1285" s="139" t="s">
        <v>165</v>
      </c>
      <c r="AU1285" s="139" t="s">
        <v>86</v>
      </c>
      <c r="AY1285" s="18" t="s">
        <v>163</v>
      </c>
      <c r="BE1285" s="140">
        <f>IF(N1285="základní",J1285,0)</f>
        <v>0</v>
      </c>
      <c r="BF1285" s="140">
        <f>IF(N1285="snížená",J1285,0)</f>
        <v>0</v>
      </c>
      <c r="BG1285" s="140">
        <f>IF(N1285="zákl. přenesená",J1285,0)</f>
        <v>0</v>
      </c>
      <c r="BH1285" s="140">
        <f>IF(N1285="sníž. přenesená",J1285,0)</f>
        <v>0</v>
      </c>
      <c r="BI1285" s="140">
        <f>IF(N1285="nulová",J1285,0)</f>
        <v>0</v>
      </c>
      <c r="BJ1285" s="18" t="s">
        <v>84</v>
      </c>
      <c r="BK1285" s="140">
        <f>ROUND(I1285*H1285,2)</f>
        <v>0</v>
      </c>
      <c r="BL1285" s="18" t="s">
        <v>170</v>
      </c>
      <c r="BM1285" s="139" t="s">
        <v>1059</v>
      </c>
    </row>
    <row r="1286" spans="2:65" s="1" customFormat="1" ht="19.2">
      <c r="B1286" s="33"/>
      <c r="D1286" s="141" t="s">
        <v>172</v>
      </c>
      <c r="F1286" s="142" t="s">
        <v>1060</v>
      </c>
      <c r="I1286" s="143"/>
      <c r="L1286" s="33"/>
      <c r="M1286" s="144"/>
      <c r="T1286" s="54"/>
      <c r="AT1286" s="18" t="s">
        <v>172</v>
      </c>
      <c r="AU1286" s="18" t="s">
        <v>86</v>
      </c>
    </row>
    <row r="1287" spans="2:65" s="1" customFormat="1">
      <c r="B1287" s="33"/>
      <c r="D1287" s="145" t="s">
        <v>174</v>
      </c>
      <c r="F1287" s="146" t="s">
        <v>1061</v>
      </c>
      <c r="I1287" s="143"/>
      <c r="L1287" s="33"/>
      <c r="M1287" s="144"/>
      <c r="T1287" s="54"/>
      <c r="AT1287" s="18" t="s">
        <v>174</v>
      </c>
      <c r="AU1287" s="18" t="s">
        <v>86</v>
      </c>
    </row>
    <row r="1288" spans="2:65" s="12" customFormat="1">
      <c r="B1288" s="147"/>
      <c r="D1288" s="141" t="s">
        <v>176</v>
      </c>
      <c r="E1288" s="148" t="s">
        <v>19</v>
      </c>
      <c r="F1288" s="149" t="s">
        <v>511</v>
      </c>
      <c r="H1288" s="148" t="s">
        <v>19</v>
      </c>
      <c r="I1288" s="150"/>
      <c r="L1288" s="147"/>
      <c r="M1288" s="151"/>
      <c r="T1288" s="152"/>
      <c r="AT1288" s="148" t="s">
        <v>176</v>
      </c>
      <c r="AU1288" s="148" t="s">
        <v>86</v>
      </c>
      <c r="AV1288" s="12" t="s">
        <v>84</v>
      </c>
      <c r="AW1288" s="12" t="s">
        <v>37</v>
      </c>
      <c r="AX1288" s="12" t="s">
        <v>76</v>
      </c>
      <c r="AY1288" s="148" t="s">
        <v>163</v>
      </c>
    </row>
    <row r="1289" spans="2:65" s="12" customFormat="1">
      <c r="B1289" s="147"/>
      <c r="D1289" s="141" t="s">
        <v>176</v>
      </c>
      <c r="E1289" s="148" t="s">
        <v>19</v>
      </c>
      <c r="F1289" s="149" t="s">
        <v>877</v>
      </c>
      <c r="H1289" s="148" t="s">
        <v>19</v>
      </c>
      <c r="I1289" s="150"/>
      <c r="L1289" s="147"/>
      <c r="M1289" s="151"/>
      <c r="T1289" s="152"/>
      <c r="AT1289" s="148" t="s">
        <v>176</v>
      </c>
      <c r="AU1289" s="148" t="s">
        <v>86</v>
      </c>
      <c r="AV1289" s="12" t="s">
        <v>84</v>
      </c>
      <c r="AW1289" s="12" t="s">
        <v>37</v>
      </c>
      <c r="AX1289" s="12" t="s">
        <v>76</v>
      </c>
      <c r="AY1289" s="148" t="s">
        <v>163</v>
      </c>
    </row>
    <row r="1290" spans="2:65" s="13" customFormat="1">
      <c r="B1290" s="153"/>
      <c r="D1290" s="141" t="s">
        <v>176</v>
      </c>
      <c r="E1290" s="154" t="s">
        <v>19</v>
      </c>
      <c r="F1290" s="155" t="s">
        <v>1062</v>
      </c>
      <c r="H1290" s="156">
        <v>23.372</v>
      </c>
      <c r="I1290" s="157"/>
      <c r="L1290" s="153"/>
      <c r="M1290" s="158"/>
      <c r="T1290" s="159"/>
      <c r="AT1290" s="154" t="s">
        <v>176</v>
      </c>
      <c r="AU1290" s="154" t="s">
        <v>86</v>
      </c>
      <c r="AV1290" s="13" t="s">
        <v>86</v>
      </c>
      <c r="AW1290" s="13" t="s">
        <v>37</v>
      </c>
      <c r="AX1290" s="13" t="s">
        <v>76</v>
      </c>
      <c r="AY1290" s="154" t="s">
        <v>163</v>
      </c>
    </row>
    <row r="1291" spans="2:65" s="12" customFormat="1">
      <c r="B1291" s="147"/>
      <c r="D1291" s="141" t="s">
        <v>176</v>
      </c>
      <c r="E1291" s="148" t="s">
        <v>19</v>
      </c>
      <c r="F1291" s="149" t="s">
        <v>909</v>
      </c>
      <c r="H1291" s="148" t="s">
        <v>19</v>
      </c>
      <c r="I1291" s="150"/>
      <c r="L1291" s="147"/>
      <c r="M1291" s="151"/>
      <c r="T1291" s="152"/>
      <c r="AT1291" s="148" t="s">
        <v>176</v>
      </c>
      <c r="AU1291" s="148" t="s">
        <v>86</v>
      </c>
      <c r="AV1291" s="12" t="s">
        <v>84</v>
      </c>
      <c r="AW1291" s="12" t="s">
        <v>37</v>
      </c>
      <c r="AX1291" s="12" t="s">
        <v>76</v>
      </c>
      <c r="AY1291" s="148" t="s">
        <v>163</v>
      </c>
    </row>
    <row r="1292" spans="2:65" s="13" customFormat="1">
      <c r="B1292" s="153"/>
      <c r="D1292" s="141" t="s">
        <v>176</v>
      </c>
      <c r="E1292" s="154" t="s">
        <v>19</v>
      </c>
      <c r="F1292" s="155" t="s">
        <v>1063</v>
      </c>
      <c r="H1292" s="156">
        <v>15.635</v>
      </c>
      <c r="I1292" s="157"/>
      <c r="L1292" s="153"/>
      <c r="M1292" s="158"/>
      <c r="T1292" s="159"/>
      <c r="AT1292" s="154" t="s">
        <v>176</v>
      </c>
      <c r="AU1292" s="154" t="s">
        <v>86</v>
      </c>
      <c r="AV1292" s="13" t="s">
        <v>86</v>
      </c>
      <c r="AW1292" s="13" t="s">
        <v>37</v>
      </c>
      <c r="AX1292" s="13" t="s">
        <v>76</v>
      </c>
      <c r="AY1292" s="154" t="s">
        <v>163</v>
      </c>
    </row>
    <row r="1293" spans="2:65" s="12" customFormat="1">
      <c r="B1293" s="147"/>
      <c r="D1293" s="141" t="s">
        <v>176</v>
      </c>
      <c r="E1293" s="148" t="s">
        <v>19</v>
      </c>
      <c r="F1293" s="149" t="s">
        <v>912</v>
      </c>
      <c r="H1293" s="148" t="s">
        <v>19</v>
      </c>
      <c r="I1293" s="150"/>
      <c r="L1293" s="147"/>
      <c r="M1293" s="151"/>
      <c r="T1293" s="152"/>
      <c r="AT1293" s="148" t="s">
        <v>176</v>
      </c>
      <c r="AU1293" s="148" t="s">
        <v>86</v>
      </c>
      <c r="AV1293" s="12" t="s">
        <v>84</v>
      </c>
      <c r="AW1293" s="12" t="s">
        <v>37</v>
      </c>
      <c r="AX1293" s="12" t="s">
        <v>76</v>
      </c>
      <c r="AY1293" s="148" t="s">
        <v>163</v>
      </c>
    </row>
    <row r="1294" spans="2:65" s="13" customFormat="1">
      <c r="B1294" s="153"/>
      <c r="D1294" s="141" t="s">
        <v>176</v>
      </c>
      <c r="E1294" s="154" t="s">
        <v>19</v>
      </c>
      <c r="F1294" s="155" t="s">
        <v>1064</v>
      </c>
      <c r="H1294" s="156">
        <v>11.183</v>
      </c>
      <c r="I1294" s="157"/>
      <c r="L1294" s="153"/>
      <c r="M1294" s="158"/>
      <c r="T1294" s="159"/>
      <c r="AT1294" s="154" t="s">
        <v>176</v>
      </c>
      <c r="AU1294" s="154" t="s">
        <v>86</v>
      </c>
      <c r="AV1294" s="13" t="s">
        <v>86</v>
      </c>
      <c r="AW1294" s="13" t="s">
        <v>37</v>
      </c>
      <c r="AX1294" s="13" t="s">
        <v>76</v>
      </c>
      <c r="AY1294" s="154" t="s">
        <v>163</v>
      </c>
    </row>
    <row r="1295" spans="2:65" s="12" customFormat="1">
      <c r="B1295" s="147"/>
      <c r="D1295" s="141" t="s">
        <v>176</v>
      </c>
      <c r="E1295" s="148" t="s">
        <v>19</v>
      </c>
      <c r="F1295" s="149" t="s">
        <v>915</v>
      </c>
      <c r="H1295" s="148" t="s">
        <v>19</v>
      </c>
      <c r="I1295" s="150"/>
      <c r="L1295" s="147"/>
      <c r="M1295" s="151"/>
      <c r="T1295" s="152"/>
      <c r="AT1295" s="148" t="s">
        <v>176</v>
      </c>
      <c r="AU1295" s="148" t="s">
        <v>86</v>
      </c>
      <c r="AV1295" s="12" t="s">
        <v>84</v>
      </c>
      <c r="AW1295" s="12" t="s">
        <v>37</v>
      </c>
      <c r="AX1295" s="12" t="s">
        <v>76</v>
      </c>
      <c r="AY1295" s="148" t="s">
        <v>163</v>
      </c>
    </row>
    <row r="1296" spans="2:65" s="13" customFormat="1">
      <c r="B1296" s="153"/>
      <c r="D1296" s="141" t="s">
        <v>176</v>
      </c>
      <c r="E1296" s="154" t="s">
        <v>19</v>
      </c>
      <c r="F1296" s="155" t="s">
        <v>1065</v>
      </c>
      <c r="H1296" s="156">
        <v>5.1230000000000002</v>
      </c>
      <c r="I1296" s="157"/>
      <c r="L1296" s="153"/>
      <c r="M1296" s="158"/>
      <c r="T1296" s="159"/>
      <c r="AT1296" s="154" t="s">
        <v>176</v>
      </c>
      <c r="AU1296" s="154" t="s">
        <v>86</v>
      </c>
      <c r="AV1296" s="13" t="s">
        <v>86</v>
      </c>
      <c r="AW1296" s="13" t="s">
        <v>37</v>
      </c>
      <c r="AX1296" s="13" t="s">
        <v>76</v>
      </c>
      <c r="AY1296" s="154" t="s">
        <v>163</v>
      </c>
    </row>
    <row r="1297" spans="2:51" s="12" customFormat="1">
      <c r="B1297" s="147"/>
      <c r="D1297" s="141" t="s">
        <v>176</v>
      </c>
      <c r="E1297" s="148" t="s">
        <v>19</v>
      </c>
      <c r="F1297" s="149" t="s">
        <v>917</v>
      </c>
      <c r="H1297" s="148" t="s">
        <v>19</v>
      </c>
      <c r="I1297" s="150"/>
      <c r="L1297" s="147"/>
      <c r="M1297" s="151"/>
      <c r="T1297" s="152"/>
      <c r="AT1297" s="148" t="s">
        <v>176</v>
      </c>
      <c r="AU1297" s="148" t="s">
        <v>86</v>
      </c>
      <c r="AV1297" s="12" t="s">
        <v>84</v>
      </c>
      <c r="AW1297" s="12" t="s">
        <v>37</v>
      </c>
      <c r="AX1297" s="12" t="s">
        <v>76</v>
      </c>
      <c r="AY1297" s="148" t="s">
        <v>163</v>
      </c>
    </row>
    <row r="1298" spans="2:51" s="13" customFormat="1">
      <c r="B1298" s="153"/>
      <c r="D1298" s="141" t="s">
        <v>176</v>
      </c>
      <c r="E1298" s="154" t="s">
        <v>19</v>
      </c>
      <c r="F1298" s="155" t="s">
        <v>1066</v>
      </c>
      <c r="H1298" s="156">
        <v>1.62</v>
      </c>
      <c r="I1298" s="157"/>
      <c r="L1298" s="153"/>
      <c r="M1298" s="158"/>
      <c r="T1298" s="159"/>
      <c r="AT1298" s="154" t="s">
        <v>176</v>
      </c>
      <c r="AU1298" s="154" t="s">
        <v>86</v>
      </c>
      <c r="AV1298" s="13" t="s">
        <v>86</v>
      </c>
      <c r="AW1298" s="13" t="s">
        <v>37</v>
      </c>
      <c r="AX1298" s="13" t="s">
        <v>76</v>
      </c>
      <c r="AY1298" s="154" t="s">
        <v>163</v>
      </c>
    </row>
    <row r="1299" spans="2:51" s="12" customFormat="1">
      <c r="B1299" s="147"/>
      <c r="D1299" s="141" t="s">
        <v>176</v>
      </c>
      <c r="E1299" s="148" t="s">
        <v>19</v>
      </c>
      <c r="F1299" s="149" t="s">
        <v>919</v>
      </c>
      <c r="H1299" s="148" t="s">
        <v>19</v>
      </c>
      <c r="I1299" s="150"/>
      <c r="L1299" s="147"/>
      <c r="M1299" s="151"/>
      <c r="T1299" s="152"/>
      <c r="AT1299" s="148" t="s">
        <v>176</v>
      </c>
      <c r="AU1299" s="148" t="s">
        <v>86</v>
      </c>
      <c r="AV1299" s="12" t="s">
        <v>84</v>
      </c>
      <c r="AW1299" s="12" t="s">
        <v>37</v>
      </c>
      <c r="AX1299" s="12" t="s">
        <v>76</v>
      </c>
      <c r="AY1299" s="148" t="s">
        <v>163</v>
      </c>
    </row>
    <row r="1300" spans="2:51" s="13" customFormat="1">
      <c r="B1300" s="153"/>
      <c r="D1300" s="141" t="s">
        <v>176</v>
      </c>
      <c r="E1300" s="154" t="s">
        <v>19</v>
      </c>
      <c r="F1300" s="155" t="s">
        <v>1067</v>
      </c>
      <c r="H1300" s="156">
        <v>3.87</v>
      </c>
      <c r="I1300" s="157"/>
      <c r="L1300" s="153"/>
      <c r="M1300" s="158"/>
      <c r="T1300" s="159"/>
      <c r="AT1300" s="154" t="s">
        <v>176</v>
      </c>
      <c r="AU1300" s="154" t="s">
        <v>86</v>
      </c>
      <c r="AV1300" s="13" t="s">
        <v>86</v>
      </c>
      <c r="AW1300" s="13" t="s">
        <v>37</v>
      </c>
      <c r="AX1300" s="13" t="s">
        <v>76</v>
      </c>
      <c r="AY1300" s="154" t="s">
        <v>163</v>
      </c>
    </row>
    <row r="1301" spans="2:51" s="12" customFormat="1">
      <c r="B1301" s="147"/>
      <c r="D1301" s="141" t="s">
        <v>176</v>
      </c>
      <c r="E1301" s="148" t="s">
        <v>19</v>
      </c>
      <c r="F1301" s="149" t="s">
        <v>922</v>
      </c>
      <c r="H1301" s="148" t="s">
        <v>19</v>
      </c>
      <c r="I1301" s="150"/>
      <c r="L1301" s="147"/>
      <c r="M1301" s="151"/>
      <c r="T1301" s="152"/>
      <c r="AT1301" s="148" t="s">
        <v>176</v>
      </c>
      <c r="AU1301" s="148" t="s">
        <v>86</v>
      </c>
      <c r="AV1301" s="12" t="s">
        <v>84</v>
      </c>
      <c r="AW1301" s="12" t="s">
        <v>37</v>
      </c>
      <c r="AX1301" s="12" t="s">
        <v>76</v>
      </c>
      <c r="AY1301" s="148" t="s">
        <v>163</v>
      </c>
    </row>
    <row r="1302" spans="2:51" s="13" customFormat="1">
      <c r="B1302" s="153"/>
      <c r="D1302" s="141" t="s">
        <v>176</v>
      </c>
      <c r="E1302" s="154" t="s">
        <v>19</v>
      </c>
      <c r="F1302" s="155" t="s">
        <v>1068</v>
      </c>
      <c r="H1302" s="156">
        <v>15.61</v>
      </c>
      <c r="I1302" s="157"/>
      <c r="L1302" s="153"/>
      <c r="M1302" s="158"/>
      <c r="T1302" s="159"/>
      <c r="AT1302" s="154" t="s">
        <v>176</v>
      </c>
      <c r="AU1302" s="154" t="s">
        <v>86</v>
      </c>
      <c r="AV1302" s="13" t="s">
        <v>86</v>
      </c>
      <c r="AW1302" s="13" t="s">
        <v>37</v>
      </c>
      <c r="AX1302" s="13" t="s">
        <v>76</v>
      </c>
      <c r="AY1302" s="154" t="s">
        <v>163</v>
      </c>
    </row>
    <row r="1303" spans="2:51" s="12" customFormat="1">
      <c r="B1303" s="147"/>
      <c r="D1303" s="141" t="s">
        <v>176</v>
      </c>
      <c r="E1303" s="148" t="s">
        <v>19</v>
      </c>
      <c r="F1303" s="149" t="s">
        <v>925</v>
      </c>
      <c r="H1303" s="148" t="s">
        <v>19</v>
      </c>
      <c r="I1303" s="150"/>
      <c r="L1303" s="147"/>
      <c r="M1303" s="151"/>
      <c r="T1303" s="152"/>
      <c r="AT1303" s="148" t="s">
        <v>176</v>
      </c>
      <c r="AU1303" s="148" t="s">
        <v>86</v>
      </c>
      <c r="AV1303" s="12" t="s">
        <v>84</v>
      </c>
      <c r="AW1303" s="12" t="s">
        <v>37</v>
      </c>
      <c r="AX1303" s="12" t="s">
        <v>76</v>
      </c>
      <c r="AY1303" s="148" t="s">
        <v>163</v>
      </c>
    </row>
    <row r="1304" spans="2:51" s="13" customFormat="1">
      <c r="B1304" s="153"/>
      <c r="D1304" s="141" t="s">
        <v>176</v>
      </c>
      <c r="E1304" s="154" t="s">
        <v>19</v>
      </c>
      <c r="F1304" s="155" t="s">
        <v>1069</v>
      </c>
      <c r="H1304" s="156">
        <v>18.010000000000002</v>
      </c>
      <c r="I1304" s="157"/>
      <c r="L1304" s="153"/>
      <c r="M1304" s="158"/>
      <c r="T1304" s="159"/>
      <c r="AT1304" s="154" t="s">
        <v>176</v>
      </c>
      <c r="AU1304" s="154" t="s">
        <v>86</v>
      </c>
      <c r="AV1304" s="13" t="s">
        <v>86</v>
      </c>
      <c r="AW1304" s="13" t="s">
        <v>37</v>
      </c>
      <c r="AX1304" s="13" t="s">
        <v>76</v>
      </c>
      <c r="AY1304" s="154" t="s">
        <v>163</v>
      </c>
    </row>
    <row r="1305" spans="2:51" s="12" customFormat="1">
      <c r="B1305" s="147"/>
      <c r="D1305" s="141" t="s">
        <v>176</v>
      </c>
      <c r="E1305" s="148" t="s">
        <v>19</v>
      </c>
      <c r="F1305" s="149" t="s">
        <v>928</v>
      </c>
      <c r="H1305" s="148" t="s">
        <v>19</v>
      </c>
      <c r="I1305" s="150"/>
      <c r="L1305" s="147"/>
      <c r="M1305" s="151"/>
      <c r="T1305" s="152"/>
      <c r="AT1305" s="148" t="s">
        <v>176</v>
      </c>
      <c r="AU1305" s="148" t="s">
        <v>86</v>
      </c>
      <c r="AV1305" s="12" t="s">
        <v>84</v>
      </c>
      <c r="AW1305" s="12" t="s">
        <v>37</v>
      </c>
      <c r="AX1305" s="12" t="s">
        <v>76</v>
      </c>
      <c r="AY1305" s="148" t="s">
        <v>163</v>
      </c>
    </row>
    <row r="1306" spans="2:51" s="13" customFormat="1">
      <c r="B1306" s="153"/>
      <c r="D1306" s="141" t="s">
        <v>176</v>
      </c>
      <c r="E1306" s="154" t="s">
        <v>19</v>
      </c>
      <c r="F1306" s="155" t="s">
        <v>1070</v>
      </c>
      <c r="H1306" s="156">
        <v>10.015000000000001</v>
      </c>
      <c r="I1306" s="157"/>
      <c r="L1306" s="153"/>
      <c r="M1306" s="158"/>
      <c r="T1306" s="159"/>
      <c r="AT1306" s="154" t="s">
        <v>176</v>
      </c>
      <c r="AU1306" s="154" t="s">
        <v>86</v>
      </c>
      <c r="AV1306" s="13" t="s">
        <v>86</v>
      </c>
      <c r="AW1306" s="13" t="s">
        <v>37</v>
      </c>
      <c r="AX1306" s="13" t="s">
        <v>76</v>
      </c>
      <c r="AY1306" s="154" t="s">
        <v>163</v>
      </c>
    </row>
    <row r="1307" spans="2:51" s="12" customFormat="1">
      <c r="B1307" s="147"/>
      <c r="D1307" s="141" t="s">
        <v>176</v>
      </c>
      <c r="E1307" s="148" t="s">
        <v>19</v>
      </c>
      <c r="F1307" s="149" t="s">
        <v>931</v>
      </c>
      <c r="H1307" s="148" t="s">
        <v>19</v>
      </c>
      <c r="I1307" s="150"/>
      <c r="L1307" s="147"/>
      <c r="M1307" s="151"/>
      <c r="T1307" s="152"/>
      <c r="AT1307" s="148" t="s">
        <v>176</v>
      </c>
      <c r="AU1307" s="148" t="s">
        <v>86</v>
      </c>
      <c r="AV1307" s="12" t="s">
        <v>84</v>
      </c>
      <c r="AW1307" s="12" t="s">
        <v>37</v>
      </c>
      <c r="AX1307" s="12" t="s">
        <v>76</v>
      </c>
      <c r="AY1307" s="148" t="s">
        <v>163</v>
      </c>
    </row>
    <row r="1308" spans="2:51" s="13" customFormat="1">
      <c r="B1308" s="153"/>
      <c r="D1308" s="141" t="s">
        <v>176</v>
      </c>
      <c r="E1308" s="154" t="s">
        <v>19</v>
      </c>
      <c r="F1308" s="155" t="s">
        <v>1071</v>
      </c>
      <c r="H1308" s="156">
        <v>7.665</v>
      </c>
      <c r="I1308" s="157"/>
      <c r="L1308" s="153"/>
      <c r="M1308" s="158"/>
      <c r="T1308" s="159"/>
      <c r="AT1308" s="154" t="s">
        <v>176</v>
      </c>
      <c r="AU1308" s="154" t="s">
        <v>86</v>
      </c>
      <c r="AV1308" s="13" t="s">
        <v>86</v>
      </c>
      <c r="AW1308" s="13" t="s">
        <v>37</v>
      </c>
      <c r="AX1308" s="13" t="s">
        <v>76</v>
      </c>
      <c r="AY1308" s="154" t="s">
        <v>163</v>
      </c>
    </row>
    <row r="1309" spans="2:51" s="12" customFormat="1">
      <c r="B1309" s="147"/>
      <c r="D1309" s="141" t="s">
        <v>176</v>
      </c>
      <c r="E1309" s="148" t="s">
        <v>19</v>
      </c>
      <c r="F1309" s="149" t="s">
        <v>934</v>
      </c>
      <c r="H1309" s="148" t="s">
        <v>19</v>
      </c>
      <c r="I1309" s="150"/>
      <c r="L1309" s="147"/>
      <c r="M1309" s="151"/>
      <c r="T1309" s="152"/>
      <c r="AT1309" s="148" t="s">
        <v>176</v>
      </c>
      <c r="AU1309" s="148" t="s">
        <v>86</v>
      </c>
      <c r="AV1309" s="12" t="s">
        <v>84</v>
      </c>
      <c r="AW1309" s="12" t="s">
        <v>37</v>
      </c>
      <c r="AX1309" s="12" t="s">
        <v>76</v>
      </c>
      <c r="AY1309" s="148" t="s">
        <v>163</v>
      </c>
    </row>
    <row r="1310" spans="2:51" s="13" customFormat="1">
      <c r="B1310" s="153"/>
      <c r="D1310" s="141" t="s">
        <v>176</v>
      </c>
      <c r="E1310" s="154" t="s">
        <v>19</v>
      </c>
      <c r="F1310" s="155" t="s">
        <v>1072</v>
      </c>
      <c r="H1310" s="156">
        <v>54.38</v>
      </c>
      <c r="I1310" s="157"/>
      <c r="L1310" s="153"/>
      <c r="M1310" s="158"/>
      <c r="T1310" s="159"/>
      <c r="AT1310" s="154" t="s">
        <v>176</v>
      </c>
      <c r="AU1310" s="154" t="s">
        <v>86</v>
      </c>
      <c r="AV1310" s="13" t="s">
        <v>86</v>
      </c>
      <c r="AW1310" s="13" t="s">
        <v>37</v>
      </c>
      <c r="AX1310" s="13" t="s">
        <v>76</v>
      </c>
      <c r="AY1310" s="154" t="s">
        <v>163</v>
      </c>
    </row>
    <row r="1311" spans="2:51" s="12" customFormat="1">
      <c r="B1311" s="147"/>
      <c r="D1311" s="141" t="s">
        <v>176</v>
      </c>
      <c r="E1311" s="148" t="s">
        <v>19</v>
      </c>
      <c r="F1311" s="149" t="s">
        <v>937</v>
      </c>
      <c r="H1311" s="148" t="s">
        <v>19</v>
      </c>
      <c r="I1311" s="150"/>
      <c r="L1311" s="147"/>
      <c r="M1311" s="151"/>
      <c r="T1311" s="152"/>
      <c r="AT1311" s="148" t="s">
        <v>176</v>
      </c>
      <c r="AU1311" s="148" t="s">
        <v>86</v>
      </c>
      <c r="AV1311" s="12" t="s">
        <v>84</v>
      </c>
      <c r="AW1311" s="12" t="s">
        <v>37</v>
      </c>
      <c r="AX1311" s="12" t="s">
        <v>76</v>
      </c>
      <c r="AY1311" s="148" t="s">
        <v>163</v>
      </c>
    </row>
    <row r="1312" spans="2:51" s="13" customFormat="1">
      <c r="B1312" s="153"/>
      <c r="D1312" s="141" t="s">
        <v>176</v>
      </c>
      <c r="E1312" s="154" t="s">
        <v>19</v>
      </c>
      <c r="F1312" s="155" t="s">
        <v>1073</v>
      </c>
      <c r="H1312" s="156">
        <v>73</v>
      </c>
      <c r="I1312" s="157"/>
      <c r="L1312" s="153"/>
      <c r="M1312" s="158"/>
      <c r="T1312" s="159"/>
      <c r="AT1312" s="154" t="s">
        <v>176</v>
      </c>
      <c r="AU1312" s="154" t="s">
        <v>86</v>
      </c>
      <c r="AV1312" s="13" t="s">
        <v>86</v>
      </c>
      <c r="AW1312" s="13" t="s">
        <v>37</v>
      </c>
      <c r="AX1312" s="13" t="s">
        <v>76</v>
      </c>
      <c r="AY1312" s="154" t="s">
        <v>163</v>
      </c>
    </row>
    <row r="1313" spans="2:51" s="12" customFormat="1">
      <c r="B1313" s="147"/>
      <c r="D1313" s="141" t="s">
        <v>176</v>
      </c>
      <c r="E1313" s="148" t="s">
        <v>19</v>
      </c>
      <c r="F1313" s="149" t="s">
        <v>940</v>
      </c>
      <c r="H1313" s="148" t="s">
        <v>19</v>
      </c>
      <c r="I1313" s="150"/>
      <c r="L1313" s="147"/>
      <c r="M1313" s="151"/>
      <c r="T1313" s="152"/>
      <c r="AT1313" s="148" t="s">
        <v>176</v>
      </c>
      <c r="AU1313" s="148" t="s">
        <v>86</v>
      </c>
      <c r="AV1313" s="12" t="s">
        <v>84</v>
      </c>
      <c r="AW1313" s="12" t="s">
        <v>37</v>
      </c>
      <c r="AX1313" s="12" t="s">
        <v>76</v>
      </c>
      <c r="AY1313" s="148" t="s">
        <v>163</v>
      </c>
    </row>
    <row r="1314" spans="2:51" s="13" customFormat="1">
      <c r="B1314" s="153"/>
      <c r="D1314" s="141" t="s">
        <v>176</v>
      </c>
      <c r="E1314" s="154" t="s">
        <v>19</v>
      </c>
      <c r="F1314" s="155" t="s">
        <v>1074</v>
      </c>
      <c r="H1314" s="156">
        <v>8.5779999999999994</v>
      </c>
      <c r="I1314" s="157"/>
      <c r="L1314" s="153"/>
      <c r="M1314" s="158"/>
      <c r="T1314" s="159"/>
      <c r="AT1314" s="154" t="s">
        <v>176</v>
      </c>
      <c r="AU1314" s="154" t="s">
        <v>86</v>
      </c>
      <c r="AV1314" s="13" t="s">
        <v>86</v>
      </c>
      <c r="AW1314" s="13" t="s">
        <v>37</v>
      </c>
      <c r="AX1314" s="13" t="s">
        <v>76</v>
      </c>
      <c r="AY1314" s="154" t="s">
        <v>163</v>
      </c>
    </row>
    <row r="1315" spans="2:51" s="12" customFormat="1">
      <c r="B1315" s="147"/>
      <c r="D1315" s="141" t="s">
        <v>176</v>
      </c>
      <c r="E1315" s="148" t="s">
        <v>19</v>
      </c>
      <c r="F1315" s="149" t="s">
        <v>943</v>
      </c>
      <c r="H1315" s="148" t="s">
        <v>19</v>
      </c>
      <c r="I1315" s="150"/>
      <c r="L1315" s="147"/>
      <c r="M1315" s="151"/>
      <c r="T1315" s="152"/>
      <c r="AT1315" s="148" t="s">
        <v>176</v>
      </c>
      <c r="AU1315" s="148" t="s">
        <v>86</v>
      </c>
      <c r="AV1315" s="12" t="s">
        <v>84</v>
      </c>
      <c r="AW1315" s="12" t="s">
        <v>37</v>
      </c>
      <c r="AX1315" s="12" t="s">
        <v>76</v>
      </c>
      <c r="AY1315" s="148" t="s">
        <v>163</v>
      </c>
    </row>
    <row r="1316" spans="2:51" s="13" customFormat="1">
      <c r="B1316" s="153"/>
      <c r="D1316" s="141" t="s">
        <v>176</v>
      </c>
      <c r="E1316" s="154" t="s">
        <v>19</v>
      </c>
      <c r="F1316" s="155" t="s">
        <v>1075</v>
      </c>
      <c r="H1316" s="156">
        <v>5.67</v>
      </c>
      <c r="I1316" s="157"/>
      <c r="L1316" s="153"/>
      <c r="M1316" s="158"/>
      <c r="T1316" s="159"/>
      <c r="AT1316" s="154" t="s">
        <v>176</v>
      </c>
      <c r="AU1316" s="154" t="s">
        <v>86</v>
      </c>
      <c r="AV1316" s="13" t="s">
        <v>86</v>
      </c>
      <c r="AW1316" s="13" t="s">
        <v>37</v>
      </c>
      <c r="AX1316" s="13" t="s">
        <v>76</v>
      </c>
      <c r="AY1316" s="154" t="s">
        <v>163</v>
      </c>
    </row>
    <row r="1317" spans="2:51" s="12" customFormat="1">
      <c r="B1317" s="147"/>
      <c r="D1317" s="141" t="s">
        <v>176</v>
      </c>
      <c r="E1317" s="148" t="s">
        <v>19</v>
      </c>
      <c r="F1317" s="149" t="s">
        <v>558</v>
      </c>
      <c r="H1317" s="148" t="s">
        <v>19</v>
      </c>
      <c r="I1317" s="150"/>
      <c r="L1317" s="147"/>
      <c r="M1317" s="151"/>
      <c r="T1317" s="152"/>
      <c r="AT1317" s="148" t="s">
        <v>176</v>
      </c>
      <c r="AU1317" s="148" t="s">
        <v>86</v>
      </c>
      <c r="AV1317" s="12" t="s">
        <v>84</v>
      </c>
      <c r="AW1317" s="12" t="s">
        <v>37</v>
      </c>
      <c r="AX1317" s="12" t="s">
        <v>76</v>
      </c>
      <c r="AY1317" s="148" t="s">
        <v>163</v>
      </c>
    </row>
    <row r="1318" spans="2:51" s="12" customFormat="1">
      <c r="B1318" s="147"/>
      <c r="D1318" s="141" t="s">
        <v>176</v>
      </c>
      <c r="E1318" s="148" t="s">
        <v>19</v>
      </c>
      <c r="F1318" s="149" t="s">
        <v>880</v>
      </c>
      <c r="H1318" s="148" t="s">
        <v>19</v>
      </c>
      <c r="I1318" s="150"/>
      <c r="L1318" s="147"/>
      <c r="M1318" s="151"/>
      <c r="T1318" s="152"/>
      <c r="AT1318" s="148" t="s">
        <v>176</v>
      </c>
      <c r="AU1318" s="148" t="s">
        <v>86</v>
      </c>
      <c r="AV1318" s="12" t="s">
        <v>84</v>
      </c>
      <c r="AW1318" s="12" t="s">
        <v>37</v>
      </c>
      <c r="AX1318" s="12" t="s">
        <v>76</v>
      </c>
      <c r="AY1318" s="148" t="s">
        <v>163</v>
      </c>
    </row>
    <row r="1319" spans="2:51" s="13" customFormat="1">
      <c r="B1319" s="153"/>
      <c r="D1319" s="141" t="s">
        <v>176</v>
      </c>
      <c r="E1319" s="154" t="s">
        <v>19</v>
      </c>
      <c r="F1319" s="155" t="s">
        <v>1076</v>
      </c>
      <c r="H1319" s="156">
        <v>15.151999999999999</v>
      </c>
      <c r="I1319" s="157"/>
      <c r="L1319" s="153"/>
      <c r="M1319" s="158"/>
      <c r="T1319" s="159"/>
      <c r="AT1319" s="154" t="s">
        <v>176</v>
      </c>
      <c r="AU1319" s="154" t="s">
        <v>86</v>
      </c>
      <c r="AV1319" s="13" t="s">
        <v>86</v>
      </c>
      <c r="AW1319" s="13" t="s">
        <v>37</v>
      </c>
      <c r="AX1319" s="13" t="s">
        <v>76</v>
      </c>
      <c r="AY1319" s="154" t="s">
        <v>163</v>
      </c>
    </row>
    <row r="1320" spans="2:51" s="12" customFormat="1">
      <c r="B1320" s="147"/>
      <c r="D1320" s="141" t="s">
        <v>176</v>
      </c>
      <c r="E1320" s="148" t="s">
        <v>19</v>
      </c>
      <c r="F1320" s="149" t="s">
        <v>947</v>
      </c>
      <c r="H1320" s="148" t="s">
        <v>19</v>
      </c>
      <c r="I1320" s="150"/>
      <c r="L1320" s="147"/>
      <c r="M1320" s="151"/>
      <c r="T1320" s="152"/>
      <c r="AT1320" s="148" t="s">
        <v>176</v>
      </c>
      <c r="AU1320" s="148" t="s">
        <v>86</v>
      </c>
      <c r="AV1320" s="12" t="s">
        <v>84</v>
      </c>
      <c r="AW1320" s="12" t="s">
        <v>37</v>
      </c>
      <c r="AX1320" s="12" t="s">
        <v>76</v>
      </c>
      <c r="AY1320" s="148" t="s">
        <v>163</v>
      </c>
    </row>
    <row r="1321" spans="2:51" s="13" customFormat="1">
      <c r="B1321" s="153"/>
      <c r="D1321" s="141" t="s">
        <v>176</v>
      </c>
      <c r="E1321" s="154" t="s">
        <v>19</v>
      </c>
      <c r="F1321" s="155" t="s">
        <v>1077</v>
      </c>
      <c r="H1321" s="156">
        <v>15.95</v>
      </c>
      <c r="I1321" s="157"/>
      <c r="L1321" s="153"/>
      <c r="M1321" s="158"/>
      <c r="T1321" s="159"/>
      <c r="AT1321" s="154" t="s">
        <v>176</v>
      </c>
      <c r="AU1321" s="154" t="s">
        <v>86</v>
      </c>
      <c r="AV1321" s="13" t="s">
        <v>86</v>
      </c>
      <c r="AW1321" s="13" t="s">
        <v>37</v>
      </c>
      <c r="AX1321" s="13" t="s">
        <v>76</v>
      </c>
      <c r="AY1321" s="154" t="s">
        <v>163</v>
      </c>
    </row>
    <row r="1322" spans="2:51" s="12" customFormat="1">
      <c r="B1322" s="147"/>
      <c r="D1322" s="141" t="s">
        <v>176</v>
      </c>
      <c r="E1322" s="148" t="s">
        <v>19</v>
      </c>
      <c r="F1322" s="149" t="s">
        <v>950</v>
      </c>
      <c r="H1322" s="148" t="s">
        <v>19</v>
      </c>
      <c r="I1322" s="150"/>
      <c r="L1322" s="147"/>
      <c r="M1322" s="151"/>
      <c r="T1322" s="152"/>
      <c r="AT1322" s="148" t="s">
        <v>176</v>
      </c>
      <c r="AU1322" s="148" t="s">
        <v>86</v>
      </c>
      <c r="AV1322" s="12" t="s">
        <v>84</v>
      </c>
      <c r="AW1322" s="12" t="s">
        <v>37</v>
      </c>
      <c r="AX1322" s="12" t="s">
        <v>76</v>
      </c>
      <c r="AY1322" s="148" t="s">
        <v>163</v>
      </c>
    </row>
    <row r="1323" spans="2:51" s="13" customFormat="1">
      <c r="B1323" s="153"/>
      <c r="D1323" s="141" t="s">
        <v>176</v>
      </c>
      <c r="E1323" s="154" t="s">
        <v>19</v>
      </c>
      <c r="F1323" s="155" t="s">
        <v>1078</v>
      </c>
      <c r="H1323" s="156">
        <v>14.175000000000001</v>
      </c>
      <c r="I1323" s="157"/>
      <c r="L1323" s="153"/>
      <c r="M1323" s="158"/>
      <c r="T1323" s="159"/>
      <c r="AT1323" s="154" t="s">
        <v>176</v>
      </c>
      <c r="AU1323" s="154" t="s">
        <v>86</v>
      </c>
      <c r="AV1323" s="13" t="s">
        <v>86</v>
      </c>
      <c r="AW1323" s="13" t="s">
        <v>37</v>
      </c>
      <c r="AX1323" s="13" t="s">
        <v>76</v>
      </c>
      <c r="AY1323" s="154" t="s">
        <v>163</v>
      </c>
    </row>
    <row r="1324" spans="2:51" s="12" customFormat="1">
      <c r="B1324" s="147"/>
      <c r="D1324" s="141" t="s">
        <v>176</v>
      </c>
      <c r="E1324" s="148" t="s">
        <v>19</v>
      </c>
      <c r="F1324" s="149" t="s">
        <v>953</v>
      </c>
      <c r="H1324" s="148" t="s">
        <v>19</v>
      </c>
      <c r="I1324" s="150"/>
      <c r="L1324" s="147"/>
      <c r="M1324" s="151"/>
      <c r="T1324" s="152"/>
      <c r="AT1324" s="148" t="s">
        <v>176</v>
      </c>
      <c r="AU1324" s="148" t="s">
        <v>86</v>
      </c>
      <c r="AV1324" s="12" t="s">
        <v>84</v>
      </c>
      <c r="AW1324" s="12" t="s">
        <v>37</v>
      </c>
      <c r="AX1324" s="12" t="s">
        <v>76</v>
      </c>
      <c r="AY1324" s="148" t="s">
        <v>163</v>
      </c>
    </row>
    <row r="1325" spans="2:51" s="13" customFormat="1">
      <c r="B1325" s="153"/>
      <c r="D1325" s="141" t="s">
        <v>176</v>
      </c>
      <c r="E1325" s="154" t="s">
        <v>19</v>
      </c>
      <c r="F1325" s="155" t="s">
        <v>1079</v>
      </c>
      <c r="H1325" s="156">
        <v>2.835</v>
      </c>
      <c r="I1325" s="157"/>
      <c r="L1325" s="153"/>
      <c r="M1325" s="158"/>
      <c r="T1325" s="159"/>
      <c r="AT1325" s="154" t="s">
        <v>176</v>
      </c>
      <c r="AU1325" s="154" t="s">
        <v>86</v>
      </c>
      <c r="AV1325" s="13" t="s">
        <v>86</v>
      </c>
      <c r="AW1325" s="13" t="s">
        <v>37</v>
      </c>
      <c r="AX1325" s="13" t="s">
        <v>76</v>
      </c>
      <c r="AY1325" s="154" t="s">
        <v>163</v>
      </c>
    </row>
    <row r="1326" spans="2:51" s="12" customFormat="1">
      <c r="B1326" s="147"/>
      <c r="D1326" s="141" t="s">
        <v>176</v>
      </c>
      <c r="E1326" s="148" t="s">
        <v>19</v>
      </c>
      <c r="F1326" s="149" t="s">
        <v>955</v>
      </c>
      <c r="H1326" s="148" t="s">
        <v>19</v>
      </c>
      <c r="I1326" s="150"/>
      <c r="L1326" s="147"/>
      <c r="M1326" s="151"/>
      <c r="T1326" s="152"/>
      <c r="AT1326" s="148" t="s">
        <v>176</v>
      </c>
      <c r="AU1326" s="148" t="s">
        <v>86</v>
      </c>
      <c r="AV1326" s="12" t="s">
        <v>84</v>
      </c>
      <c r="AW1326" s="12" t="s">
        <v>37</v>
      </c>
      <c r="AX1326" s="12" t="s">
        <v>76</v>
      </c>
      <c r="AY1326" s="148" t="s">
        <v>163</v>
      </c>
    </row>
    <row r="1327" spans="2:51" s="13" customFormat="1">
      <c r="B1327" s="153"/>
      <c r="D1327" s="141" t="s">
        <v>176</v>
      </c>
      <c r="E1327" s="154" t="s">
        <v>19</v>
      </c>
      <c r="F1327" s="155" t="s">
        <v>1080</v>
      </c>
      <c r="H1327" s="156">
        <v>1.3</v>
      </c>
      <c r="I1327" s="157"/>
      <c r="L1327" s="153"/>
      <c r="M1327" s="158"/>
      <c r="T1327" s="159"/>
      <c r="AT1327" s="154" t="s">
        <v>176</v>
      </c>
      <c r="AU1327" s="154" t="s">
        <v>86</v>
      </c>
      <c r="AV1327" s="13" t="s">
        <v>86</v>
      </c>
      <c r="AW1327" s="13" t="s">
        <v>37</v>
      </c>
      <c r="AX1327" s="13" t="s">
        <v>76</v>
      </c>
      <c r="AY1327" s="154" t="s">
        <v>163</v>
      </c>
    </row>
    <row r="1328" spans="2:51" s="12" customFormat="1">
      <c r="B1328" s="147"/>
      <c r="D1328" s="141" t="s">
        <v>176</v>
      </c>
      <c r="E1328" s="148" t="s">
        <v>19</v>
      </c>
      <c r="F1328" s="149" t="s">
        <v>957</v>
      </c>
      <c r="H1328" s="148" t="s">
        <v>19</v>
      </c>
      <c r="I1328" s="150"/>
      <c r="L1328" s="147"/>
      <c r="M1328" s="151"/>
      <c r="T1328" s="152"/>
      <c r="AT1328" s="148" t="s">
        <v>176</v>
      </c>
      <c r="AU1328" s="148" t="s">
        <v>86</v>
      </c>
      <c r="AV1328" s="12" t="s">
        <v>84</v>
      </c>
      <c r="AW1328" s="12" t="s">
        <v>37</v>
      </c>
      <c r="AX1328" s="12" t="s">
        <v>76</v>
      </c>
      <c r="AY1328" s="148" t="s">
        <v>163</v>
      </c>
    </row>
    <row r="1329" spans="2:65" s="13" customFormat="1">
      <c r="B1329" s="153"/>
      <c r="D1329" s="141" t="s">
        <v>176</v>
      </c>
      <c r="E1329" s="154" t="s">
        <v>19</v>
      </c>
      <c r="F1329" s="155" t="s">
        <v>1081</v>
      </c>
      <c r="H1329" s="156">
        <v>3.7050000000000001</v>
      </c>
      <c r="I1329" s="157"/>
      <c r="L1329" s="153"/>
      <c r="M1329" s="158"/>
      <c r="T1329" s="159"/>
      <c r="AT1329" s="154" t="s">
        <v>176</v>
      </c>
      <c r="AU1329" s="154" t="s">
        <v>86</v>
      </c>
      <c r="AV1329" s="13" t="s">
        <v>86</v>
      </c>
      <c r="AW1329" s="13" t="s">
        <v>37</v>
      </c>
      <c r="AX1329" s="13" t="s">
        <v>76</v>
      </c>
      <c r="AY1329" s="154" t="s">
        <v>163</v>
      </c>
    </row>
    <row r="1330" spans="2:65" s="12" customFormat="1">
      <c r="B1330" s="147"/>
      <c r="D1330" s="141" t="s">
        <v>176</v>
      </c>
      <c r="E1330" s="148" t="s">
        <v>19</v>
      </c>
      <c r="F1330" s="149" t="s">
        <v>959</v>
      </c>
      <c r="H1330" s="148" t="s">
        <v>19</v>
      </c>
      <c r="I1330" s="150"/>
      <c r="L1330" s="147"/>
      <c r="M1330" s="151"/>
      <c r="T1330" s="152"/>
      <c r="AT1330" s="148" t="s">
        <v>176</v>
      </c>
      <c r="AU1330" s="148" t="s">
        <v>86</v>
      </c>
      <c r="AV1330" s="12" t="s">
        <v>84</v>
      </c>
      <c r="AW1330" s="12" t="s">
        <v>37</v>
      </c>
      <c r="AX1330" s="12" t="s">
        <v>76</v>
      </c>
      <c r="AY1330" s="148" t="s">
        <v>163</v>
      </c>
    </row>
    <row r="1331" spans="2:65" s="13" customFormat="1">
      <c r="B1331" s="153"/>
      <c r="D1331" s="141" t="s">
        <v>176</v>
      </c>
      <c r="E1331" s="154" t="s">
        <v>19</v>
      </c>
      <c r="F1331" s="155" t="s">
        <v>1068</v>
      </c>
      <c r="H1331" s="156">
        <v>15.61</v>
      </c>
      <c r="I1331" s="157"/>
      <c r="L1331" s="153"/>
      <c r="M1331" s="158"/>
      <c r="T1331" s="159"/>
      <c r="AT1331" s="154" t="s">
        <v>176</v>
      </c>
      <c r="AU1331" s="154" t="s">
        <v>86</v>
      </c>
      <c r="AV1331" s="13" t="s">
        <v>86</v>
      </c>
      <c r="AW1331" s="13" t="s">
        <v>37</v>
      </c>
      <c r="AX1331" s="13" t="s">
        <v>76</v>
      </c>
      <c r="AY1331" s="154" t="s">
        <v>163</v>
      </c>
    </row>
    <row r="1332" spans="2:65" s="12" customFormat="1">
      <c r="B1332" s="147"/>
      <c r="D1332" s="141" t="s">
        <v>176</v>
      </c>
      <c r="E1332" s="148" t="s">
        <v>19</v>
      </c>
      <c r="F1332" s="149" t="s">
        <v>960</v>
      </c>
      <c r="H1332" s="148" t="s">
        <v>19</v>
      </c>
      <c r="I1332" s="150"/>
      <c r="L1332" s="147"/>
      <c r="M1332" s="151"/>
      <c r="T1332" s="152"/>
      <c r="AT1332" s="148" t="s">
        <v>176</v>
      </c>
      <c r="AU1332" s="148" t="s">
        <v>86</v>
      </c>
      <c r="AV1332" s="12" t="s">
        <v>84</v>
      </c>
      <c r="AW1332" s="12" t="s">
        <v>37</v>
      </c>
      <c r="AX1332" s="12" t="s">
        <v>76</v>
      </c>
      <c r="AY1332" s="148" t="s">
        <v>163</v>
      </c>
    </row>
    <row r="1333" spans="2:65" s="13" customFormat="1">
      <c r="B1333" s="153"/>
      <c r="D1333" s="141" t="s">
        <v>176</v>
      </c>
      <c r="E1333" s="154" t="s">
        <v>19</v>
      </c>
      <c r="F1333" s="155" t="s">
        <v>1069</v>
      </c>
      <c r="H1333" s="156">
        <v>18.010000000000002</v>
      </c>
      <c r="I1333" s="157"/>
      <c r="L1333" s="153"/>
      <c r="M1333" s="158"/>
      <c r="T1333" s="159"/>
      <c r="AT1333" s="154" t="s">
        <v>176</v>
      </c>
      <c r="AU1333" s="154" t="s">
        <v>86</v>
      </c>
      <c r="AV1333" s="13" t="s">
        <v>86</v>
      </c>
      <c r="AW1333" s="13" t="s">
        <v>37</v>
      </c>
      <c r="AX1333" s="13" t="s">
        <v>76</v>
      </c>
      <c r="AY1333" s="154" t="s">
        <v>163</v>
      </c>
    </row>
    <row r="1334" spans="2:65" s="12" customFormat="1">
      <c r="B1334" s="147"/>
      <c r="D1334" s="141" t="s">
        <v>176</v>
      </c>
      <c r="E1334" s="148" t="s">
        <v>19</v>
      </c>
      <c r="F1334" s="149" t="s">
        <v>962</v>
      </c>
      <c r="H1334" s="148" t="s">
        <v>19</v>
      </c>
      <c r="I1334" s="150"/>
      <c r="L1334" s="147"/>
      <c r="M1334" s="151"/>
      <c r="T1334" s="152"/>
      <c r="AT1334" s="148" t="s">
        <v>176</v>
      </c>
      <c r="AU1334" s="148" t="s">
        <v>86</v>
      </c>
      <c r="AV1334" s="12" t="s">
        <v>84</v>
      </c>
      <c r="AW1334" s="12" t="s">
        <v>37</v>
      </c>
      <c r="AX1334" s="12" t="s">
        <v>76</v>
      </c>
      <c r="AY1334" s="148" t="s">
        <v>163</v>
      </c>
    </row>
    <row r="1335" spans="2:65" s="13" customFormat="1">
      <c r="B1335" s="153"/>
      <c r="D1335" s="141" t="s">
        <v>176</v>
      </c>
      <c r="E1335" s="154" t="s">
        <v>19</v>
      </c>
      <c r="F1335" s="155" t="s">
        <v>1082</v>
      </c>
      <c r="H1335" s="156">
        <v>13.253</v>
      </c>
      <c r="I1335" s="157"/>
      <c r="L1335" s="153"/>
      <c r="M1335" s="158"/>
      <c r="T1335" s="159"/>
      <c r="AT1335" s="154" t="s">
        <v>176</v>
      </c>
      <c r="AU1335" s="154" t="s">
        <v>86</v>
      </c>
      <c r="AV1335" s="13" t="s">
        <v>86</v>
      </c>
      <c r="AW1335" s="13" t="s">
        <v>37</v>
      </c>
      <c r="AX1335" s="13" t="s">
        <v>76</v>
      </c>
      <c r="AY1335" s="154" t="s">
        <v>163</v>
      </c>
    </row>
    <row r="1336" spans="2:65" s="12" customFormat="1">
      <c r="B1336" s="147"/>
      <c r="D1336" s="141" t="s">
        <v>176</v>
      </c>
      <c r="E1336" s="148" t="s">
        <v>19</v>
      </c>
      <c r="F1336" s="149" t="s">
        <v>965</v>
      </c>
      <c r="H1336" s="148" t="s">
        <v>19</v>
      </c>
      <c r="I1336" s="150"/>
      <c r="L1336" s="147"/>
      <c r="M1336" s="151"/>
      <c r="T1336" s="152"/>
      <c r="AT1336" s="148" t="s">
        <v>176</v>
      </c>
      <c r="AU1336" s="148" t="s">
        <v>86</v>
      </c>
      <c r="AV1336" s="12" t="s">
        <v>84</v>
      </c>
      <c r="AW1336" s="12" t="s">
        <v>37</v>
      </c>
      <c r="AX1336" s="12" t="s">
        <v>76</v>
      </c>
      <c r="AY1336" s="148" t="s">
        <v>163</v>
      </c>
    </row>
    <row r="1337" spans="2:65" s="13" customFormat="1">
      <c r="B1337" s="153"/>
      <c r="D1337" s="141" t="s">
        <v>176</v>
      </c>
      <c r="E1337" s="154" t="s">
        <v>19</v>
      </c>
      <c r="F1337" s="155" t="s">
        <v>1083</v>
      </c>
      <c r="H1337" s="156">
        <v>9.9879999999999995</v>
      </c>
      <c r="I1337" s="157"/>
      <c r="L1337" s="153"/>
      <c r="M1337" s="158"/>
      <c r="T1337" s="159"/>
      <c r="AT1337" s="154" t="s">
        <v>176</v>
      </c>
      <c r="AU1337" s="154" t="s">
        <v>86</v>
      </c>
      <c r="AV1337" s="13" t="s">
        <v>86</v>
      </c>
      <c r="AW1337" s="13" t="s">
        <v>37</v>
      </c>
      <c r="AX1337" s="13" t="s">
        <v>76</v>
      </c>
      <c r="AY1337" s="154" t="s">
        <v>163</v>
      </c>
    </row>
    <row r="1338" spans="2:65" s="12" customFormat="1">
      <c r="B1338" s="147"/>
      <c r="D1338" s="141" t="s">
        <v>176</v>
      </c>
      <c r="E1338" s="148" t="s">
        <v>19</v>
      </c>
      <c r="F1338" s="149" t="s">
        <v>967</v>
      </c>
      <c r="H1338" s="148" t="s">
        <v>19</v>
      </c>
      <c r="I1338" s="150"/>
      <c r="L1338" s="147"/>
      <c r="M1338" s="151"/>
      <c r="T1338" s="152"/>
      <c r="AT1338" s="148" t="s">
        <v>176</v>
      </c>
      <c r="AU1338" s="148" t="s">
        <v>86</v>
      </c>
      <c r="AV1338" s="12" t="s">
        <v>84</v>
      </c>
      <c r="AW1338" s="12" t="s">
        <v>37</v>
      </c>
      <c r="AX1338" s="12" t="s">
        <v>76</v>
      </c>
      <c r="AY1338" s="148" t="s">
        <v>163</v>
      </c>
    </row>
    <row r="1339" spans="2:65" s="13" customFormat="1" ht="20.399999999999999">
      <c r="B1339" s="153"/>
      <c r="D1339" s="141" t="s">
        <v>176</v>
      </c>
      <c r="E1339" s="154" t="s">
        <v>19</v>
      </c>
      <c r="F1339" s="155" t="s">
        <v>1084</v>
      </c>
      <c r="H1339" s="156">
        <v>73.92</v>
      </c>
      <c r="I1339" s="157"/>
      <c r="L1339" s="153"/>
      <c r="M1339" s="158"/>
      <c r="T1339" s="159"/>
      <c r="AT1339" s="154" t="s">
        <v>176</v>
      </c>
      <c r="AU1339" s="154" t="s">
        <v>86</v>
      </c>
      <c r="AV1339" s="13" t="s">
        <v>86</v>
      </c>
      <c r="AW1339" s="13" t="s">
        <v>37</v>
      </c>
      <c r="AX1339" s="13" t="s">
        <v>76</v>
      </c>
      <c r="AY1339" s="154" t="s">
        <v>163</v>
      </c>
    </row>
    <row r="1340" spans="2:65" s="12" customFormat="1">
      <c r="B1340" s="147"/>
      <c r="D1340" s="141" t="s">
        <v>176</v>
      </c>
      <c r="E1340" s="148" t="s">
        <v>19</v>
      </c>
      <c r="F1340" s="149" t="s">
        <v>969</v>
      </c>
      <c r="H1340" s="148" t="s">
        <v>19</v>
      </c>
      <c r="I1340" s="150"/>
      <c r="L1340" s="147"/>
      <c r="M1340" s="151"/>
      <c r="T1340" s="152"/>
      <c r="AT1340" s="148" t="s">
        <v>176</v>
      </c>
      <c r="AU1340" s="148" t="s">
        <v>86</v>
      </c>
      <c r="AV1340" s="12" t="s">
        <v>84</v>
      </c>
      <c r="AW1340" s="12" t="s">
        <v>37</v>
      </c>
      <c r="AX1340" s="12" t="s">
        <v>76</v>
      </c>
      <c r="AY1340" s="148" t="s">
        <v>163</v>
      </c>
    </row>
    <row r="1341" spans="2:65" s="13" customFormat="1">
      <c r="B1341" s="153"/>
      <c r="D1341" s="141" t="s">
        <v>176</v>
      </c>
      <c r="E1341" s="154" t="s">
        <v>19</v>
      </c>
      <c r="F1341" s="155" t="s">
        <v>1073</v>
      </c>
      <c r="H1341" s="156">
        <v>73</v>
      </c>
      <c r="I1341" s="157"/>
      <c r="L1341" s="153"/>
      <c r="M1341" s="158"/>
      <c r="T1341" s="159"/>
      <c r="AT1341" s="154" t="s">
        <v>176</v>
      </c>
      <c r="AU1341" s="154" t="s">
        <v>86</v>
      </c>
      <c r="AV1341" s="13" t="s">
        <v>86</v>
      </c>
      <c r="AW1341" s="13" t="s">
        <v>37</v>
      </c>
      <c r="AX1341" s="13" t="s">
        <v>76</v>
      </c>
      <c r="AY1341" s="154" t="s">
        <v>163</v>
      </c>
    </row>
    <row r="1342" spans="2:65" s="14" customFormat="1">
      <c r="B1342" s="160"/>
      <c r="D1342" s="141" t="s">
        <v>176</v>
      </c>
      <c r="E1342" s="161" t="s">
        <v>19</v>
      </c>
      <c r="F1342" s="162" t="s">
        <v>178</v>
      </c>
      <c r="H1342" s="163">
        <v>510.62900000000002</v>
      </c>
      <c r="I1342" s="164"/>
      <c r="L1342" s="160"/>
      <c r="M1342" s="165"/>
      <c r="T1342" s="166"/>
      <c r="AT1342" s="161" t="s">
        <v>176</v>
      </c>
      <c r="AU1342" s="161" t="s">
        <v>86</v>
      </c>
      <c r="AV1342" s="14" t="s">
        <v>170</v>
      </c>
      <c r="AW1342" s="14" t="s">
        <v>37</v>
      </c>
      <c r="AX1342" s="14" t="s">
        <v>84</v>
      </c>
      <c r="AY1342" s="161" t="s">
        <v>163</v>
      </c>
    </row>
    <row r="1343" spans="2:65" s="1" customFormat="1" ht="24.15" customHeight="1">
      <c r="B1343" s="33"/>
      <c r="C1343" s="128" t="s">
        <v>1085</v>
      </c>
      <c r="D1343" s="128" t="s">
        <v>165</v>
      </c>
      <c r="E1343" s="129" t="s">
        <v>1086</v>
      </c>
      <c r="F1343" s="130" t="s">
        <v>1087</v>
      </c>
      <c r="G1343" s="131" t="s">
        <v>187</v>
      </c>
      <c r="H1343" s="132">
        <v>186.75</v>
      </c>
      <c r="I1343" s="133"/>
      <c r="J1343" s="134">
        <f>ROUND(I1343*H1343,2)</f>
        <v>0</v>
      </c>
      <c r="K1343" s="130" t="s">
        <v>169</v>
      </c>
      <c r="L1343" s="33"/>
      <c r="M1343" s="135" t="s">
        <v>19</v>
      </c>
      <c r="N1343" s="136" t="s">
        <v>47</v>
      </c>
      <c r="P1343" s="137">
        <f>O1343*H1343</f>
        <v>0</v>
      </c>
      <c r="Q1343" s="137">
        <v>0</v>
      </c>
      <c r="R1343" s="137">
        <f>Q1343*H1343</f>
        <v>0</v>
      </c>
      <c r="S1343" s="137">
        <v>0</v>
      </c>
      <c r="T1343" s="138">
        <f>S1343*H1343</f>
        <v>0</v>
      </c>
      <c r="AR1343" s="139" t="s">
        <v>170</v>
      </c>
      <c r="AT1343" s="139" t="s">
        <v>165</v>
      </c>
      <c r="AU1343" s="139" t="s">
        <v>86</v>
      </c>
      <c r="AY1343" s="18" t="s">
        <v>163</v>
      </c>
      <c r="BE1343" s="140">
        <f>IF(N1343="základní",J1343,0)</f>
        <v>0</v>
      </c>
      <c r="BF1343" s="140">
        <f>IF(N1343="snížená",J1343,0)</f>
        <v>0</v>
      </c>
      <c r="BG1343" s="140">
        <f>IF(N1343="zákl. přenesená",J1343,0)</f>
        <v>0</v>
      </c>
      <c r="BH1343" s="140">
        <f>IF(N1343="sníž. přenesená",J1343,0)</f>
        <v>0</v>
      </c>
      <c r="BI1343" s="140">
        <f>IF(N1343="nulová",J1343,0)</f>
        <v>0</v>
      </c>
      <c r="BJ1343" s="18" t="s">
        <v>84</v>
      </c>
      <c r="BK1343" s="140">
        <f>ROUND(I1343*H1343,2)</f>
        <v>0</v>
      </c>
      <c r="BL1343" s="18" t="s">
        <v>170</v>
      </c>
      <c r="BM1343" s="139" t="s">
        <v>1088</v>
      </c>
    </row>
    <row r="1344" spans="2:65" s="1" customFormat="1" ht="19.2">
      <c r="B1344" s="33"/>
      <c r="D1344" s="141" t="s">
        <v>172</v>
      </c>
      <c r="F1344" s="142" t="s">
        <v>1089</v>
      </c>
      <c r="I1344" s="143"/>
      <c r="L1344" s="33"/>
      <c r="M1344" s="144"/>
      <c r="T1344" s="54"/>
      <c r="AT1344" s="18" t="s">
        <v>172</v>
      </c>
      <c r="AU1344" s="18" t="s">
        <v>86</v>
      </c>
    </row>
    <row r="1345" spans="2:51" s="1" customFormat="1">
      <c r="B1345" s="33"/>
      <c r="D1345" s="145" t="s">
        <v>174</v>
      </c>
      <c r="F1345" s="146" t="s">
        <v>1090</v>
      </c>
      <c r="I1345" s="143"/>
      <c r="L1345" s="33"/>
      <c r="M1345" s="144"/>
      <c r="T1345" s="54"/>
      <c r="AT1345" s="18" t="s">
        <v>174</v>
      </c>
      <c r="AU1345" s="18" t="s">
        <v>86</v>
      </c>
    </row>
    <row r="1346" spans="2:51" s="12" customFormat="1" ht="20.399999999999999">
      <c r="B1346" s="147"/>
      <c r="D1346" s="141" t="s">
        <v>176</v>
      </c>
      <c r="E1346" s="148" t="s">
        <v>19</v>
      </c>
      <c r="F1346" s="149" t="s">
        <v>830</v>
      </c>
      <c r="H1346" s="148" t="s">
        <v>19</v>
      </c>
      <c r="I1346" s="150"/>
      <c r="L1346" s="147"/>
      <c r="M1346" s="151"/>
      <c r="T1346" s="152"/>
      <c r="AT1346" s="148" t="s">
        <v>176</v>
      </c>
      <c r="AU1346" s="148" t="s">
        <v>86</v>
      </c>
      <c r="AV1346" s="12" t="s">
        <v>84</v>
      </c>
      <c r="AW1346" s="12" t="s">
        <v>37</v>
      </c>
      <c r="AX1346" s="12" t="s">
        <v>76</v>
      </c>
      <c r="AY1346" s="148" t="s">
        <v>163</v>
      </c>
    </row>
    <row r="1347" spans="2:51" s="12" customFormat="1">
      <c r="B1347" s="147"/>
      <c r="D1347" s="141" t="s">
        <v>176</v>
      </c>
      <c r="E1347" s="148" t="s">
        <v>19</v>
      </c>
      <c r="F1347" s="149" t="s">
        <v>603</v>
      </c>
      <c r="H1347" s="148" t="s">
        <v>19</v>
      </c>
      <c r="I1347" s="150"/>
      <c r="L1347" s="147"/>
      <c r="M1347" s="151"/>
      <c r="T1347" s="152"/>
      <c r="AT1347" s="148" t="s">
        <v>176</v>
      </c>
      <c r="AU1347" s="148" t="s">
        <v>86</v>
      </c>
      <c r="AV1347" s="12" t="s">
        <v>84</v>
      </c>
      <c r="AW1347" s="12" t="s">
        <v>37</v>
      </c>
      <c r="AX1347" s="12" t="s">
        <v>76</v>
      </c>
      <c r="AY1347" s="148" t="s">
        <v>163</v>
      </c>
    </row>
    <row r="1348" spans="2:51" s="13" customFormat="1">
      <c r="B1348" s="153"/>
      <c r="D1348" s="141" t="s">
        <v>176</v>
      </c>
      <c r="E1348" s="154" t="s">
        <v>19</v>
      </c>
      <c r="F1348" s="155" t="s">
        <v>1091</v>
      </c>
      <c r="H1348" s="156">
        <v>54.6</v>
      </c>
      <c r="I1348" s="157"/>
      <c r="L1348" s="153"/>
      <c r="M1348" s="158"/>
      <c r="T1348" s="159"/>
      <c r="AT1348" s="154" t="s">
        <v>176</v>
      </c>
      <c r="AU1348" s="154" t="s">
        <v>86</v>
      </c>
      <c r="AV1348" s="13" t="s">
        <v>86</v>
      </c>
      <c r="AW1348" s="13" t="s">
        <v>37</v>
      </c>
      <c r="AX1348" s="13" t="s">
        <v>76</v>
      </c>
      <c r="AY1348" s="154" t="s">
        <v>163</v>
      </c>
    </row>
    <row r="1349" spans="2:51" s="12" customFormat="1">
      <c r="B1349" s="147"/>
      <c r="D1349" s="141" t="s">
        <v>176</v>
      </c>
      <c r="E1349" s="148" t="s">
        <v>19</v>
      </c>
      <c r="F1349" s="149" t="s">
        <v>607</v>
      </c>
      <c r="H1349" s="148" t="s">
        <v>19</v>
      </c>
      <c r="I1349" s="150"/>
      <c r="L1349" s="147"/>
      <c r="M1349" s="151"/>
      <c r="T1349" s="152"/>
      <c r="AT1349" s="148" t="s">
        <v>176</v>
      </c>
      <c r="AU1349" s="148" t="s">
        <v>86</v>
      </c>
      <c r="AV1349" s="12" t="s">
        <v>84</v>
      </c>
      <c r="AW1349" s="12" t="s">
        <v>37</v>
      </c>
      <c r="AX1349" s="12" t="s">
        <v>76</v>
      </c>
      <c r="AY1349" s="148" t="s">
        <v>163</v>
      </c>
    </row>
    <row r="1350" spans="2:51" s="13" customFormat="1">
      <c r="B1350" s="153"/>
      <c r="D1350" s="141" t="s">
        <v>176</v>
      </c>
      <c r="E1350" s="154" t="s">
        <v>19</v>
      </c>
      <c r="F1350" s="155" t="s">
        <v>1092</v>
      </c>
      <c r="H1350" s="156">
        <v>7.2</v>
      </c>
      <c r="I1350" s="157"/>
      <c r="L1350" s="153"/>
      <c r="M1350" s="158"/>
      <c r="T1350" s="159"/>
      <c r="AT1350" s="154" t="s">
        <v>176</v>
      </c>
      <c r="AU1350" s="154" t="s">
        <v>86</v>
      </c>
      <c r="AV1350" s="13" t="s">
        <v>86</v>
      </c>
      <c r="AW1350" s="13" t="s">
        <v>37</v>
      </c>
      <c r="AX1350" s="13" t="s">
        <v>76</v>
      </c>
      <c r="AY1350" s="154" t="s">
        <v>163</v>
      </c>
    </row>
    <row r="1351" spans="2:51" s="12" customFormat="1">
      <c r="B1351" s="147"/>
      <c r="D1351" s="141" t="s">
        <v>176</v>
      </c>
      <c r="E1351" s="148" t="s">
        <v>19</v>
      </c>
      <c r="F1351" s="149" t="s">
        <v>594</v>
      </c>
      <c r="H1351" s="148" t="s">
        <v>19</v>
      </c>
      <c r="I1351" s="150"/>
      <c r="L1351" s="147"/>
      <c r="M1351" s="151"/>
      <c r="T1351" s="152"/>
      <c r="AT1351" s="148" t="s">
        <v>176</v>
      </c>
      <c r="AU1351" s="148" t="s">
        <v>86</v>
      </c>
      <c r="AV1351" s="12" t="s">
        <v>84</v>
      </c>
      <c r="AW1351" s="12" t="s">
        <v>37</v>
      </c>
      <c r="AX1351" s="12" t="s">
        <v>76</v>
      </c>
      <c r="AY1351" s="148" t="s">
        <v>163</v>
      </c>
    </row>
    <row r="1352" spans="2:51" s="13" customFormat="1">
      <c r="B1352" s="153"/>
      <c r="D1352" s="141" t="s">
        <v>176</v>
      </c>
      <c r="E1352" s="154" t="s">
        <v>19</v>
      </c>
      <c r="F1352" s="155" t="s">
        <v>1093</v>
      </c>
      <c r="H1352" s="156">
        <v>3.6</v>
      </c>
      <c r="I1352" s="157"/>
      <c r="L1352" s="153"/>
      <c r="M1352" s="158"/>
      <c r="T1352" s="159"/>
      <c r="AT1352" s="154" t="s">
        <v>176</v>
      </c>
      <c r="AU1352" s="154" t="s">
        <v>86</v>
      </c>
      <c r="AV1352" s="13" t="s">
        <v>86</v>
      </c>
      <c r="AW1352" s="13" t="s">
        <v>37</v>
      </c>
      <c r="AX1352" s="13" t="s">
        <v>76</v>
      </c>
      <c r="AY1352" s="154" t="s">
        <v>163</v>
      </c>
    </row>
    <row r="1353" spans="2:51" s="12" customFormat="1">
      <c r="B1353" s="147"/>
      <c r="D1353" s="141" t="s">
        <v>176</v>
      </c>
      <c r="E1353" s="148" t="s">
        <v>19</v>
      </c>
      <c r="F1353" s="149" t="s">
        <v>605</v>
      </c>
      <c r="H1353" s="148" t="s">
        <v>19</v>
      </c>
      <c r="I1353" s="150"/>
      <c r="L1353" s="147"/>
      <c r="M1353" s="151"/>
      <c r="T1353" s="152"/>
      <c r="AT1353" s="148" t="s">
        <v>176</v>
      </c>
      <c r="AU1353" s="148" t="s">
        <v>86</v>
      </c>
      <c r="AV1353" s="12" t="s">
        <v>84</v>
      </c>
      <c r="AW1353" s="12" t="s">
        <v>37</v>
      </c>
      <c r="AX1353" s="12" t="s">
        <v>76</v>
      </c>
      <c r="AY1353" s="148" t="s">
        <v>163</v>
      </c>
    </row>
    <row r="1354" spans="2:51" s="13" customFormat="1">
      <c r="B1354" s="153"/>
      <c r="D1354" s="141" t="s">
        <v>176</v>
      </c>
      <c r="E1354" s="154" t="s">
        <v>19</v>
      </c>
      <c r="F1354" s="155" t="s">
        <v>1094</v>
      </c>
      <c r="H1354" s="156">
        <v>9.6</v>
      </c>
      <c r="I1354" s="157"/>
      <c r="L1354" s="153"/>
      <c r="M1354" s="158"/>
      <c r="T1354" s="159"/>
      <c r="AT1354" s="154" t="s">
        <v>176</v>
      </c>
      <c r="AU1354" s="154" t="s">
        <v>86</v>
      </c>
      <c r="AV1354" s="13" t="s">
        <v>86</v>
      </c>
      <c r="AW1354" s="13" t="s">
        <v>37</v>
      </c>
      <c r="AX1354" s="13" t="s">
        <v>76</v>
      </c>
      <c r="AY1354" s="154" t="s">
        <v>163</v>
      </c>
    </row>
    <row r="1355" spans="2:51" s="12" customFormat="1">
      <c r="B1355" s="147"/>
      <c r="D1355" s="141" t="s">
        <v>176</v>
      </c>
      <c r="E1355" s="148" t="s">
        <v>19</v>
      </c>
      <c r="F1355" s="149" t="s">
        <v>592</v>
      </c>
      <c r="H1355" s="148" t="s">
        <v>19</v>
      </c>
      <c r="I1355" s="150"/>
      <c r="L1355" s="147"/>
      <c r="M1355" s="151"/>
      <c r="T1355" s="152"/>
      <c r="AT1355" s="148" t="s">
        <v>176</v>
      </c>
      <c r="AU1355" s="148" t="s">
        <v>86</v>
      </c>
      <c r="AV1355" s="12" t="s">
        <v>84</v>
      </c>
      <c r="AW1355" s="12" t="s">
        <v>37</v>
      </c>
      <c r="AX1355" s="12" t="s">
        <v>76</v>
      </c>
      <c r="AY1355" s="148" t="s">
        <v>163</v>
      </c>
    </row>
    <row r="1356" spans="2:51" s="13" customFormat="1">
      <c r="B1356" s="153"/>
      <c r="D1356" s="141" t="s">
        <v>176</v>
      </c>
      <c r="E1356" s="154" t="s">
        <v>19</v>
      </c>
      <c r="F1356" s="155" t="s">
        <v>1095</v>
      </c>
      <c r="H1356" s="156">
        <v>0.96</v>
      </c>
      <c r="I1356" s="157"/>
      <c r="L1356" s="153"/>
      <c r="M1356" s="158"/>
      <c r="T1356" s="159"/>
      <c r="AT1356" s="154" t="s">
        <v>176</v>
      </c>
      <c r="AU1356" s="154" t="s">
        <v>86</v>
      </c>
      <c r="AV1356" s="13" t="s">
        <v>86</v>
      </c>
      <c r="AW1356" s="13" t="s">
        <v>37</v>
      </c>
      <c r="AX1356" s="13" t="s">
        <v>76</v>
      </c>
      <c r="AY1356" s="154" t="s">
        <v>163</v>
      </c>
    </row>
    <row r="1357" spans="2:51" s="12" customFormat="1">
      <c r="B1357" s="147"/>
      <c r="D1357" s="141" t="s">
        <v>176</v>
      </c>
      <c r="E1357" s="148" t="s">
        <v>19</v>
      </c>
      <c r="F1357" s="149" t="s">
        <v>610</v>
      </c>
      <c r="H1357" s="148" t="s">
        <v>19</v>
      </c>
      <c r="I1357" s="150"/>
      <c r="L1357" s="147"/>
      <c r="M1357" s="151"/>
      <c r="T1357" s="152"/>
      <c r="AT1357" s="148" t="s">
        <v>176</v>
      </c>
      <c r="AU1357" s="148" t="s">
        <v>86</v>
      </c>
      <c r="AV1357" s="12" t="s">
        <v>84</v>
      </c>
      <c r="AW1357" s="12" t="s">
        <v>37</v>
      </c>
      <c r="AX1357" s="12" t="s">
        <v>76</v>
      </c>
      <c r="AY1357" s="148" t="s">
        <v>163</v>
      </c>
    </row>
    <row r="1358" spans="2:51" s="13" customFormat="1">
      <c r="B1358" s="153"/>
      <c r="D1358" s="141" t="s">
        <v>176</v>
      </c>
      <c r="E1358" s="154" t="s">
        <v>19</v>
      </c>
      <c r="F1358" s="155" t="s">
        <v>1096</v>
      </c>
      <c r="H1358" s="156">
        <v>2.4500000000000002</v>
      </c>
      <c r="I1358" s="157"/>
      <c r="L1358" s="153"/>
      <c r="M1358" s="158"/>
      <c r="T1358" s="159"/>
      <c r="AT1358" s="154" t="s">
        <v>176</v>
      </c>
      <c r="AU1358" s="154" t="s">
        <v>86</v>
      </c>
      <c r="AV1358" s="13" t="s">
        <v>86</v>
      </c>
      <c r="AW1358" s="13" t="s">
        <v>37</v>
      </c>
      <c r="AX1358" s="13" t="s">
        <v>76</v>
      </c>
      <c r="AY1358" s="154" t="s">
        <v>163</v>
      </c>
    </row>
    <row r="1359" spans="2:51" s="12" customFormat="1">
      <c r="B1359" s="147"/>
      <c r="D1359" s="141" t="s">
        <v>176</v>
      </c>
      <c r="E1359" s="148" t="s">
        <v>19</v>
      </c>
      <c r="F1359" s="149" t="s">
        <v>593</v>
      </c>
      <c r="H1359" s="148" t="s">
        <v>19</v>
      </c>
      <c r="I1359" s="150"/>
      <c r="L1359" s="147"/>
      <c r="M1359" s="151"/>
      <c r="T1359" s="152"/>
      <c r="AT1359" s="148" t="s">
        <v>176</v>
      </c>
      <c r="AU1359" s="148" t="s">
        <v>86</v>
      </c>
      <c r="AV1359" s="12" t="s">
        <v>84</v>
      </c>
      <c r="AW1359" s="12" t="s">
        <v>37</v>
      </c>
      <c r="AX1359" s="12" t="s">
        <v>76</v>
      </c>
      <c r="AY1359" s="148" t="s">
        <v>163</v>
      </c>
    </row>
    <row r="1360" spans="2:51" s="13" customFormat="1">
      <c r="B1360" s="153"/>
      <c r="D1360" s="141" t="s">
        <v>176</v>
      </c>
      <c r="E1360" s="154" t="s">
        <v>19</v>
      </c>
      <c r="F1360" s="155" t="s">
        <v>1097</v>
      </c>
      <c r="H1360" s="156">
        <v>2.16</v>
      </c>
      <c r="I1360" s="157"/>
      <c r="L1360" s="153"/>
      <c r="M1360" s="158"/>
      <c r="T1360" s="159"/>
      <c r="AT1360" s="154" t="s">
        <v>176</v>
      </c>
      <c r="AU1360" s="154" t="s">
        <v>86</v>
      </c>
      <c r="AV1360" s="13" t="s">
        <v>86</v>
      </c>
      <c r="AW1360" s="13" t="s">
        <v>37</v>
      </c>
      <c r="AX1360" s="13" t="s">
        <v>76</v>
      </c>
      <c r="AY1360" s="154" t="s">
        <v>163</v>
      </c>
    </row>
    <row r="1361" spans="2:51" s="12" customFormat="1">
      <c r="B1361" s="147"/>
      <c r="D1361" s="141" t="s">
        <v>176</v>
      </c>
      <c r="E1361" s="148" t="s">
        <v>19</v>
      </c>
      <c r="F1361" s="149" t="s">
        <v>596</v>
      </c>
      <c r="H1361" s="148" t="s">
        <v>19</v>
      </c>
      <c r="I1361" s="150"/>
      <c r="L1361" s="147"/>
      <c r="M1361" s="151"/>
      <c r="T1361" s="152"/>
      <c r="AT1361" s="148" t="s">
        <v>176</v>
      </c>
      <c r="AU1361" s="148" t="s">
        <v>86</v>
      </c>
      <c r="AV1361" s="12" t="s">
        <v>84</v>
      </c>
      <c r="AW1361" s="12" t="s">
        <v>37</v>
      </c>
      <c r="AX1361" s="12" t="s">
        <v>76</v>
      </c>
      <c r="AY1361" s="148" t="s">
        <v>163</v>
      </c>
    </row>
    <row r="1362" spans="2:51" s="13" customFormat="1">
      <c r="B1362" s="153"/>
      <c r="D1362" s="141" t="s">
        <v>176</v>
      </c>
      <c r="E1362" s="154" t="s">
        <v>19</v>
      </c>
      <c r="F1362" s="155" t="s">
        <v>1098</v>
      </c>
      <c r="H1362" s="156">
        <v>2.4</v>
      </c>
      <c r="I1362" s="157"/>
      <c r="L1362" s="153"/>
      <c r="M1362" s="158"/>
      <c r="T1362" s="159"/>
      <c r="AT1362" s="154" t="s">
        <v>176</v>
      </c>
      <c r="AU1362" s="154" t="s">
        <v>86</v>
      </c>
      <c r="AV1362" s="13" t="s">
        <v>86</v>
      </c>
      <c r="AW1362" s="13" t="s">
        <v>37</v>
      </c>
      <c r="AX1362" s="13" t="s">
        <v>76</v>
      </c>
      <c r="AY1362" s="154" t="s">
        <v>163</v>
      </c>
    </row>
    <row r="1363" spans="2:51" s="12" customFormat="1">
      <c r="B1363" s="147"/>
      <c r="D1363" s="141" t="s">
        <v>176</v>
      </c>
      <c r="E1363" s="148" t="s">
        <v>19</v>
      </c>
      <c r="F1363" s="149" t="s">
        <v>583</v>
      </c>
      <c r="H1363" s="148" t="s">
        <v>19</v>
      </c>
      <c r="I1363" s="150"/>
      <c r="L1363" s="147"/>
      <c r="M1363" s="151"/>
      <c r="T1363" s="152"/>
      <c r="AT1363" s="148" t="s">
        <v>176</v>
      </c>
      <c r="AU1363" s="148" t="s">
        <v>86</v>
      </c>
      <c r="AV1363" s="12" t="s">
        <v>84</v>
      </c>
      <c r="AW1363" s="12" t="s">
        <v>37</v>
      </c>
      <c r="AX1363" s="12" t="s">
        <v>76</v>
      </c>
      <c r="AY1363" s="148" t="s">
        <v>163</v>
      </c>
    </row>
    <row r="1364" spans="2:51" s="13" customFormat="1">
      <c r="B1364" s="153"/>
      <c r="D1364" s="141" t="s">
        <v>176</v>
      </c>
      <c r="E1364" s="154" t="s">
        <v>19</v>
      </c>
      <c r="F1364" s="155" t="s">
        <v>1099</v>
      </c>
      <c r="H1364" s="156">
        <v>0.15</v>
      </c>
      <c r="I1364" s="157"/>
      <c r="L1364" s="153"/>
      <c r="M1364" s="158"/>
      <c r="T1364" s="159"/>
      <c r="AT1364" s="154" t="s">
        <v>176</v>
      </c>
      <c r="AU1364" s="154" t="s">
        <v>86</v>
      </c>
      <c r="AV1364" s="13" t="s">
        <v>86</v>
      </c>
      <c r="AW1364" s="13" t="s">
        <v>37</v>
      </c>
      <c r="AX1364" s="13" t="s">
        <v>76</v>
      </c>
      <c r="AY1364" s="154" t="s">
        <v>163</v>
      </c>
    </row>
    <row r="1365" spans="2:51" s="12" customFormat="1">
      <c r="B1365" s="147"/>
      <c r="D1365" s="141" t="s">
        <v>176</v>
      </c>
      <c r="E1365" s="148" t="s">
        <v>19</v>
      </c>
      <c r="F1365" s="149" t="s">
        <v>1050</v>
      </c>
      <c r="H1365" s="148" t="s">
        <v>19</v>
      </c>
      <c r="I1365" s="150"/>
      <c r="L1365" s="147"/>
      <c r="M1365" s="151"/>
      <c r="T1365" s="152"/>
      <c r="AT1365" s="148" t="s">
        <v>176</v>
      </c>
      <c r="AU1365" s="148" t="s">
        <v>86</v>
      </c>
      <c r="AV1365" s="12" t="s">
        <v>84</v>
      </c>
      <c r="AW1365" s="12" t="s">
        <v>37</v>
      </c>
      <c r="AX1365" s="12" t="s">
        <v>76</v>
      </c>
      <c r="AY1365" s="148" t="s">
        <v>163</v>
      </c>
    </row>
    <row r="1366" spans="2:51" s="13" customFormat="1">
      <c r="B1366" s="153"/>
      <c r="D1366" s="141" t="s">
        <v>176</v>
      </c>
      <c r="E1366" s="154" t="s">
        <v>19</v>
      </c>
      <c r="F1366" s="155" t="s">
        <v>1097</v>
      </c>
      <c r="H1366" s="156">
        <v>2.16</v>
      </c>
      <c r="I1366" s="157"/>
      <c r="L1366" s="153"/>
      <c r="M1366" s="158"/>
      <c r="T1366" s="159"/>
      <c r="AT1366" s="154" t="s">
        <v>176</v>
      </c>
      <c r="AU1366" s="154" t="s">
        <v>86</v>
      </c>
      <c r="AV1366" s="13" t="s">
        <v>86</v>
      </c>
      <c r="AW1366" s="13" t="s">
        <v>37</v>
      </c>
      <c r="AX1366" s="13" t="s">
        <v>76</v>
      </c>
      <c r="AY1366" s="154" t="s">
        <v>163</v>
      </c>
    </row>
    <row r="1367" spans="2:51" s="12" customFormat="1">
      <c r="B1367" s="147"/>
      <c r="D1367" s="141" t="s">
        <v>176</v>
      </c>
      <c r="E1367" s="148" t="s">
        <v>19</v>
      </c>
      <c r="F1367" s="149" t="s">
        <v>1051</v>
      </c>
      <c r="H1367" s="148" t="s">
        <v>19</v>
      </c>
      <c r="I1367" s="150"/>
      <c r="L1367" s="147"/>
      <c r="M1367" s="151"/>
      <c r="T1367" s="152"/>
      <c r="AT1367" s="148" t="s">
        <v>176</v>
      </c>
      <c r="AU1367" s="148" t="s">
        <v>86</v>
      </c>
      <c r="AV1367" s="12" t="s">
        <v>84</v>
      </c>
      <c r="AW1367" s="12" t="s">
        <v>37</v>
      </c>
      <c r="AX1367" s="12" t="s">
        <v>76</v>
      </c>
      <c r="AY1367" s="148" t="s">
        <v>163</v>
      </c>
    </row>
    <row r="1368" spans="2:51" s="13" customFormat="1">
      <c r="B1368" s="153"/>
      <c r="D1368" s="141" t="s">
        <v>176</v>
      </c>
      <c r="E1368" s="154" t="s">
        <v>19</v>
      </c>
      <c r="F1368" s="155" t="s">
        <v>1100</v>
      </c>
      <c r="H1368" s="156">
        <v>6.72</v>
      </c>
      <c r="I1368" s="157"/>
      <c r="L1368" s="153"/>
      <c r="M1368" s="158"/>
      <c r="T1368" s="159"/>
      <c r="AT1368" s="154" t="s">
        <v>176</v>
      </c>
      <c r="AU1368" s="154" t="s">
        <v>86</v>
      </c>
      <c r="AV1368" s="13" t="s">
        <v>86</v>
      </c>
      <c r="AW1368" s="13" t="s">
        <v>37</v>
      </c>
      <c r="AX1368" s="13" t="s">
        <v>76</v>
      </c>
      <c r="AY1368" s="154" t="s">
        <v>163</v>
      </c>
    </row>
    <row r="1369" spans="2:51" s="12" customFormat="1">
      <c r="B1369" s="147"/>
      <c r="D1369" s="141" t="s">
        <v>176</v>
      </c>
      <c r="E1369" s="148" t="s">
        <v>19</v>
      </c>
      <c r="F1369" s="149" t="s">
        <v>1053</v>
      </c>
      <c r="H1369" s="148" t="s">
        <v>19</v>
      </c>
      <c r="I1369" s="150"/>
      <c r="L1369" s="147"/>
      <c r="M1369" s="151"/>
      <c r="T1369" s="152"/>
      <c r="AT1369" s="148" t="s">
        <v>176</v>
      </c>
      <c r="AU1369" s="148" t="s">
        <v>86</v>
      </c>
      <c r="AV1369" s="12" t="s">
        <v>84</v>
      </c>
      <c r="AW1369" s="12" t="s">
        <v>37</v>
      </c>
      <c r="AX1369" s="12" t="s">
        <v>76</v>
      </c>
      <c r="AY1369" s="148" t="s">
        <v>163</v>
      </c>
    </row>
    <row r="1370" spans="2:51" s="13" customFormat="1">
      <c r="B1370" s="153"/>
      <c r="D1370" s="141" t="s">
        <v>176</v>
      </c>
      <c r="E1370" s="154" t="s">
        <v>19</v>
      </c>
      <c r="F1370" s="155" t="s">
        <v>1101</v>
      </c>
      <c r="H1370" s="156">
        <v>1.35</v>
      </c>
      <c r="I1370" s="157"/>
      <c r="L1370" s="153"/>
      <c r="M1370" s="158"/>
      <c r="T1370" s="159"/>
      <c r="AT1370" s="154" t="s">
        <v>176</v>
      </c>
      <c r="AU1370" s="154" t="s">
        <v>86</v>
      </c>
      <c r="AV1370" s="13" t="s">
        <v>86</v>
      </c>
      <c r="AW1370" s="13" t="s">
        <v>37</v>
      </c>
      <c r="AX1370" s="13" t="s">
        <v>76</v>
      </c>
      <c r="AY1370" s="154" t="s">
        <v>163</v>
      </c>
    </row>
    <row r="1371" spans="2:51" s="12" customFormat="1">
      <c r="B1371" s="147"/>
      <c r="D1371" s="141" t="s">
        <v>176</v>
      </c>
      <c r="E1371" s="148" t="s">
        <v>19</v>
      </c>
      <c r="F1371" s="149" t="s">
        <v>608</v>
      </c>
      <c r="H1371" s="148" t="s">
        <v>19</v>
      </c>
      <c r="I1371" s="150"/>
      <c r="L1371" s="147"/>
      <c r="M1371" s="151"/>
      <c r="T1371" s="152"/>
      <c r="AT1371" s="148" t="s">
        <v>176</v>
      </c>
      <c r="AU1371" s="148" t="s">
        <v>86</v>
      </c>
      <c r="AV1371" s="12" t="s">
        <v>84</v>
      </c>
      <c r="AW1371" s="12" t="s">
        <v>37</v>
      </c>
      <c r="AX1371" s="12" t="s">
        <v>76</v>
      </c>
      <c r="AY1371" s="148" t="s">
        <v>163</v>
      </c>
    </row>
    <row r="1372" spans="2:51" s="13" customFormat="1">
      <c r="B1372" s="153"/>
      <c r="D1372" s="141" t="s">
        <v>176</v>
      </c>
      <c r="E1372" s="154" t="s">
        <v>19</v>
      </c>
      <c r="F1372" s="155" t="s">
        <v>1100</v>
      </c>
      <c r="H1372" s="156">
        <v>6.72</v>
      </c>
      <c r="I1372" s="157"/>
      <c r="L1372" s="153"/>
      <c r="M1372" s="158"/>
      <c r="T1372" s="159"/>
      <c r="AT1372" s="154" t="s">
        <v>176</v>
      </c>
      <c r="AU1372" s="154" t="s">
        <v>86</v>
      </c>
      <c r="AV1372" s="13" t="s">
        <v>86</v>
      </c>
      <c r="AW1372" s="13" t="s">
        <v>37</v>
      </c>
      <c r="AX1372" s="13" t="s">
        <v>76</v>
      </c>
      <c r="AY1372" s="154" t="s">
        <v>163</v>
      </c>
    </row>
    <row r="1373" spans="2:51" s="12" customFormat="1">
      <c r="B1373" s="147"/>
      <c r="D1373" s="141" t="s">
        <v>176</v>
      </c>
      <c r="E1373" s="148" t="s">
        <v>19</v>
      </c>
      <c r="F1373" s="149" t="s">
        <v>1055</v>
      </c>
      <c r="H1373" s="148" t="s">
        <v>19</v>
      </c>
      <c r="I1373" s="150"/>
      <c r="L1373" s="147"/>
      <c r="M1373" s="151"/>
      <c r="T1373" s="152"/>
      <c r="AT1373" s="148" t="s">
        <v>176</v>
      </c>
      <c r="AU1373" s="148" t="s">
        <v>86</v>
      </c>
      <c r="AV1373" s="12" t="s">
        <v>84</v>
      </c>
      <c r="AW1373" s="12" t="s">
        <v>37</v>
      </c>
      <c r="AX1373" s="12" t="s">
        <v>76</v>
      </c>
      <c r="AY1373" s="148" t="s">
        <v>163</v>
      </c>
    </row>
    <row r="1374" spans="2:51" s="13" customFormat="1">
      <c r="B1374" s="153"/>
      <c r="D1374" s="141" t="s">
        <v>176</v>
      </c>
      <c r="E1374" s="154" t="s">
        <v>19</v>
      </c>
      <c r="F1374" s="155" t="s">
        <v>1098</v>
      </c>
      <c r="H1374" s="156">
        <v>2.4</v>
      </c>
      <c r="I1374" s="157"/>
      <c r="L1374" s="153"/>
      <c r="M1374" s="158"/>
      <c r="T1374" s="159"/>
      <c r="AT1374" s="154" t="s">
        <v>176</v>
      </c>
      <c r="AU1374" s="154" t="s">
        <v>86</v>
      </c>
      <c r="AV1374" s="13" t="s">
        <v>86</v>
      </c>
      <c r="AW1374" s="13" t="s">
        <v>37</v>
      </c>
      <c r="AX1374" s="13" t="s">
        <v>76</v>
      </c>
      <c r="AY1374" s="154" t="s">
        <v>163</v>
      </c>
    </row>
    <row r="1375" spans="2:51" s="12" customFormat="1">
      <c r="B1375" s="147"/>
      <c r="D1375" s="141" t="s">
        <v>176</v>
      </c>
      <c r="E1375" s="148" t="s">
        <v>19</v>
      </c>
      <c r="F1375" s="149" t="s">
        <v>576</v>
      </c>
      <c r="H1375" s="148" t="s">
        <v>19</v>
      </c>
      <c r="I1375" s="150"/>
      <c r="L1375" s="147"/>
      <c r="M1375" s="151"/>
      <c r="T1375" s="152"/>
      <c r="AT1375" s="148" t="s">
        <v>176</v>
      </c>
      <c r="AU1375" s="148" t="s">
        <v>86</v>
      </c>
      <c r="AV1375" s="12" t="s">
        <v>84</v>
      </c>
      <c r="AW1375" s="12" t="s">
        <v>37</v>
      </c>
      <c r="AX1375" s="12" t="s">
        <v>76</v>
      </c>
      <c r="AY1375" s="148" t="s">
        <v>163</v>
      </c>
    </row>
    <row r="1376" spans="2:51" s="13" customFormat="1">
      <c r="B1376" s="153"/>
      <c r="D1376" s="141" t="s">
        <v>176</v>
      </c>
      <c r="E1376" s="154" t="s">
        <v>19</v>
      </c>
      <c r="F1376" s="155" t="s">
        <v>1102</v>
      </c>
      <c r="H1376" s="156">
        <v>29.12</v>
      </c>
      <c r="I1376" s="157"/>
      <c r="L1376" s="153"/>
      <c r="M1376" s="158"/>
      <c r="T1376" s="159"/>
      <c r="AT1376" s="154" t="s">
        <v>176</v>
      </c>
      <c r="AU1376" s="154" t="s">
        <v>86</v>
      </c>
      <c r="AV1376" s="13" t="s">
        <v>86</v>
      </c>
      <c r="AW1376" s="13" t="s">
        <v>37</v>
      </c>
      <c r="AX1376" s="13" t="s">
        <v>76</v>
      </c>
      <c r="AY1376" s="154" t="s">
        <v>163</v>
      </c>
    </row>
    <row r="1377" spans="2:65" s="12" customFormat="1">
      <c r="B1377" s="147"/>
      <c r="D1377" s="141" t="s">
        <v>176</v>
      </c>
      <c r="E1377" s="148" t="s">
        <v>19</v>
      </c>
      <c r="F1377" s="149" t="s">
        <v>567</v>
      </c>
      <c r="H1377" s="148" t="s">
        <v>19</v>
      </c>
      <c r="I1377" s="150"/>
      <c r="L1377" s="147"/>
      <c r="M1377" s="151"/>
      <c r="T1377" s="152"/>
      <c r="AT1377" s="148" t="s">
        <v>176</v>
      </c>
      <c r="AU1377" s="148" t="s">
        <v>86</v>
      </c>
      <c r="AV1377" s="12" t="s">
        <v>84</v>
      </c>
      <c r="AW1377" s="12" t="s">
        <v>37</v>
      </c>
      <c r="AX1377" s="12" t="s">
        <v>76</v>
      </c>
      <c r="AY1377" s="148" t="s">
        <v>163</v>
      </c>
    </row>
    <row r="1378" spans="2:65" s="13" customFormat="1">
      <c r="B1378" s="153"/>
      <c r="D1378" s="141" t="s">
        <v>176</v>
      </c>
      <c r="E1378" s="154" t="s">
        <v>19</v>
      </c>
      <c r="F1378" s="155" t="s">
        <v>1103</v>
      </c>
      <c r="H1378" s="156">
        <v>40.975999999999999</v>
      </c>
      <c r="I1378" s="157"/>
      <c r="L1378" s="153"/>
      <c r="M1378" s="158"/>
      <c r="T1378" s="159"/>
      <c r="AT1378" s="154" t="s">
        <v>176</v>
      </c>
      <c r="AU1378" s="154" t="s">
        <v>86</v>
      </c>
      <c r="AV1378" s="13" t="s">
        <v>86</v>
      </c>
      <c r="AW1378" s="13" t="s">
        <v>37</v>
      </c>
      <c r="AX1378" s="13" t="s">
        <v>76</v>
      </c>
      <c r="AY1378" s="154" t="s">
        <v>163</v>
      </c>
    </row>
    <row r="1379" spans="2:65" s="12" customFormat="1">
      <c r="B1379" s="147"/>
      <c r="D1379" s="141" t="s">
        <v>176</v>
      </c>
      <c r="E1379" s="148" t="s">
        <v>19</v>
      </c>
      <c r="F1379" s="149" t="s">
        <v>568</v>
      </c>
      <c r="H1379" s="148" t="s">
        <v>19</v>
      </c>
      <c r="I1379" s="150"/>
      <c r="L1379" s="147"/>
      <c r="M1379" s="151"/>
      <c r="T1379" s="152"/>
      <c r="AT1379" s="148" t="s">
        <v>176</v>
      </c>
      <c r="AU1379" s="148" t="s">
        <v>86</v>
      </c>
      <c r="AV1379" s="12" t="s">
        <v>84</v>
      </c>
      <c r="AW1379" s="12" t="s">
        <v>37</v>
      </c>
      <c r="AX1379" s="12" t="s">
        <v>76</v>
      </c>
      <c r="AY1379" s="148" t="s">
        <v>163</v>
      </c>
    </row>
    <row r="1380" spans="2:65" s="13" customFormat="1">
      <c r="B1380" s="153"/>
      <c r="D1380" s="141" t="s">
        <v>176</v>
      </c>
      <c r="E1380" s="154" t="s">
        <v>19</v>
      </c>
      <c r="F1380" s="155" t="s">
        <v>1104</v>
      </c>
      <c r="H1380" s="156">
        <v>11.032</v>
      </c>
      <c r="I1380" s="157"/>
      <c r="L1380" s="153"/>
      <c r="M1380" s="158"/>
      <c r="T1380" s="159"/>
      <c r="AT1380" s="154" t="s">
        <v>176</v>
      </c>
      <c r="AU1380" s="154" t="s">
        <v>86</v>
      </c>
      <c r="AV1380" s="13" t="s">
        <v>86</v>
      </c>
      <c r="AW1380" s="13" t="s">
        <v>37</v>
      </c>
      <c r="AX1380" s="13" t="s">
        <v>76</v>
      </c>
      <c r="AY1380" s="154" t="s">
        <v>163</v>
      </c>
    </row>
    <row r="1381" spans="2:65" s="12" customFormat="1">
      <c r="B1381" s="147"/>
      <c r="D1381" s="141" t="s">
        <v>176</v>
      </c>
      <c r="E1381" s="148" t="s">
        <v>19</v>
      </c>
      <c r="F1381" s="149" t="s">
        <v>569</v>
      </c>
      <c r="H1381" s="148" t="s">
        <v>19</v>
      </c>
      <c r="I1381" s="150"/>
      <c r="L1381" s="147"/>
      <c r="M1381" s="151"/>
      <c r="T1381" s="152"/>
      <c r="AT1381" s="148" t="s">
        <v>176</v>
      </c>
      <c r="AU1381" s="148" t="s">
        <v>86</v>
      </c>
      <c r="AV1381" s="12" t="s">
        <v>84</v>
      </c>
      <c r="AW1381" s="12" t="s">
        <v>37</v>
      </c>
      <c r="AX1381" s="12" t="s">
        <v>76</v>
      </c>
      <c r="AY1381" s="148" t="s">
        <v>163</v>
      </c>
    </row>
    <row r="1382" spans="2:65" s="13" customFormat="1">
      <c r="B1382" s="153"/>
      <c r="D1382" s="141" t="s">
        <v>176</v>
      </c>
      <c r="E1382" s="154" t="s">
        <v>19</v>
      </c>
      <c r="F1382" s="155" t="s">
        <v>1105</v>
      </c>
      <c r="H1382" s="156">
        <v>3.1520000000000001</v>
      </c>
      <c r="I1382" s="157"/>
      <c r="L1382" s="153"/>
      <c r="M1382" s="158"/>
      <c r="T1382" s="159"/>
      <c r="AT1382" s="154" t="s">
        <v>176</v>
      </c>
      <c r="AU1382" s="154" t="s">
        <v>86</v>
      </c>
      <c r="AV1382" s="13" t="s">
        <v>86</v>
      </c>
      <c r="AW1382" s="13" t="s">
        <v>37</v>
      </c>
      <c r="AX1382" s="13" t="s">
        <v>76</v>
      </c>
      <c r="AY1382" s="154" t="s">
        <v>163</v>
      </c>
    </row>
    <row r="1383" spans="2:65" s="14" customFormat="1">
      <c r="B1383" s="160"/>
      <c r="D1383" s="141" t="s">
        <v>176</v>
      </c>
      <c r="E1383" s="161" t="s">
        <v>19</v>
      </c>
      <c r="F1383" s="162" t="s">
        <v>178</v>
      </c>
      <c r="H1383" s="163">
        <v>186.75</v>
      </c>
      <c r="I1383" s="164"/>
      <c r="L1383" s="160"/>
      <c r="M1383" s="165"/>
      <c r="T1383" s="166"/>
      <c r="AT1383" s="161" t="s">
        <v>176</v>
      </c>
      <c r="AU1383" s="161" t="s">
        <v>86</v>
      </c>
      <c r="AV1383" s="14" t="s">
        <v>170</v>
      </c>
      <c r="AW1383" s="14" t="s">
        <v>37</v>
      </c>
      <c r="AX1383" s="14" t="s">
        <v>84</v>
      </c>
      <c r="AY1383" s="161" t="s">
        <v>163</v>
      </c>
    </row>
    <row r="1384" spans="2:65" s="1" customFormat="1" ht="24.15" customHeight="1">
      <c r="B1384" s="33"/>
      <c r="C1384" s="128" t="s">
        <v>1106</v>
      </c>
      <c r="D1384" s="128" t="s">
        <v>165</v>
      </c>
      <c r="E1384" s="129" t="s">
        <v>1107</v>
      </c>
      <c r="F1384" s="130" t="s">
        <v>1108</v>
      </c>
      <c r="G1384" s="131" t="s">
        <v>202</v>
      </c>
      <c r="H1384" s="132">
        <v>168.99</v>
      </c>
      <c r="I1384" s="133"/>
      <c r="J1384" s="134">
        <f>ROUND(I1384*H1384,2)</f>
        <v>0</v>
      </c>
      <c r="K1384" s="130" t="s">
        <v>169</v>
      </c>
      <c r="L1384" s="33"/>
      <c r="M1384" s="135" t="s">
        <v>19</v>
      </c>
      <c r="N1384" s="136" t="s">
        <v>47</v>
      </c>
      <c r="P1384" s="137">
        <f>O1384*H1384</f>
        <v>0</v>
      </c>
      <c r="Q1384" s="137">
        <v>1.5E-3</v>
      </c>
      <c r="R1384" s="137">
        <f>Q1384*H1384</f>
        <v>0.25348500000000002</v>
      </c>
      <c r="S1384" s="137">
        <v>0</v>
      </c>
      <c r="T1384" s="138">
        <f>S1384*H1384</f>
        <v>0</v>
      </c>
      <c r="AR1384" s="139" t="s">
        <v>170</v>
      </c>
      <c r="AT1384" s="139" t="s">
        <v>165</v>
      </c>
      <c r="AU1384" s="139" t="s">
        <v>86</v>
      </c>
      <c r="AY1384" s="18" t="s">
        <v>163</v>
      </c>
      <c r="BE1384" s="140">
        <f>IF(N1384="základní",J1384,0)</f>
        <v>0</v>
      </c>
      <c r="BF1384" s="140">
        <f>IF(N1384="snížená",J1384,0)</f>
        <v>0</v>
      </c>
      <c r="BG1384" s="140">
        <f>IF(N1384="zákl. přenesená",J1384,0)</f>
        <v>0</v>
      </c>
      <c r="BH1384" s="140">
        <f>IF(N1384="sníž. přenesená",J1384,0)</f>
        <v>0</v>
      </c>
      <c r="BI1384" s="140">
        <f>IF(N1384="nulová",J1384,0)</f>
        <v>0</v>
      </c>
      <c r="BJ1384" s="18" t="s">
        <v>84</v>
      </c>
      <c r="BK1384" s="140">
        <f>ROUND(I1384*H1384,2)</f>
        <v>0</v>
      </c>
      <c r="BL1384" s="18" t="s">
        <v>170</v>
      </c>
      <c r="BM1384" s="139" t="s">
        <v>1109</v>
      </c>
    </row>
    <row r="1385" spans="2:65" s="1" customFormat="1" ht="19.2">
      <c r="B1385" s="33"/>
      <c r="D1385" s="141" t="s">
        <v>172</v>
      </c>
      <c r="F1385" s="142" t="s">
        <v>1110</v>
      </c>
      <c r="I1385" s="143"/>
      <c r="L1385" s="33"/>
      <c r="M1385" s="144"/>
      <c r="T1385" s="54"/>
      <c r="AT1385" s="18" t="s">
        <v>172</v>
      </c>
      <c r="AU1385" s="18" t="s">
        <v>86</v>
      </c>
    </row>
    <row r="1386" spans="2:65" s="1" customFormat="1">
      <c r="B1386" s="33"/>
      <c r="D1386" s="145" t="s">
        <v>174</v>
      </c>
      <c r="F1386" s="146" t="s">
        <v>1111</v>
      </c>
      <c r="I1386" s="143"/>
      <c r="L1386" s="33"/>
      <c r="M1386" s="144"/>
      <c r="T1386" s="54"/>
      <c r="AT1386" s="18" t="s">
        <v>174</v>
      </c>
      <c r="AU1386" s="18" t="s">
        <v>86</v>
      </c>
    </row>
    <row r="1387" spans="2:65" s="12" customFormat="1">
      <c r="B1387" s="147"/>
      <c r="D1387" s="141" t="s">
        <v>176</v>
      </c>
      <c r="E1387" s="148" t="s">
        <v>19</v>
      </c>
      <c r="F1387" s="149" t="s">
        <v>511</v>
      </c>
      <c r="H1387" s="148" t="s">
        <v>19</v>
      </c>
      <c r="I1387" s="150"/>
      <c r="L1387" s="147"/>
      <c r="M1387" s="151"/>
      <c r="T1387" s="152"/>
      <c r="AT1387" s="148" t="s">
        <v>176</v>
      </c>
      <c r="AU1387" s="148" t="s">
        <v>86</v>
      </c>
      <c r="AV1387" s="12" t="s">
        <v>84</v>
      </c>
      <c r="AW1387" s="12" t="s">
        <v>37</v>
      </c>
      <c r="AX1387" s="12" t="s">
        <v>76</v>
      </c>
      <c r="AY1387" s="148" t="s">
        <v>163</v>
      </c>
    </row>
    <row r="1388" spans="2:65" s="12" customFormat="1">
      <c r="B1388" s="147"/>
      <c r="D1388" s="141" t="s">
        <v>176</v>
      </c>
      <c r="E1388" s="148" t="s">
        <v>19</v>
      </c>
      <c r="F1388" s="149" t="s">
        <v>915</v>
      </c>
      <c r="H1388" s="148" t="s">
        <v>19</v>
      </c>
      <c r="I1388" s="150"/>
      <c r="L1388" s="147"/>
      <c r="M1388" s="151"/>
      <c r="T1388" s="152"/>
      <c r="AT1388" s="148" t="s">
        <v>176</v>
      </c>
      <c r="AU1388" s="148" t="s">
        <v>86</v>
      </c>
      <c r="AV1388" s="12" t="s">
        <v>84</v>
      </c>
      <c r="AW1388" s="12" t="s">
        <v>37</v>
      </c>
      <c r="AX1388" s="12" t="s">
        <v>76</v>
      </c>
      <c r="AY1388" s="148" t="s">
        <v>163</v>
      </c>
    </row>
    <row r="1389" spans="2:65" s="13" customFormat="1" ht="20.399999999999999">
      <c r="B1389" s="153"/>
      <c r="D1389" s="141" t="s">
        <v>176</v>
      </c>
      <c r="E1389" s="154" t="s">
        <v>19</v>
      </c>
      <c r="F1389" s="155" t="s">
        <v>1112</v>
      </c>
      <c r="H1389" s="156">
        <v>12</v>
      </c>
      <c r="I1389" s="157"/>
      <c r="L1389" s="153"/>
      <c r="M1389" s="158"/>
      <c r="T1389" s="159"/>
      <c r="AT1389" s="154" t="s">
        <v>176</v>
      </c>
      <c r="AU1389" s="154" t="s">
        <v>86</v>
      </c>
      <c r="AV1389" s="13" t="s">
        <v>86</v>
      </c>
      <c r="AW1389" s="13" t="s">
        <v>37</v>
      </c>
      <c r="AX1389" s="13" t="s">
        <v>76</v>
      </c>
      <c r="AY1389" s="154" t="s">
        <v>163</v>
      </c>
    </row>
    <row r="1390" spans="2:65" s="12" customFormat="1">
      <c r="B1390" s="147"/>
      <c r="D1390" s="141" t="s">
        <v>176</v>
      </c>
      <c r="E1390" s="148" t="s">
        <v>19</v>
      </c>
      <c r="F1390" s="149" t="s">
        <v>917</v>
      </c>
      <c r="H1390" s="148" t="s">
        <v>19</v>
      </c>
      <c r="I1390" s="150"/>
      <c r="L1390" s="147"/>
      <c r="M1390" s="151"/>
      <c r="T1390" s="152"/>
      <c r="AT1390" s="148" t="s">
        <v>176</v>
      </c>
      <c r="AU1390" s="148" t="s">
        <v>86</v>
      </c>
      <c r="AV1390" s="12" t="s">
        <v>84</v>
      </c>
      <c r="AW1390" s="12" t="s">
        <v>37</v>
      </c>
      <c r="AX1390" s="12" t="s">
        <v>76</v>
      </c>
      <c r="AY1390" s="148" t="s">
        <v>163</v>
      </c>
    </row>
    <row r="1391" spans="2:65" s="13" customFormat="1">
      <c r="B1391" s="153"/>
      <c r="D1391" s="141" t="s">
        <v>176</v>
      </c>
      <c r="E1391" s="154" t="s">
        <v>19</v>
      </c>
      <c r="F1391" s="155" t="s">
        <v>1113</v>
      </c>
      <c r="H1391" s="156">
        <v>5.4</v>
      </c>
      <c r="I1391" s="157"/>
      <c r="L1391" s="153"/>
      <c r="M1391" s="158"/>
      <c r="T1391" s="159"/>
      <c r="AT1391" s="154" t="s">
        <v>176</v>
      </c>
      <c r="AU1391" s="154" t="s">
        <v>86</v>
      </c>
      <c r="AV1391" s="13" t="s">
        <v>86</v>
      </c>
      <c r="AW1391" s="13" t="s">
        <v>37</v>
      </c>
      <c r="AX1391" s="13" t="s">
        <v>76</v>
      </c>
      <c r="AY1391" s="154" t="s">
        <v>163</v>
      </c>
    </row>
    <row r="1392" spans="2:65" s="12" customFormat="1">
      <c r="B1392" s="147"/>
      <c r="D1392" s="141" t="s">
        <v>176</v>
      </c>
      <c r="E1392" s="148" t="s">
        <v>19</v>
      </c>
      <c r="F1392" s="149" t="s">
        <v>919</v>
      </c>
      <c r="H1392" s="148" t="s">
        <v>19</v>
      </c>
      <c r="I1392" s="150"/>
      <c r="L1392" s="147"/>
      <c r="M1392" s="151"/>
      <c r="T1392" s="152"/>
      <c r="AT1392" s="148" t="s">
        <v>176</v>
      </c>
      <c r="AU1392" s="148" t="s">
        <v>86</v>
      </c>
      <c r="AV1392" s="12" t="s">
        <v>84</v>
      </c>
      <c r="AW1392" s="12" t="s">
        <v>37</v>
      </c>
      <c r="AX1392" s="12" t="s">
        <v>76</v>
      </c>
      <c r="AY1392" s="148" t="s">
        <v>163</v>
      </c>
    </row>
    <row r="1393" spans="2:51" s="13" customFormat="1">
      <c r="B1393" s="153"/>
      <c r="D1393" s="141" t="s">
        <v>176</v>
      </c>
      <c r="E1393" s="154" t="s">
        <v>19</v>
      </c>
      <c r="F1393" s="155" t="s">
        <v>1114</v>
      </c>
      <c r="H1393" s="156">
        <v>7.9</v>
      </c>
      <c r="I1393" s="157"/>
      <c r="L1393" s="153"/>
      <c r="M1393" s="158"/>
      <c r="T1393" s="159"/>
      <c r="AT1393" s="154" t="s">
        <v>176</v>
      </c>
      <c r="AU1393" s="154" t="s">
        <v>86</v>
      </c>
      <c r="AV1393" s="13" t="s">
        <v>86</v>
      </c>
      <c r="AW1393" s="13" t="s">
        <v>37</v>
      </c>
      <c r="AX1393" s="13" t="s">
        <v>76</v>
      </c>
      <c r="AY1393" s="154" t="s">
        <v>163</v>
      </c>
    </row>
    <row r="1394" spans="2:51" s="12" customFormat="1">
      <c r="B1394" s="147"/>
      <c r="D1394" s="141" t="s">
        <v>176</v>
      </c>
      <c r="E1394" s="148" t="s">
        <v>19</v>
      </c>
      <c r="F1394" s="149" t="s">
        <v>925</v>
      </c>
      <c r="H1394" s="148" t="s">
        <v>19</v>
      </c>
      <c r="I1394" s="150"/>
      <c r="L1394" s="147"/>
      <c r="M1394" s="151"/>
      <c r="T1394" s="152"/>
      <c r="AT1394" s="148" t="s">
        <v>176</v>
      </c>
      <c r="AU1394" s="148" t="s">
        <v>86</v>
      </c>
      <c r="AV1394" s="12" t="s">
        <v>84</v>
      </c>
      <c r="AW1394" s="12" t="s">
        <v>37</v>
      </c>
      <c r="AX1394" s="12" t="s">
        <v>76</v>
      </c>
      <c r="AY1394" s="148" t="s">
        <v>163</v>
      </c>
    </row>
    <row r="1395" spans="2:51" s="13" customFormat="1" ht="20.399999999999999">
      <c r="B1395" s="153"/>
      <c r="D1395" s="141" t="s">
        <v>176</v>
      </c>
      <c r="E1395" s="154" t="s">
        <v>19</v>
      </c>
      <c r="F1395" s="155" t="s">
        <v>1115</v>
      </c>
      <c r="H1395" s="156">
        <v>21.6</v>
      </c>
      <c r="I1395" s="157"/>
      <c r="L1395" s="153"/>
      <c r="M1395" s="158"/>
      <c r="T1395" s="159"/>
      <c r="AT1395" s="154" t="s">
        <v>176</v>
      </c>
      <c r="AU1395" s="154" t="s">
        <v>86</v>
      </c>
      <c r="AV1395" s="13" t="s">
        <v>86</v>
      </c>
      <c r="AW1395" s="13" t="s">
        <v>37</v>
      </c>
      <c r="AX1395" s="13" t="s">
        <v>76</v>
      </c>
      <c r="AY1395" s="154" t="s">
        <v>163</v>
      </c>
    </row>
    <row r="1396" spans="2:51" s="12" customFormat="1">
      <c r="B1396" s="147"/>
      <c r="D1396" s="141" t="s">
        <v>176</v>
      </c>
      <c r="E1396" s="148" t="s">
        <v>19</v>
      </c>
      <c r="F1396" s="149" t="s">
        <v>928</v>
      </c>
      <c r="H1396" s="148" t="s">
        <v>19</v>
      </c>
      <c r="I1396" s="150"/>
      <c r="L1396" s="147"/>
      <c r="M1396" s="151"/>
      <c r="T1396" s="152"/>
      <c r="AT1396" s="148" t="s">
        <v>176</v>
      </c>
      <c r="AU1396" s="148" t="s">
        <v>86</v>
      </c>
      <c r="AV1396" s="12" t="s">
        <v>84</v>
      </c>
      <c r="AW1396" s="12" t="s">
        <v>37</v>
      </c>
      <c r="AX1396" s="12" t="s">
        <v>76</v>
      </c>
      <c r="AY1396" s="148" t="s">
        <v>163</v>
      </c>
    </row>
    <row r="1397" spans="2:51" s="13" customFormat="1" ht="20.399999999999999">
      <c r="B1397" s="153"/>
      <c r="D1397" s="141" t="s">
        <v>176</v>
      </c>
      <c r="E1397" s="154" t="s">
        <v>19</v>
      </c>
      <c r="F1397" s="155" t="s">
        <v>1116</v>
      </c>
      <c r="H1397" s="156">
        <v>16.899999999999999</v>
      </c>
      <c r="I1397" s="157"/>
      <c r="L1397" s="153"/>
      <c r="M1397" s="158"/>
      <c r="T1397" s="159"/>
      <c r="AT1397" s="154" t="s">
        <v>176</v>
      </c>
      <c r="AU1397" s="154" t="s">
        <v>86</v>
      </c>
      <c r="AV1397" s="13" t="s">
        <v>86</v>
      </c>
      <c r="AW1397" s="13" t="s">
        <v>37</v>
      </c>
      <c r="AX1397" s="13" t="s">
        <v>76</v>
      </c>
      <c r="AY1397" s="154" t="s">
        <v>163</v>
      </c>
    </row>
    <row r="1398" spans="2:51" s="12" customFormat="1">
      <c r="B1398" s="147"/>
      <c r="D1398" s="141" t="s">
        <v>176</v>
      </c>
      <c r="E1398" s="148" t="s">
        <v>19</v>
      </c>
      <c r="F1398" s="149" t="s">
        <v>931</v>
      </c>
      <c r="H1398" s="148" t="s">
        <v>19</v>
      </c>
      <c r="I1398" s="150"/>
      <c r="L1398" s="147"/>
      <c r="M1398" s="151"/>
      <c r="T1398" s="152"/>
      <c r="AT1398" s="148" t="s">
        <v>176</v>
      </c>
      <c r="AU1398" s="148" t="s">
        <v>86</v>
      </c>
      <c r="AV1398" s="12" t="s">
        <v>84</v>
      </c>
      <c r="AW1398" s="12" t="s">
        <v>37</v>
      </c>
      <c r="AX1398" s="12" t="s">
        <v>76</v>
      </c>
      <c r="AY1398" s="148" t="s">
        <v>163</v>
      </c>
    </row>
    <row r="1399" spans="2:51" s="13" customFormat="1">
      <c r="B1399" s="153"/>
      <c r="D1399" s="141" t="s">
        <v>176</v>
      </c>
      <c r="E1399" s="154" t="s">
        <v>19</v>
      </c>
      <c r="F1399" s="155" t="s">
        <v>1117</v>
      </c>
      <c r="H1399" s="156">
        <v>11.5</v>
      </c>
      <c r="I1399" s="157"/>
      <c r="L1399" s="153"/>
      <c r="M1399" s="158"/>
      <c r="T1399" s="159"/>
      <c r="AT1399" s="154" t="s">
        <v>176</v>
      </c>
      <c r="AU1399" s="154" t="s">
        <v>86</v>
      </c>
      <c r="AV1399" s="13" t="s">
        <v>86</v>
      </c>
      <c r="AW1399" s="13" t="s">
        <v>37</v>
      </c>
      <c r="AX1399" s="13" t="s">
        <v>76</v>
      </c>
      <c r="AY1399" s="154" t="s">
        <v>163</v>
      </c>
    </row>
    <row r="1400" spans="2:51" s="12" customFormat="1">
      <c r="B1400" s="147"/>
      <c r="D1400" s="141" t="s">
        <v>176</v>
      </c>
      <c r="E1400" s="148" t="s">
        <v>19</v>
      </c>
      <c r="F1400" s="149" t="s">
        <v>943</v>
      </c>
      <c r="H1400" s="148" t="s">
        <v>19</v>
      </c>
      <c r="I1400" s="150"/>
      <c r="L1400" s="147"/>
      <c r="M1400" s="151"/>
      <c r="T1400" s="152"/>
      <c r="AT1400" s="148" t="s">
        <v>176</v>
      </c>
      <c r="AU1400" s="148" t="s">
        <v>86</v>
      </c>
      <c r="AV1400" s="12" t="s">
        <v>84</v>
      </c>
      <c r="AW1400" s="12" t="s">
        <v>37</v>
      </c>
      <c r="AX1400" s="12" t="s">
        <v>76</v>
      </c>
      <c r="AY1400" s="148" t="s">
        <v>163</v>
      </c>
    </row>
    <row r="1401" spans="2:51" s="13" customFormat="1">
      <c r="B1401" s="153"/>
      <c r="D1401" s="141" t="s">
        <v>176</v>
      </c>
      <c r="E1401" s="154" t="s">
        <v>19</v>
      </c>
      <c r="F1401" s="155" t="s">
        <v>1118</v>
      </c>
      <c r="H1401" s="156">
        <v>7.6</v>
      </c>
      <c r="I1401" s="157"/>
      <c r="L1401" s="153"/>
      <c r="M1401" s="158"/>
      <c r="T1401" s="159"/>
      <c r="AT1401" s="154" t="s">
        <v>176</v>
      </c>
      <c r="AU1401" s="154" t="s">
        <v>86</v>
      </c>
      <c r="AV1401" s="13" t="s">
        <v>86</v>
      </c>
      <c r="AW1401" s="13" t="s">
        <v>37</v>
      </c>
      <c r="AX1401" s="13" t="s">
        <v>76</v>
      </c>
      <c r="AY1401" s="154" t="s">
        <v>163</v>
      </c>
    </row>
    <row r="1402" spans="2:51" s="12" customFormat="1">
      <c r="B1402" s="147"/>
      <c r="D1402" s="141" t="s">
        <v>176</v>
      </c>
      <c r="E1402" s="148" t="s">
        <v>19</v>
      </c>
      <c r="F1402" s="149" t="s">
        <v>558</v>
      </c>
      <c r="H1402" s="148" t="s">
        <v>19</v>
      </c>
      <c r="I1402" s="150"/>
      <c r="L1402" s="147"/>
      <c r="M1402" s="151"/>
      <c r="T1402" s="152"/>
      <c r="AT1402" s="148" t="s">
        <v>176</v>
      </c>
      <c r="AU1402" s="148" t="s">
        <v>86</v>
      </c>
      <c r="AV1402" s="12" t="s">
        <v>84</v>
      </c>
      <c r="AW1402" s="12" t="s">
        <v>37</v>
      </c>
      <c r="AX1402" s="12" t="s">
        <v>76</v>
      </c>
      <c r="AY1402" s="148" t="s">
        <v>163</v>
      </c>
    </row>
    <row r="1403" spans="2:51" s="12" customFormat="1">
      <c r="B1403" s="147"/>
      <c r="D1403" s="141" t="s">
        <v>176</v>
      </c>
      <c r="E1403" s="148" t="s">
        <v>19</v>
      </c>
      <c r="F1403" s="149" t="s">
        <v>880</v>
      </c>
      <c r="H1403" s="148" t="s">
        <v>19</v>
      </c>
      <c r="I1403" s="150"/>
      <c r="L1403" s="147"/>
      <c r="M1403" s="151"/>
      <c r="T1403" s="152"/>
      <c r="AT1403" s="148" t="s">
        <v>176</v>
      </c>
      <c r="AU1403" s="148" t="s">
        <v>86</v>
      </c>
      <c r="AV1403" s="12" t="s">
        <v>84</v>
      </c>
      <c r="AW1403" s="12" t="s">
        <v>37</v>
      </c>
      <c r="AX1403" s="12" t="s">
        <v>76</v>
      </c>
      <c r="AY1403" s="148" t="s">
        <v>163</v>
      </c>
    </row>
    <row r="1404" spans="2:51" s="13" customFormat="1">
      <c r="B1404" s="153"/>
      <c r="D1404" s="141" t="s">
        <v>176</v>
      </c>
      <c r="E1404" s="154" t="s">
        <v>19</v>
      </c>
      <c r="F1404" s="155" t="s">
        <v>1119</v>
      </c>
      <c r="H1404" s="156">
        <v>3.89</v>
      </c>
      <c r="I1404" s="157"/>
      <c r="L1404" s="153"/>
      <c r="M1404" s="158"/>
      <c r="T1404" s="159"/>
      <c r="AT1404" s="154" t="s">
        <v>176</v>
      </c>
      <c r="AU1404" s="154" t="s">
        <v>86</v>
      </c>
      <c r="AV1404" s="13" t="s">
        <v>86</v>
      </c>
      <c r="AW1404" s="13" t="s">
        <v>37</v>
      </c>
      <c r="AX1404" s="13" t="s">
        <v>76</v>
      </c>
      <c r="AY1404" s="154" t="s">
        <v>163</v>
      </c>
    </row>
    <row r="1405" spans="2:51" s="12" customFormat="1">
      <c r="B1405" s="147"/>
      <c r="D1405" s="141" t="s">
        <v>176</v>
      </c>
      <c r="E1405" s="148" t="s">
        <v>19</v>
      </c>
      <c r="F1405" s="149" t="s">
        <v>947</v>
      </c>
      <c r="H1405" s="148" t="s">
        <v>19</v>
      </c>
      <c r="I1405" s="150"/>
      <c r="L1405" s="147"/>
      <c r="M1405" s="151"/>
      <c r="T1405" s="152"/>
      <c r="AT1405" s="148" t="s">
        <v>176</v>
      </c>
      <c r="AU1405" s="148" t="s">
        <v>86</v>
      </c>
      <c r="AV1405" s="12" t="s">
        <v>84</v>
      </c>
      <c r="AW1405" s="12" t="s">
        <v>37</v>
      </c>
      <c r="AX1405" s="12" t="s">
        <v>76</v>
      </c>
      <c r="AY1405" s="148" t="s">
        <v>163</v>
      </c>
    </row>
    <row r="1406" spans="2:51" s="13" customFormat="1">
      <c r="B1406" s="153"/>
      <c r="D1406" s="141" t="s">
        <v>176</v>
      </c>
      <c r="E1406" s="154" t="s">
        <v>19</v>
      </c>
      <c r="F1406" s="155" t="s">
        <v>1120</v>
      </c>
      <c r="H1406" s="156">
        <v>20.399999999999999</v>
      </c>
      <c r="I1406" s="157"/>
      <c r="L1406" s="153"/>
      <c r="M1406" s="158"/>
      <c r="T1406" s="159"/>
      <c r="AT1406" s="154" t="s">
        <v>176</v>
      </c>
      <c r="AU1406" s="154" t="s">
        <v>86</v>
      </c>
      <c r="AV1406" s="13" t="s">
        <v>86</v>
      </c>
      <c r="AW1406" s="13" t="s">
        <v>37</v>
      </c>
      <c r="AX1406" s="13" t="s">
        <v>76</v>
      </c>
      <c r="AY1406" s="154" t="s">
        <v>163</v>
      </c>
    </row>
    <row r="1407" spans="2:51" s="12" customFormat="1">
      <c r="B1407" s="147"/>
      <c r="D1407" s="141" t="s">
        <v>176</v>
      </c>
      <c r="E1407" s="148" t="s">
        <v>19</v>
      </c>
      <c r="F1407" s="149" t="s">
        <v>953</v>
      </c>
      <c r="H1407" s="148" t="s">
        <v>19</v>
      </c>
      <c r="I1407" s="150"/>
      <c r="L1407" s="147"/>
      <c r="M1407" s="151"/>
      <c r="T1407" s="152"/>
      <c r="AT1407" s="148" t="s">
        <v>176</v>
      </c>
      <c r="AU1407" s="148" t="s">
        <v>86</v>
      </c>
      <c r="AV1407" s="12" t="s">
        <v>84</v>
      </c>
      <c r="AW1407" s="12" t="s">
        <v>37</v>
      </c>
      <c r="AX1407" s="12" t="s">
        <v>76</v>
      </c>
      <c r="AY1407" s="148" t="s">
        <v>163</v>
      </c>
    </row>
    <row r="1408" spans="2:51" s="13" customFormat="1">
      <c r="B1408" s="153"/>
      <c r="D1408" s="141" t="s">
        <v>176</v>
      </c>
      <c r="E1408" s="154" t="s">
        <v>19</v>
      </c>
      <c r="F1408" s="155" t="s">
        <v>1121</v>
      </c>
      <c r="H1408" s="156">
        <v>8.1</v>
      </c>
      <c r="I1408" s="157"/>
      <c r="L1408" s="153"/>
      <c r="M1408" s="158"/>
      <c r="T1408" s="159"/>
      <c r="AT1408" s="154" t="s">
        <v>176</v>
      </c>
      <c r="AU1408" s="154" t="s">
        <v>86</v>
      </c>
      <c r="AV1408" s="13" t="s">
        <v>86</v>
      </c>
      <c r="AW1408" s="13" t="s">
        <v>37</v>
      </c>
      <c r="AX1408" s="13" t="s">
        <v>76</v>
      </c>
      <c r="AY1408" s="154" t="s">
        <v>163</v>
      </c>
    </row>
    <row r="1409" spans="2:65" s="12" customFormat="1">
      <c r="B1409" s="147"/>
      <c r="D1409" s="141" t="s">
        <v>176</v>
      </c>
      <c r="E1409" s="148" t="s">
        <v>19</v>
      </c>
      <c r="F1409" s="149" t="s">
        <v>955</v>
      </c>
      <c r="H1409" s="148" t="s">
        <v>19</v>
      </c>
      <c r="I1409" s="150"/>
      <c r="L1409" s="147"/>
      <c r="M1409" s="151"/>
      <c r="T1409" s="152"/>
      <c r="AT1409" s="148" t="s">
        <v>176</v>
      </c>
      <c r="AU1409" s="148" t="s">
        <v>86</v>
      </c>
      <c r="AV1409" s="12" t="s">
        <v>84</v>
      </c>
      <c r="AW1409" s="12" t="s">
        <v>37</v>
      </c>
      <c r="AX1409" s="12" t="s">
        <v>76</v>
      </c>
      <c r="AY1409" s="148" t="s">
        <v>163</v>
      </c>
    </row>
    <row r="1410" spans="2:65" s="13" customFormat="1">
      <c r="B1410" s="153"/>
      <c r="D1410" s="141" t="s">
        <v>176</v>
      </c>
      <c r="E1410" s="154" t="s">
        <v>19</v>
      </c>
      <c r="F1410" s="155" t="s">
        <v>1122</v>
      </c>
      <c r="H1410" s="156">
        <v>4.5999999999999996</v>
      </c>
      <c r="I1410" s="157"/>
      <c r="L1410" s="153"/>
      <c r="M1410" s="158"/>
      <c r="T1410" s="159"/>
      <c r="AT1410" s="154" t="s">
        <v>176</v>
      </c>
      <c r="AU1410" s="154" t="s">
        <v>86</v>
      </c>
      <c r="AV1410" s="13" t="s">
        <v>86</v>
      </c>
      <c r="AW1410" s="13" t="s">
        <v>37</v>
      </c>
      <c r="AX1410" s="13" t="s">
        <v>76</v>
      </c>
      <c r="AY1410" s="154" t="s">
        <v>163</v>
      </c>
    </row>
    <row r="1411" spans="2:65" s="12" customFormat="1">
      <c r="B1411" s="147"/>
      <c r="D1411" s="141" t="s">
        <v>176</v>
      </c>
      <c r="E1411" s="148" t="s">
        <v>19</v>
      </c>
      <c r="F1411" s="149" t="s">
        <v>957</v>
      </c>
      <c r="H1411" s="148" t="s">
        <v>19</v>
      </c>
      <c r="I1411" s="150"/>
      <c r="L1411" s="147"/>
      <c r="M1411" s="151"/>
      <c r="T1411" s="152"/>
      <c r="AT1411" s="148" t="s">
        <v>176</v>
      </c>
      <c r="AU1411" s="148" t="s">
        <v>86</v>
      </c>
      <c r="AV1411" s="12" t="s">
        <v>84</v>
      </c>
      <c r="AW1411" s="12" t="s">
        <v>37</v>
      </c>
      <c r="AX1411" s="12" t="s">
        <v>76</v>
      </c>
      <c r="AY1411" s="148" t="s">
        <v>163</v>
      </c>
    </row>
    <row r="1412" spans="2:65" s="13" customFormat="1">
      <c r="B1412" s="153"/>
      <c r="D1412" s="141" t="s">
        <v>176</v>
      </c>
      <c r="E1412" s="154" t="s">
        <v>19</v>
      </c>
      <c r="F1412" s="155" t="s">
        <v>1123</v>
      </c>
      <c r="H1412" s="156">
        <v>8.3000000000000007</v>
      </c>
      <c r="I1412" s="157"/>
      <c r="L1412" s="153"/>
      <c r="M1412" s="158"/>
      <c r="T1412" s="159"/>
      <c r="AT1412" s="154" t="s">
        <v>176</v>
      </c>
      <c r="AU1412" s="154" t="s">
        <v>86</v>
      </c>
      <c r="AV1412" s="13" t="s">
        <v>86</v>
      </c>
      <c r="AW1412" s="13" t="s">
        <v>37</v>
      </c>
      <c r="AX1412" s="13" t="s">
        <v>76</v>
      </c>
      <c r="AY1412" s="154" t="s">
        <v>163</v>
      </c>
    </row>
    <row r="1413" spans="2:65" s="12" customFormat="1">
      <c r="B1413" s="147"/>
      <c r="D1413" s="141" t="s">
        <v>176</v>
      </c>
      <c r="E1413" s="148" t="s">
        <v>19</v>
      </c>
      <c r="F1413" s="149" t="s">
        <v>960</v>
      </c>
      <c r="H1413" s="148" t="s">
        <v>19</v>
      </c>
      <c r="I1413" s="150"/>
      <c r="L1413" s="147"/>
      <c r="M1413" s="151"/>
      <c r="T1413" s="152"/>
      <c r="AT1413" s="148" t="s">
        <v>176</v>
      </c>
      <c r="AU1413" s="148" t="s">
        <v>86</v>
      </c>
      <c r="AV1413" s="12" t="s">
        <v>84</v>
      </c>
      <c r="AW1413" s="12" t="s">
        <v>37</v>
      </c>
      <c r="AX1413" s="12" t="s">
        <v>76</v>
      </c>
      <c r="AY1413" s="148" t="s">
        <v>163</v>
      </c>
    </row>
    <row r="1414" spans="2:65" s="13" customFormat="1" ht="20.399999999999999">
      <c r="B1414" s="153"/>
      <c r="D1414" s="141" t="s">
        <v>176</v>
      </c>
      <c r="E1414" s="154" t="s">
        <v>19</v>
      </c>
      <c r="F1414" s="155" t="s">
        <v>1115</v>
      </c>
      <c r="H1414" s="156">
        <v>21.6</v>
      </c>
      <c r="I1414" s="157"/>
      <c r="L1414" s="153"/>
      <c r="M1414" s="158"/>
      <c r="T1414" s="159"/>
      <c r="AT1414" s="154" t="s">
        <v>176</v>
      </c>
      <c r="AU1414" s="154" t="s">
        <v>86</v>
      </c>
      <c r="AV1414" s="13" t="s">
        <v>86</v>
      </c>
      <c r="AW1414" s="13" t="s">
        <v>37</v>
      </c>
      <c r="AX1414" s="13" t="s">
        <v>76</v>
      </c>
      <c r="AY1414" s="154" t="s">
        <v>163</v>
      </c>
    </row>
    <row r="1415" spans="2:65" s="12" customFormat="1">
      <c r="B1415" s="147"/>
      <c r="D1415" s="141" t="s">
        <v>176</v>
      </c>
      <c r="E1415" s="148" t="s">
        <v>19</v>
      </c>
      <c r="F1415" s="149" t="s">
        <v>962</v>
      </c>
      <c r="H1415" s="148" t="s">
        <v>19</v>
      </c>
      <c r="I1415" s="150"/>
      <c r="L1415" s="147"/>
      <c r="M1415" s="151"/>
      <c r="T1415" s="152"/>
      <c r="AT1415" s="148" t="s">
        <v>176</v>
      </c>
      <c r="AU1415" s="148" t="s">
        <v>86</v>
      </c>
      <c r="AV1415" s="12" t="s">
        <v>84</v>
      </c>
      <c r="AW1415" s="12" t="s">
        <v>37</v>
      </c>
      <c r="AX1415" s="12" t="s">
        <v>76</v>
      </c>
      <c r="AY1415" s="148" t="s">
        <v>163</v>
      </c>
    </row>
    <row r="1416" spans="2:65" s="13" customFormat="1" ht="20.399999999999999">
      <c r="B1416" s="153"/>
      <c r="D1416" s="141" t="s">
        <v>176</v>
      </c>
      <c r="E1416" s="154" t="s">
        <v>19</v>
      </c>
      <c r="F1416" s="155" t="s">
        <v>1124</v>
      </c>
      <c r="H1416" s="156">
        <v>19.2</v>
      </c>
      <c r="I1416" s="157"/>
      <c r="L1416" s="153"/>
      <c r="M1416" s="158"/>
      <c r="T1416" s="159"/>
      <c r="AT1416" s="154" t="s">
        <v>176</v>
      </c>
      <c r="AU1416" s="154" t="s">
        <v>86</v>
      </c>
      <c r="AV1416" s="13" t="s">
        <v>86</v>
      </c>
      <c r="AW1416" s="13" t="s">
        <v>37</v>
      </c>
      <c r="AX1416" s="13" t="s">
        <v>76</v>
      </c>
      <c r="AY1416" s="154" t="s">
        <v>163</v>
      </c>
    </row>
    <row r="1417" spans="2:65" s="14" customFormat="1">
      <c r="B1417" s="160"/>
      <c r="D1417" s="141" t="s">
        <v>176</v>
      </c>
      <c r="E1417" s="161" t="s">
        <v>19</v>
      </c>
      <c r="F1417" s="162" t="s">
        <v>178</v>
      </c>
      <c r="H1417" s="163">
        <v>168.99</v>
      </c>
      <c r="I1417" s="164"/>
      <c r="L1417" s="160"/>
      <c r="M1417" s="165"/>
      <c r="T1417" s="166"/>
      <c r="AT1417" s="161" t="s">
        <v>176</v>
      </c>
      <c r="AU1417" s="161" t="s">
        <v>86</v>
      </c>
      <c r="AV1417" s="14" t="s">
        <v>170</v>
      </c>
      <c r="AW1417" s="14" t="s">
        <v>37</v>
      </c>
      <c r="AX1417" s="14" t="s">
        <v>84</v>
      </c>
      <c r="AY1417" s="161" t="s">
        <v>163</v>
      </c>
    </row>
    <row r="1418" spans="2:65" s="1" customFormat="1" ht="21.75" customHeight="1">
      <c r="B1418" s="33"/>
      <c r="C1418" s="128" t="s">
        <v>1125</v>
      </c>
      <c r="D1418" s="128" t="s">
        <v>165</v>
      </c>
      <c r="E1418" s="129" t="s">
        <v>1126</v>
      </c>
      <c r="F1418" s="130" t="s">
        <v>1127</v>
      </c>
      <c r="G1418" s="131" t="s">
        <v>187</v>
      </c>
      <c r="H1418" s="132">
        <v>3.6</v>
      </c>
      <c r="I1418" s="133"/>
      <c r="J1418" s="134">
        <f>ROUND(I1418*H1418,2)</f>
        <v>0</v>
      </c>
      <c r="K1418" s="130" t="s">
        <v>169</v>
      </c>
      <c r="L1418" s="33"/>
      <c r="M1418" s="135" t="s">
        <v>19</v>
      </c>
      <c r="N1418" s="136" t="s">
        <v>47</v>
      </c>
      <c r="P1418" s="137">
        <f>O1418*H1418</f>
        <v>0</v>
      </c>
      <c r="Q1418" s="137">
        <v>2.5999999999999998E-4</v>
      </c>
      <c r="R1418" s="137">
        <f>Q1418*H1418</f>
        <v>9.3599999999999998E-4</v>
      </c>
      <c r="S1418" s="137">
        <v>0</v>
      </c>
      <c r="T1418" s="138">
        <f>S1418*H1418</f>
        <v>0</v>
      </c>
      <c r="AR1418" s="139" t="s">
        <v>170</v>
      </c>
      <c r="AT1418" s="139" t="s">
        <v>165</v>
      </c>
      <c r="AU1418" s="139" t="s">
        <v>86</v>
      </c>
      <c r="AY1418" s="18" t="s">
        <v>163</v>
      </c>
      <c r="BE1418" s="140">
        <f>IF(N1418="základní",J1418,0)</f>
        <v>0</v>
      </c>
      <c r="BF1418" s="140">
        <f>IF(N1418="snížená",J1418,0)</f>
        <v>0</v>
      </c>
      <c r="BG1418" s="140">
        <f>IF(N1418="zákl. přenesená",J1418,0)</f>
        <v>0</v>
      </c>
      <c r="BH1418" s="140">
        <f>IF(N1418="sníž. přenesená",J1418,0)</f>
        <v>0</v>
      </c>
      <c r="BI1418" s="140">
        <f>IF(N1418="nulová",J1418,0)</f>
        <v>0</v>
      </c>
      <c r="BJ1418" s="18" t="s">
        <v>84</v>
      </c>
      <c r="BK1418" s="140">
        <f>ROUND(I1418*H1418,2)</f>
        <v>0</v>
      </c>
      <c r="BL1418" s="18" t="s">
        <v>170</v>
      </c>
      <c r="BM1418" s="139" t="s">
        <v>1128</v>
      </c>
    </row>
    <row r="1419" spans="2:65" s="1" customFormat="1" ht="19.2">
      <c r="B1419" s="33"/>
      <c r="D1419" s="141" t="s">
        <v>172</v>
      </c>
      <c r="F1419" s="142" t="s">
        <v>1129</v>
      </c>
      <c r="I1419" s="143"/>
      <c r="L1419" s="33"/>
      <c r="M1419" s="144"/>
      <c r="T1419" s="54"/>
      <c r="AT1419" s="18" t="s">
        <v>172</v>
      </c>
      <c r="AU1419" s="18" t="s">
        <v>86</v>
      </c>
    </row>
    <row r="1420" spans="2:65" s="1" customFormat="1">
      <c r="B1420" s="33"/>
      <c r="D1420" s="145" t="s">
        <v>174</v>
      </c>
      <c r="F1420" s="146" t="s">
        <v>1130</v>
      </c>
      <c r="I1420" s="143"/>
      <c r="L1420" s="33"/>
      <c r="M1420" s="144"/>
      <c r="T1420" s="54"/>
      <c r="AT1420" s="18" t="s">
        <v>174</v>
      </c>
      <c r="AU1420" s="18" t="s">
        <v>86</v>
      </c>
    </row>
    <row r="1421" spans="2:65" s="12" customFormat="1">
      <c r="B1421" s="147"/>
      <c r="D1421" s="141" t="s">
        <v>176</v>
      </c>
      <c r="E1421" s="148" t="s">
        <v>19</v>
      </c>
      <c r="F1421" s="149" t="s">
        <v>511</v>
      </c>
      <c r="H1421" s="148" t="s">
        <v>19</v>
      </c>
      <c r="I1421" s="150"/>
      <c r="L1421" s="147"/>
      <c r="M1421" s="151"/>
      <c r="T1421" s="152"/>
      <c r="AT1421" s="148" t="s">
        <v>176</v>
      </c>
      <c r="AU1421" s="148" t="s">
        <v>86</v>
      </c>
      <c r="AV1421" s="12" t="s">
        <v>84</v>
      </c>
      <c r="AW1421" s="12" t="s">
        <v>37</v>
      </c>
      <c r="AX1421" s="12" t="s">
        <v>76</v>
      </c>
      <c r="AY1421" s="148" t="s">
        <v>163</v>
      </c>
    </row>
    <row r="1422" spans="2:65" s="13" customFormat="1">
      <c r="B1422" s="153"/>
      <c r="D1422" s="141" t="s">
        <v>176</v>
      </c>
      <c r="E1422" s="154" t="s">
        <v>19</v>
      </c>
      <c r="F1422" s="155" t="s">
        <v>1131</v>
      </c>
      <c r="H1422" s="156">
        <v>3.6</v>
      </c>
      <c r="I1422" s="157"/>
      <c r="L1422" s="153"/>
      <c r="M1422" s="158"/>
      <c r="T1422" s="159"/>
      <c r="AT1422" s="154" t="s">
        <v>176</v>
      </c>
      <c r="AU1422" s="154" t="s">
        <v>86</v>
      </c>
      <c r="AV1422" s="13" t="s">
        <v>86</v>
      </c>
      <c r="AW1422" s="13" t="s">
        <v>37</v>
      </c>
      <c r="AX1422" s="13" t="s">
        <v>76</v>
      </c>
      <c r="AY1422" s="154" t="s">
        <v>163</v>
      </c>
    </row>
    <row r="1423" spans="2:65" s="14" customFormat="1">
      <c r="B1423" s="160"/>
      <c r="D1423" s="141" t="s">
        <v>176</v>
      </c>
      <c r="E1423" s="161" t="s">
        <v>19</v>
      </c>
      <c r="F1423" s="162" t="s">
        <v>178</v>
      </c>
      <c r="H1423" s="163">
        <v>3.6</v>
      </c>
      <c r="I1423" s="164"/>
      <c r="L1423" s="160"/>
      <c r="M1423" s="165"/>
      <c r="T1423" s="166"/>
      <c r="AT1423" s="161" t="s">
        <v>176</v>
      </c>
      <c r="AU1423" s="161" t="s">
        <v>86</v>
      </c>
      <c r="AV1423" s="14" t="s">
        <v>170</v>
      </c>
      <c r="AW1423" s="14" t="s">
        <v>37</v>
      </c>
      <c r="AX1423" s="14" t="s">
        <v>84</v>
      </c>
      <c r="AY1423" s="161" t="s">
        <v>163</v>
      </c>
    </row>
    <row r="1424" spans="2:65" s="1" customFormat="1" ht="24.15" customHeight="1">
      <c r="B1424" s="33"/>
      <c r="C1424" s="128" t="s">
        <v>1132</v>
      </c>
      <c r="D1424" s="128" t="s">
        <v>165</v>
      </c>
      <c r="E1424" s="129" t="s">
        <v>1133</v>
      </c>
      <c r="F1424" s="130" t="s">
        <v>1134</v>
      </c>
      <c r="G1424" s="131" t="s">
        <v>187</v>
      </c>
      <c r="H1424" s="132">
        <v>3.6</v>
      </c>
      <c r="I1424" s="133"/>
      <c r="J1424" s="134">
        <f>ROUND(I1424*H1424,2)</f>
        <v>0</v>
      </c>
      <c r="K1424" s="130" t="s">
        <v>169</v>
      </c>
      <c r="L1424" s="33"/>
      <c r="M1424" s="135" t="s">
        <v>19</v>
      </c>
      <c r="N1424" s="136" t="s">
        <v>47</v>
      </c>
      <c r="P1424" s="137">
        <f>O1424*H1424</f>
        <v>0</v>
      </c>
      <c r="Q1424" s="137">
        <v>4.3800000000000002E-3</v>
      </c>
      <c r="R1424" s="137">
        <f>Q1424*H1424</f>
        <v>1.5768000000000001E-2</v>
      </c>
      <c r="S1424" s="137">
        <v>0</v>
      </c>
      <c r="T1424" s="138">
        <f>S1424*H1424</f>
        <v>0</v>
      </c>
      <c r="AR1424" s="139" t="s">
        <v>170</v>
      </c>
      <c r="AT1424" s="139" t="s">
        <v>165</v>
      </c>
      <c r="AU1424" s="139" t="s">
        <v>86</v>
      </c>
      <c r="AY1424" s="18" t="s">
        <v>163</v>
      </c>
      <c r="BE1424" s="140">
        <f>IF(N1424="základní",J1424,0)</f>
        <v>0</v>
      </c>
      <c r="BF1424" s="140">
        <f>IF(N1424="snížená",J1424,0)</f>
        <v>0</v>
      </c>
      <c r="BG1424" s="140">
        <f>IF(N1424="zákl. přenesená",J1424,0)</f>
        <v>0</v>
      </c>
      <c r="BH1424" s="140">
        <f>IF(N1424="sníž. přenesená",J1424,0)</f>
        <v>0</v>
      </c>
      <c r="BI1424" s="140">
        <f>IF(N1424="nulová",J1424,0)</f>
        <v>0</v>
      </c>
      <c r="BJ1424" s="18" t="s">
        <v>84</v>
      </c>
      <c r="BK1424" s="140">
        <f>ROUND(I1424*H1424,2)</f>
        <v>0</v>
      </c>
      <c r="BL1424" s="18" t="s">
        <v>170</v>
      </c>
      <c r="BM1424" s="139" t="s">
        <v>1135</v>
      </c>
    </row>
    <row r="1425" spans="2:65" s="1" customFormat="1" ht="19.2">
      <c r="B1425" s="33"/>
      <c r="D1425" s="141" t="s">
        <v>172</v>
      </c>
      <c r="F1425" s="142" t="s">
        <v>1136</v>
      </c>
      <c r="I1425" s="143"/>
      <c r="L1425" s="33"/>
      <c r="M1425" s="144"/>
      <c r="T1425" s="54"/>
      <c r="AT1425" s="18" t="s">
        <v>172</v>
      </c>
      <c r="AU1425" s="18" t="s">
        <v>86</v>
      </c>
    </row>
    <row r="1426" spans="2:65" s="1" customFormat="1">
      <c r="B1426" s="33"/>
      <c r="D1426" s="145" t="s">
        <v>174</v>
      </c>
      <c r="F1426" s="146" t="s">
        <v>1137</v>
      </c>
      <c r="I1426" s="143"/>
      <c r="L1426" s="33"/>
      <c r="M1426" s="144"/>
      <c r="T1426" s="54"/>
      <c r="AT1426" s="18" t="s">
        <v>174</v>
      </c>
      <c r="AU1426" s="18" t="s">
        <v>86</v>
      </c>
    </row>
    <row r="1427" spans="2:65" s="1" customFormat="1" ht="24.15" customHeight="1">
      <c r="B1427" s="33"/>
      <c r="C1427" s="128" t="s">
        <v>1138</v>
      </c>
      <c r="D1427" s="128" t="s">
        <v>165</v>
      </c>
      <c r="E1427" s="129" t="s">
        <v>1139</v>
      </c>
      <c r="F1427" s="130" t="s">
        <v>1140</v>
      </c>
      <c r="G1427" s="131" t="s">
        <v>187</v>
      </c>
      <c r="H1427" s="132">
        <v>3.6</v>
      </c>
      <c r="I1427" s="133"/>
      <c r="J1427" s="134">
        <f>ROUND(I1427*H1427,2)</f>
        <v>0</v>
      </c>
      <c r="K1427" s="130" t="s">
        <v>169</v>
      </c>
      <c r="L1427" s="33"/>
      <c r="M1427" s="135" t="s">
        <v>19</v>
      </c>
      <c r="N1427" s="136" t="s">
        <v>47</v>
      </c>
      <c r="P1427" s="137">
        <f>O1427*H1427</f>
        <v>0</v>
      </c>
      <c r="Q1427" s="137">
        <v>2.2000000000000001E-4</v>
      </c>
      <c r="R1427" s="137">
        <f>Q1427*H1427</f>
        <v>7.9200000000000006E-4</v>
      </c>
      <c r="S1427" s="137">
        <v>0</v>
      </c>
      <c r="T1427" s="138">
        <f>S1427*H1427</f>
        <v>0</v>
      </c>
      <c r="AR1427" s="139" t="s">
        <v>170</v>
      </c>
      <c r="AT1427" s="139" t="s">
        <v>165</v>
      </c>
      <c r="AU1427" s="139" t="s">
        <v>86</v>
      </c>
      <c r="AY1427" s="18" t="s">
        <v>163</v>
      </c>
      <c r="BE1427" s="140">
        <f>IF(N1427="základní",J1427,0)</f>
        <v>0</v>
      </c>
      <c r="BF1427" s="140">
        <f>IF(N1427="snížená",J1427,0)</f>
        <v>0</v>
      </c>
      <c r="BG1427" s="140">
        <f>IF(N1427="zákl. přenesená",J1427,0)</f>
        <v>0</v>
      </c>
      <c r="BH1427" s="140">
        <f>IF(N1427="sníž. přenesená",J1427,0)</f>
        <v>0</v>
      </c>
      <c r="BI1427" s="140">
        <f>IF(N1427="nulová",J1427,0)</f>
        <v>0</v>
      </c>
      <c r="BJ1427" s="18" t="s">
        <v>84</v>
      </c>
      <c r="BK1427" s="140">
        <f>ROUND(I1427*H1427,2)</f>
        <v>0</v>
      </c>
      <c r="BL1427" s="18" t="s">
        <v>170</v>
      </c>
      <c r="BM1427" s="139" t="s">
        <v>1141</v>
      </c>
    </row>
    <row r="1428" spans="2:65" s="1" customFormat="1" ht="19.2">
      <c r="B1428" s="33"/>
      <c r="D1428" s="141" t="s">
        <v>172</v>
      </c>
      <c r="F1428" s="142" t="s">
        <v>1142</v>
      </c>
      <c r="I1428" s="143"/>
      <c r="L1428" s="33"/>
      <c r="M1428" s="144"/>
      <c r="T1428" s="54"/>
      <c r="AT1428" s="18" t="s">
        <v>172</v>
      </c>
      <c r="AU1428" s="18" t="s">
        <v>86</v>
      </c>
    </row>
    <row r="1429" spans="2:65" s="1" customFormat="1">
      <c r="B1429" s="33"/>
      <c r="D1429" s="145" t="s">
        <v>174</v>
      </c>
      <c r="F1429" s="146" t="s">
        <v>1143</v>
      </c>
      <c r="I1429" s="143"/>
      <c r="L1429" s="33"/>
      <c r="M1429" s="144"/>
      <c r="T1429" s="54"/>
      <c r="AT1429" s="18" t="s">
        <v>174</v>
      </c>
      <c r="AU1429" s="18" t="s">
        <v>86</v>
      </c>
    </row>
    <row r="1430" spans="2:65" s="1" customFormat="1" ht="44.25" customHeight="1">
      <c r="B1430" s="33"/>
      <c r="C1430" s="128" t="s">
        <v>1144</v>
      </c>
      <c r="D1430" s="128" t="s">
        <v>165</v>
      </c>
      <c r="E1430" s="129" t="s">
        <v>1145</v>
      </c>
      <c r="F1430" s="130" t="s">
        <v>1146</v>
      </c>
      <c r="G1430" s="131" t="s">
        <v>187</v>
      </c>
      <c r="H1430" s="132">
        <v>3.6</v>
      </c>
      <c r="I1430" s="133"/>
      <c r="J1430" s="134">
        <f>ROUND(I1430*H1430,2)</f>
        <v>0</v>
      </c>
      <c r="K1430" s="130" t="s">
        <v>169</v>
      </c>
      <c r="L1430" s="33"/>
      <c r="M1430" s="135" t="s">
        <v>19</v>
      </c>
      <c r="N1430" s="136" t="s">
        <v>47</v>
      </c>
      <c r="P1430" s="137">
        <f>O1430*H1430</f>
        <v>0</v>
      </c>
      <c r="Q1430" s="137">
        <v>8.8000000000000005E-3</v>
      </c>
      <c r="R1430" s="137">
        <f>Q1430*H1430</f>
        <v>3.168E-2</v>
      </c>
      <c r="S1430" s="137">
        <v>0</v>
      </c>
      <c r="T1430" s="138">
        <f>S1430*H1430</f>
        <v>0</v>
      </c>
      <c r="AR1430" s="139" t="s">
        <v>170</v>
      </c>
      <c r="AT1430" s="139" t="s">
        <v>165</v>
      </c>
      <c r="AU1430" s="139" t="s">
        <v>86</v>
      </c>
      <c r="AY1430" s="18" t="s">
        <v>163</v>
      </c>
      <c r="BE1430" s="140">
        <f>IF(N1430="základní",J1430,0)</f>
        <v>0</v>
      </c>
      <c r="BF1430" s="140">
        <f>IF(N1430="snížená",J1430,0)</f>
        <v>0</v>
      </c>
      <c r="BG1430" s="140">
        <f>IF(N1430="zákl. přenesená",J1430,0)</f>
        <v>0</v>
      </c>
      <c r="BH1430" s="140">
        <f>IF(N1430="sníž. přenesená",J1430,0)</f>
        <v>0</v>
      </c>
      <c r="BI1430" s="140">
        <f>IF(N1430="nulová",J1430,0)</f>
        <v>0</v>
      </c>
      <c r="BJ1430" s="18" t="s">
        <v>84</v>
      </c>
      <c r="BK1430" s="140">
        <f>ROUND(I1430*H1430,2)</f>
        <v>0</v>
      </c>
      <c r="BL1430" s="18" t="s">
        <v>170</v>
      </c>
      <c r="BM1430" s="139" t="s">
        <v>1147</v>
      </c>
    </row>
    <row r="1431" spans="2:65" s="1" customFormat="1" ht="48">
      <c r="B1431" s="33"/>
      <c r="D1431" s="141" t="s">
        <v>172</v>
      </c>
      <c r="F1431" s="142" t="s">
        <v>1148</v>
      </c>
      <c r="I1431" s="143"/>
      <c r="L1431" s="33"/>
      <c r="M1431" s="144"/>
      <c r="T1431" s="54"/>
      <c r="AT1431" s="18" t="s">
        <v>172</v>
      </c>
      <c r="AU1431" s="18" t="s">
        <v>86</v>
      </c>
    </row>
    <row r="1432" spans="2:65" s="1" customFormat="1">
      <c r="B1432" s="33"/>
      <c r="D1432" s="145" t="s">
        <v>174</v>
      </c>
      <c r="F1432" s="146" t="s">
        <v>1149</v>
      </c>
      <c r="I1432" s="143"/>
      <c r="L1432" s="33"/>
      <c r="M1432" s="144"/>
      <c r="T1432" s="54"/>
      <c r="AT1432" s="18" t="s">
        <v>174</v>
      </c>
      <c r="AU1432" s="18" t="s">
        <v>86</v>
      </c>
    </row>
    <row r="1433" spans="2:65" s="12" customFormat="1">
      <c r="B1433" s="147"/>
      <c r="D1433" s="141" t="s">
        <v>176</v>
      </c>
      <c r="E1433" s="148" t="s">
        <v>19</v>
      </c>
      <c r="F1433" s="149" t="s">
        <v>511</v>
      </c>
      <c r="H1433" s="148" t="s">
        <v>19</v>
      </c>
      <c r="I1433" s="150"/>
      <c r="L1433" s="147"/>
      <c r="M1433" s="151"/>
      <c r="T1433" s="152"/>
      <c r="AT1433" s="148" t="s">
        <v>176</v>
      </c>
      <c r="AU1433" s="148" t="s">
        <v>86</v>
      </c>
      <c r="AV1433" s="12" t="s">
        <v>84</v>
      </c>
      <c r="AW1433" s="12" t="s">
        <v>37</v>
      </c>
      <c r="AX1433" s="12" t="s">
        <v>76</v>
      </c>
      <c r="AY1433" s="148" t="s">
        <v>163</v>
      </c>
    </row>
    <row r="1434" spans="2:65" s="13" customFormat="1">
      <c r="B1434" s="153"/>
      <c r="D1434" s="141" t="s">
        <v>176</v>
      </c>
      <c r="E1434" s="154" t="s">
        <v>19</v>
      </c>
      <c r="F1434" s="155" t="s">
        <v>1131</v>
      </c>
      <c r="H1434" s="156">
        <v>3.6</v>
      </c>
      <c r="I1434" s="157"/>
      <c r="L1434" s="153"/>
      <c r="M1434" s="158"/>
      <c r="T1434" s="159"/>
      <c r="AT1434" s="154" t="s">
        <v>176</v>
      </c>
      <c r="AU1434" s="154" t="s">
        <v>86</v>
      </c>
      <c r="AV1434" s="13" t="s">
        <v>86</v>
      </c>
      <c r="AW1434" s="13" t="s">
        <v>37</v>
      </c>
      <c r="AX1434" s="13" t="s">
        <v>76</v>
      </c>
      <c r="AY1434" s="154" t="s">
        <v>163</v>
      </c>
    </row>
    <row r="1435" spans="2:65" s="14" customFormat="1">
      <c r="B1435" s="160"/>
      <c r="D1435" s="141" t="s">
        <v>176</v>
      </c>
      <c r="E1435" s="161" t="s">
        <v>19</v>
      </c>
      <c r="F1435" s="162" t="s">
        <v>178</v>
      </c>
      <c r="H1435" s="163">
        <v>3.6</v>
      </c>
      <c r="I1435" s="164"/>
      <c r="L1435" s="160"/>
      <c r="M1435" s="165"/>
      <c r="T1435" s="166"/>
      <c r="AT1435" s="161" t="s">
        <v>176</v>
      </c>
      <c r="AU1435" s="161" t="s">
        <v>86</v>
      </c>
      <c r="AV1435" s="14" t="s">
        <v>170</v>
      </c>
      <c r="AW1435" s="14" t="s">
        <v>37</v>
      </c>
      <c r="AX1435" s="14" t="s">
        <v>84</v>
      </c>
      <c r="AY1435" s="161" t="s">
        <v>163</v>
      </c>
    </row>
    <row r="1436" spans="2:65" s="1" customFormat="1" ht="16.5" customHeight="1">
      <c r="B1436" s="33"/>
      <c r="C1436" s="167" t="s">
        <v>1150</v>
      </c>
      <c r="D1436" s="167" t="s">
        <v>323</v>
      </c>
      <c r="E1436" s="168" t="s">
        <v>1151</v>
      </c>
      <c r="F1436" s="169" t="s">
        <v>1152</v>
      </c>
      <c r="G1436" s="170" t="s">
        <v>187</v>
      </c>
      <c r="H1436" s="171">
        <v>3.78</v>
      </c>
      <c r="I1436" s="172"/>
      <c r="J1436" s="173">
        <f>ROUND(I1436*H1436,2)</f>
        <v>0</v>
      </c>
      <c r="K1436" s="169" t="s">
        <v>169</v>
      </c>
      <c r="L1436" s="174"/>
      <c r="M1436" s="175" t="s">
        <v>19</v>
      </c>
      <c r="N1436" s="176" t="s">
        <v>47</v>
      </c>
      <c r="P1436" s="137">
        <f>O1436*H1436</f>
        <v>0</v>
      </c>
      <c r="Q1436" s="137">
        <v>3.0000000000000001E-3</v>
      </c>
      <c r="R1436" s="137">
        <f>Q1436*H1436</f>
        <v>1.1339999999999999E-2</v>
      </c>
      <c r="S1436" s="137">
        <v>0</v>
      </c>
      <c r="T1436" s="138">
        <f>S1436*H1436</f>
        <v>0</v>
      </c>
      <c r="AR1436" s="139" t="s">
        <v>225</v>
      </c>
      <c r="AT1436" s="139" t="s">
        <v>323</v>
      </c>
      <c r="AU1436" s="139" t="s">
        <v>86</v>
      </c>
      <c r="AY1436" s="18" t="s">
        <v>163</v>
      </c>
      <c r="BE1436" s="140">
        <f>IF(N1436="základní",J1436,0)</f>
        <v>0</v>
      </c>
      <c r="BF1436" s="140">
        <f>IF(N1436="snížená",J1436,0)</f>
        <v>0</v>
      </c>
      <c r="BG1436" s="140">
        <f>IF(N1436="zákl. přenesená",J1436,0)</f>
        <v>0</v>
      </c>
      <c r="BH1436" s="140">
        <f>IF(N1436="sníž. přenesená",J1436,0)</f>
        <v>0</v>
      </c>
      <c r="BI1436" s="140">
        <f>IF(N1436="nulová",J1436,0)</f>
        <v>0</v>
      </c>
      <c r="BJ1436" s="18" t="s">
        <v>84</v>
      </c>
      <c r="BK1436" s="140">
        <f>ROUND(I1436*H1436,2)</f>
        <v>0</v>
      </c>
      <c r="BL1436" s="18" t="s">
        <v>170</v>
      </c>
      <c r="BM1436" s="139" t="s">
        <v>1153</v>
      </c>
    </row>
    <row r="1437" spans="2:65" s="1" customFormat="1">
      <c r="B1437" s="33"/>
      <c r="D1437" s="141" t="s">
        <v>172</v>
      </c>
      <c r="F1437" s="142" t="s">
        <v>1152</v>
      </c>
      <c r="I1437" s="143"/>
      <c r="L1437" s="33"/>
      <c r="M1437" s="144"/>
      <c r="T1437" s="54"/>
      <c r="AT1437" s="18" t="s">
        <v>172</v>
      </c>
      <c r="AU1437" s="18" t="s">
        <v>86</v>
      </c>
    </row>
    <row r="1438" spans="2:65" s="13" customFormat="1">
      <c r="B1438" s="153"/>
      <c r="D1438" s="141" t="s">
        <v>176</v>
      </c>
      <c r="F1438" s="155" t="s">
        <v>1154</v>
      </c>
      <c r="H1438" s="156">
        <v>3.78</v>
      </c>
      <c r="I1438" s="157"/>
      <c r="L1438" s="153"/>
      <c r="M1438" s="158"/>
      <c r="T1438" s="159"/>
      <c r="AT1438" s="154" t="s">
        <v>176</v>
      </c>
      <c r="AU1438" s="154" t="s">
        <v>86</v>
      </c>
      <c r="AV1438" s="13" t="s">
        <v>86</v>
      </c>
      <c r="AW1438" s="13" t="s">
        <v>4</v>
      </c>
      <c r="AX1438" s="13" t="s">
        <v>84</v>
      </c>
      <c r="AY1438" s="154" t="s">
        <v>163</v>
      </c>
    </row>
    <row r="1439" spans="2:65" s="1" customFormat="1" ht="24.15" customHeight="1">
      <c r="B1439" s="33"/>
      <c r="C1439" s="128" t="s">
        <v>1155</v>
      </c>
      <c r="D1439" s="128" t="s">
        <v>165</v>
      </c>
      <c r="E1439" s="129" t="s">
        <v>1156</v>
      </c>
      <c r="F1439" s="130" t="s">
        <v>1157</v>
      </c>
      <c r="G1439" s="131" t="s">
        <v>187</v>
      </c>
      <c r="H1439" s="132">
        <v>3.6</v>
      </c>
      <c r="I1439" s="133"/>
      <c r="J1439" s="134">
        <f>ROUND(I1439*H1439,2)</f>
        <v>0</v>
      </c>
      <c r="K1439" s="130" t="s">
        <v>169</v>
      </c>
      <c r="L1439" s="33"/>
      <c r="M1439" s="135" t="s">
        <v>19</v>
      </c>
      <c r="N1439" s="136" t="s">
        <v>47</v>
      </c>
      <c r="P1439" s="137">
        <f>O1439*H1439</f>
        <v>0</v>
      </c>
      <c r="Q1439" s="137">
        <v>3.3600000000000001E-3</v>
      </c>
      <c r="R1439" s="137">
        <f>Q1439*H1439</f>
        <v>1.2096000000000001E-2</v>
      </c>
      <c r="S1439" s="137">
        <v>0</v>
      </c>
      <c r="T1439" s="138">
        <f>S1439*H1439</f>
        <v>0</v>
      </c>
      <c r="AR1439" s="139" t="s">
        <v>170</v>
      </c>
      <c r="AT1439" s="139" t="s">
        <v>165</v>
      </c>
      <c r="AU1439" s="139" t="s">
        <v>86</v>
      </c>
      <c r="AY1439" s="18" t="s">
        <v>163</v>
      </c>
      <c r="BE1439" s="140">
        <f>IF(N1439="základní",J1439,0)</f>
        <v>0</v>
      </c>
      <c r="BF1439" s="140">
        <f>IF(N1439="snížená",J1439,0)</f>
        <v>0</v>
      </c>
      <c r="BG1439" s="140">
        <f>IF(N1439="zákl. přenesená",J1439,0)</f>
        <v>0</v>
      </c>
      <c r="BH1439" s="140">
        <f>IF(N1439="sníž. přenesená",J1439,0)</f>
        <v>0</v>
      </c>
      <c r="BI1439" s="140">
        <f>IF(N1439="nulová",J1439,0)</f>
        <v>0</v>
      </c>
      <c r="BJ1439" s="18" t="s">
        <v>84</v>
      </c>
      <c r="BK1439" s="140">
        <f>ROUND(I1439*H1439,2)</f>
        <v>0</v>
      </c>
      <c r="BL1439" s="18" t="s">
        <v>170</v>
      </c>
      <c r="BM1439" s="139" t="s">
        <v>1158</v>
      </c>
    </row>
    <row r="1440" spans="2:65" s="1" customFormat="1" ht="19.2">
      <c r="B1440" s="33"/>
      <c r="D1440" s="141" t="s">
        <v>172</v>
      </c>
      <c r="F1440" s="142" t="s">
        <v>1159</v>
      </c>
      <c r="I1440" s="143"/>
      <c r="L1440" s="33"/>
      <c r="M1440" s="144"/>
      <c r="T1440" s="54"/>
      <c r="AT1440" s="18" t="s">
        <v>172</v>
      </c>
      <c r="AU1440" s="18" t="s">
        <v>86</v>
      </c>
    </row>
    <row r="1441" spans="2:65" s="1" customFormat="1">
      <c r="B1441" s="33"/>
      <c r="D1441" s="145" t="s">
        <v>174</v>
      </c>
      <c r="F1441" s="146" t="s">
        <v>1160</v>
      </c>
      <c r="I1441" s="143"/>
      <c r="L1441" s="33"/>
      <c r="M1441" s="144"/>
      <c r="T1441" s="54"/>
      <c r="AT1441" s="18" t="s">
        <v>174</v>
      </c>
      <c r="AU1441" s="18" t="s">
        <v>86</v>
      </c>
    </row>
    <row r="1442" spans="2:65" s="1" customFormat="1" ht="24.15" customHeight="1">
      <c r="B1442" s="33"/>
      <c r="C1442" s="128" t="s">
        <v>1161</v>
      </c>
      <c r="D1442" s="128" t="s">
        <v>165</v>
      </c>
      <c r="E1442" s="129" t="s">
        <v>1162</v>
      </c>
      <c r="F1442" s="130" t="s">
        <v>1163</v>
      </c>
      <c r="G1442" s="131" t="s">
        <v>187</v>
      </c>
      <c r="H1442" s="132">
        <v>18.734999999999999</v>
      </c>
      <c r="I1442" s="133"/>
      <c r="J1442" s="134">
        <f>ROUND(I1442*H1442,2)</f>
        <v>0</v>
      </c>
      <c r="K1442" s="130" t="s">
        <v>169</v>
      </c>
      <c r="L1442" s="33"/>
      <c r="M1442" s="135" t="s">
        <v>19</v>
      </c>
      <c r="N1442" s="136" t="s">
        <v>47</v>
      </c>
      <c r="P1442" s="137">
        <f>O1442*H1442</f>
        <v>0</v>
      </c>
      <c r="Q1442" s="137">
        <v>7.3499999999999998E-3</v>
      </c>
      <c r="R1442" s="137">
        <f>Q1442*H1442</f>
        <v>0.13770225</v>
      </c>
      <c r="S1442" s="137">
        <v>0</v>
      </c>
      <c r="T1442" s="138">
        <f>S1442*H1442</f>
        <v>0</v>
      </c>
      <c r="AR1442" s="139" t="s">
        <v>170</v>
      </c>
      <c r="AT1442" s="139" t="s">
        <v>165</v>
      </c>
      <c r="AU1442" s="139" t="s">
        <v>86</v>
      </c>
      <c r="AY1442" s="18" t="s">
        <v>163</v>
      </c>
      <c r="BE1442" s="140">
        <f>IF(N1442="základní",J1442,0)</f>
        <v>0</v>
      </c>
      <c r="BF1442" s="140">
        <f>IF(N1442="snížená",J1442,0)</f>
        <v>0</v>
      </c>
      <c r="BG1442" s="140">
        <f>IF(N1442="zákl. přenesená",J1442,0)</f>
        <v>0</v>
      </c>
      <c r="BH1442" s="140">
        <f>IF(N1442="sníž. přenesená",J1442,0)</f>
        <v>0</v>
      </c>
      <c r="BI1442" s="140">
        <f>IF(N1442="nulová",J1442,0)</f>
        <v>0</v>
      </c>
      <c r="BJ1442" s="18" t="s">
        <v>84</v>
      </c>
      <c r="BK1442" s="140">
        <f>ROUND(I1442*H1442,2)</f>
        <v>0</v>
      </c>
      <c r="BL1442" s="18" t="s">
        <v>170</v>
      </c>
      <c r="BM1442" s="139" t="s">
        <v>1164</v>
      </c>
    </row>
    <row r="1443" spans="2:65" s="1" customFormat="1" ht="19.2">
      <c r="B1443" s="33"/>
      <c r="D1443" s="141" t="s">
        <v>172</v>
      </c>
      <c r="F1443" s="142" t="s">
        <v>1165</v>
      </c>
      <c r="I1443" s="143"/>
      <c r="L1443" s="33"/>
      <c r="M1443" s="144"/>
      <c r="T1443" s="54"/>
      <c r="AT1443" s="18" t="s">
        <v>172</v>
      </c>
      <c r="AU1443" s="18" t="s">
        <v>86</v>
      </c>
    </row>
    <row r="1444" spans="2:65" s="1" customFormat="1">
      <c r="B1444" s="33"/>
      <c r="D1444" s="145" t="s">
        <v>174</v>
      </c>
      <c r="F1444" s="146" t="s">
        <v>1166</v>
      </c>
      <c r="I1444" s="143"/>
      <c r="L1444" s="33"/>
      <c r="M1444" s="144"/>
      <c r="T1444" s="54"/>
      <c r="AT1444" s="18" t="s">
        <v>174</v>
      </c>
      <c r="AU1444" s="18" t="s">
        <v>86</v>
      </c>
    </row>
    <row r="1445" spans="2:65" s="12" customFormat="1">
      <c r="B1445" s="147"/>
      <c r="D1445" s="141" t="s">
        <v>176</v>
      </c>
      <c r="E1445" s="148" t="s">
        <v>19</v>
      </c>
      <c r="F1445" s="149" t="s">
        <v>511</v>
      </c>
      <c r="H1445" s="148" t="s">
        <v>19</v>
      </c>
      <c r="I1445" s="150"/>
      <c r="L1445" s="147"/>
      <c r="M1445" s="151"/>
      <c r="T1445" s="152"/>
      <c r="AT1445" s="148" t="s">
        <v>176</v>
      </c>
      <c r="AU1445" s="148" t="s">
        <v>86</v>
      </c>
      <c r="AV1445" s="12" t="s">
        <v>84</v>
      </c>
      <c r="AW1445" s="12" t="s">
        <v>37</v>
      </c>
      <c r="AX1445" s="12" t="s">
        <v>76</v>
      </c>
      <c r="AY1445" s="148" t="s">
        <v>163</v>
      </c>
    </row>
    <row r="1446" spans="2:65" s="12" customFormat="1">
      <c r="B1446" s="147"/>
      <c r="D1446" s="141" t="s">
        <v>176</v>
      </c>
      <c r="E1446" s="148" t="s">
        <v>19</v>
      </c>
      <c r="F1446" s="149" t="s">
        <v>1167</v>
      </c>
      <c r="H1446" s="148" t="s">
        <v>19</v>
      </c>
      <c r="I1446" s="150"/>
      <c r="L1446" s="147"/>
      <c r="M1446" s="151"/>
      <c r="T1446" s="152"/>
      <c r="AT1446" s="148" t="s">
        <v>176</v>
      </c>
      <c r="AU1446" s="148" t="s">
        <v>86</v>
      </c>
      <c r="AV1446" s="12" t="s">
        <v>84</v>
      </c>
      <c r="AW1446" s="12" t="s">
        <v>37</v>
      </c>
      <c r="AX1446" s="12" t="s">
        <v>76</v>
      </c>
      <c r="AY1446" s="148" t="s">
        <v>163</v>
      </c>
    </row>
    <row r="1447" spans="2:65" s="13" customFormat="1" ht="20.399999999999999">
      <c r="B1447" s="153"/>
      <c r="D1447" s="141" t="s">
        <v>176</v>
      </c>
      <c r="E1447" s="154" t="s">
        <v>19</v>
      </c>
      <c r="F1447" s="155" t="s">
        <v>1168</v>
      </c>
      <c r="H1447" s="156">
        <v>26.504999999999999</v>
      </c>
      <c r="I1447" s="157"/>
      <c r="L1447" s="153"/>
      <c r="M1447" s="158"/>
      <c r="T1447" s="159"/>
      <c r="AT1447" s="154" t="s">
        <v>176</v>
      </c>
      <c r="AU1447" s="154" t="s">
        <v>86</v>
      </c>
      <c r="AV1447" s="13" t="s">
        <v>86</v>
      </c>
      <c r="AW1447" s="13" t="s">
        <v>37</v>
      </c>
      <c r="AX1447" s="13" t="s">
        <v>76</v>
      </c>
      <c r="AY1447" s="154" t="s">
        <v>163</v>
      </c>
    </row>
    <row r="1448" spans="2:65" s="12" customFormat="1">
      <c r="B1448" s="147"/>
      <c r="D1448" s="141" t="s">
        <v>176</v>
      </c>
      <c r="E1448" s="148" t="s">
        <v>19</v>
      </c>
      <c r="F1448" s="149" t="s">
        <v>555</v>
      </c>
      <c r="H1448" s="148" t="s">
        <v>19</v>
      </c>
      <c r="I1448" s="150"/>
      <c r="L1448" s="147"/>
      <c r="M1448" s="151"/>
      <c r="T1448" s="152"/>
      <c r="AT1448" s="148" t="s">
        <v>176</v>
      </c>
      <c r="AU1448" s="148" t="s">
        <v>86</v>
      </c>
      <c r="AV1448" s="12" t="s">
        <v>84</v>
      </c>
      <c r="AW1448" s="12" t="s">
        <v>37</v>
      </c>
      <c r="AX1448" s="12" t="s">
        <v>76</v>
      </c>
      <c r="AY1448" s="148" t="s">
        <v>163</v>
      </c>
    </row>
    <row r="1449" spans="2:65" s="13" customFormat="1">
      <c r="B1449" s="153"/>
      <c r="D1449" s="141" t="s">
        <v>176</v>
      </c>
      <c r="E1449" s="154" t="s">
        <v>19</v>
      </c>
      <c r="F1449" s="155" t="s">
        <v>1169</v>
      </c>
      <c r="H1449" s="156">
        <v>-7.77</v>
      </c>
      <c r="I1449" s="157"/>
      <c r="L1449" s="153"/>
      <c r="M1449" s="158"/>
      <c r="T1449" s="159"/>
      <c r="AT1449" s="154" t="s">
        <v>176</v>
      </c>
      <c r="AU1449" s="154" t="s">
        <v>86</v>
      </c>
      <c r="AV1449" s="13" t="s">
        <v>86</v>
      </c>
      <c r="AW1449" s="13" t="s">
        <v>37</v>
      </c>
      <c r="AX1449" s="13" t="s">
        <v>76</v>
      </c>
      <c r="AY1449" s="154" t="s">
        <v>163</v>
      </c>
    </row>
    <row r="1450" spans="2:65" s="14" customFormat="1">
      <c r="B1450" s="160"/>
      <c r="D1450" s="141" t="s">
        <v>176</v>
      </c>
      <c r="E1450" s="161" t="s">
        <v>19</v>
      </c>
      <c r="F1450" s="162" t="s">
        <v>178</v>
      </c>
      <c r="H1450" s="163">
        <v>18.734999999999999</v>
      </c>
      <c r="I1450" s="164"/>
      <c r="L1450" s="160"/>
      <c r="M1450" s="165"/>
      <c r="T1450" s="166"/>
      <c r="AT1450" s="161" t="s">
        <v>176</v>
      </c>
      <c r="AU1450" s="161" t="s">
        <v>86</v>
      </c>
      <c r="AV1450" s="14" t="s">
        <v>170</v>
      </c>
      <c r="AW1450" s="14" t="s">
        <v>37</v>
      </c>
      <c r="AX1450" s="14" t="s">
        <v>84</v>
      </c>
      <c r="AY1450" s="161" t="s">
        <v>163</v>
      </c>
    </row>
    <row r="1451" spans="2:65" s="1" customFormat="1" ht="37.799999999999997" customHeight="1">
      <c r="B1451" s="33"/>
      <c r="C1451" s="128" t="s">
        <v>1170</v>
      </c>
      <c r="D1451" s="128" t="s">
        <v>165</v>
      </c>
      <c r="E1451" s="129" t="s">
        <v>1171</v>
      </c>
      <c r="F1451" s="130" t="s">
        <v>1172</v>
      </c>
      <c r="G1451" s="131" t="s">
        <v>202</v>
      </c>
      <c r="H1451" s="132">
        <v>9.5</v>
      </c>
      <c r="I1451" s="133"/>
      <c r="J1451" s="134">
        <f>ROUND(I1451*H1451,2)</f>
        <v>0</v>
      </c>
      <c r="K1451" s="130" t="s">
        <v>169</v>
      </c>
      <c r="L1451" s="33"/>
      <c r="M1451" s="135" t="s">
        <v>19</v>
      </c>
      <c r="N1451" s="136" t="s">
        <v>47</v>
      </c>
      <c r="P1451" s="137">
        <f>O1451*H1451</f>
        <v>0</v>
      </c>
      <c r="Q1451" s="137">
        <v>1.7600000000000001E-3</v>
      </c>
      <c r="R1451" s="137">
        <f>Q1451*H1451</f>
        <v>1.6720000000000002E-2</v>
      </c>
      <c r="S1451" s="137">
        <v>0</v>
      </c>
      <c r="T1451" s="138">
        <f>S1451*H1451</f>
        <v>0</v>
      </c>
      <c r="AR1451" s="139" t="s">
        <v>170</v>
      </c>
      <c r="AT1451" s="139" t="s">
        <v>165</v>
      </c>
      <c r="AU1451" s="139" t="s">
        <v>86</v>
      </c>
      <c r="AY1451" s="18" t="s">
        <v>163</v>
      </c>
      <c r="BE1451" s="140">
        <f>IF(N1451="základní",J1451,0)</f>
        <v>0</v>
      </c>
      <c r="BF1451" s="140">
        <f>IF(N1451="snížená",J1451,0)</f>
        <v>0</v>
      </c>
      <c r="BG1451" s="140">
        <f>IF(N1451="zákl. přenesená",J1451,0)</f>
        <v>0</v>
      </c>
      <c r="BH1451" s="140">
        <f>IF(N1451="sníž. přenesená",J1451,0)</f>
        <v>0</v>
      </c>
      <c r="BI1451" s="140">
        <f>IF(N1451="nulová",J1451,0)</f>
        <v>0</v>
      </c>
      <c r="BJ1451" s="18" t="s">
        <v>84</v>
      </c>
      <c r="BK1451" s="140">
        <f>ROUND(I1451*H1451,2)</f>
        <v>0</v>
      </c>
      <c r="BL1451" s="18" t="s">
        <v>170</v>
      </c>
      <c r="BM1451" s="139" t="s">
        <v>1173</v>
      </c>
    </row>
    <row r="1452" spans="2:65" s="1" customFormat="1" ht="28.8">
      <c r="B1452" s="33"/>
      <c r="D1452" s="141" t="s">
        <v>172</v>
      </c>
      <c r="F1452" s="142" t="s">
        <v>1174</v>
      </c>
      <c r="I1452" s="143"/>
      <c r="L1452" s="33"/>
      <c r="M1452" s="144"/>
      <c r="T1452" s="54"/>
      <c r="AT1452" s="18" t="s">
        <v>172</v>
      </c>
      <c r="AU1452" s="18" t="s">
        <v>86</v>
      </c>
    </row>
    <row r="1453" spans="2:65" s="1" customFormat="1">
      <c r="B1453" s="33"/>
      <c r="D1453" s="145" t="s">
        <v>174</v>
      </c>
      <c r="F1453" s="146" t="s">
        <v>1175</v>
      </c>
      <c r="I1453" s="143"/>
      <c r="L1453" s="33"/>
      <c r="M1453" s="144"/>
      <c r="T1453" s="54"/>
      <c r="AT1453" s="18" t="s">
        <v>174</v>
      </c>
      <c r="AU1453" s="18" t="s">
        <v>86</v>
      </c>
    </row>
    <row r="1454" spans="2:65" s="12" customFormat="1">
      <c r="B1454" s="147"/>
      <c r="D1454" s="141" t="s">
        <v>176</v>
      </c>
      <c r="E1454" s="148" t="s">
        <v>19</v>
      </c>
      <c r="F1454" s="149" t="s">
        <v>511</v>
      </c>
      <c r="H1454" s="148" t="s">
        <v>19</v>
      </c>
      <c r="I1454" s="150"/>
      <c r="L1454" s="147"/>
      <c r="M1454" s="151"/>
      <c r="T1454" s="152"/>
      <c r="AT1454" s="148" t="s">
        <v>176</v>
      </c>
      <c r="AU1454" s="148" t="s">
        <v>86</v>
      </c>
      <c r="AV1454" s="12" t="s">
        <v>84</v>
      </c>
      <c r="AW1454" s="12" t="s">
        <v>37</v>
      </c>
      <c r="AX1454" s="12" t="s">
        <v>76</v>
      </c>
      <c r="AY1454" s="148" t="s">
        <v>163</v>
      </c>
    </row>
    <row r="1455" spans="2:65" s="12" customFormat="1">
      <c r="B1455" s="147"/>
      <c r="D1455" s="141" t="s">
        <v>176</v>
      </c>
      <c r="E1455" s="148" t="s">
        <v>19</v>
      </c>
      <c r="F1455" s="149" t="s">
        <v>512</v>
      </c>
      <c r="H1455" s="148" t="s">
        <v>19</v>
      </c>
      <c r="I1455" s="150"/>
      <c r="L1455" s="147"/>
      <c r="M1455" s="151"/>
      <c r="T1455" s="152"/>
      <c r="AT1455" s="148" t="s">
        <v>176</v>
      </c>
      <c r="AU1455" s="148" t="s">
        <v>86</v>
      </c>
      <c r="AV1455" s="12" t="s">
        <v>84</v>
      </c>
      <c r="AW1455" s="12" t="s">
        <v>37</v>
      </c>
      <c r="AX1455" s="12" t="s">
        <v>76</v>
      </c>
      <c r="AY1455" s="148" t="s">
        <v>163</v>
      </c>
    </row>
    <row r="1456" spans="2:65" s="13" customFormat="1">
      <c r="B1456" s="153"/>
      <c r="D1456" s="141" t="s">
        <v>176</v>
      </c>
      <c r="E1456" s="154" t="s">
        <v>19</v>
      </c>
      <c r="F1456" s="155" t="s">
        <v>1176</v>
      </c>
      <c r="H1456" s="156">
        <v>9.5</v>
      </c>
      <c r="I1456" s="157"/>
      <c r="L1456" s="153"/>
      <c r="M1456" s="158"/>
      <c r="T1456" s="159"/>
      <c r="AT1456" s="154" t="s">
        <v>176</v>
      </c>
      <c r="AU1456" s="154" t="s">
        <v>86</v>
      </c>
      <c r="AV1456" s="13" t="s">
        <v>86</v>
      </c>
      <c r="AW1456" s="13" t="s">
        <v>37</v>
      </c>
      <c r="AX1456" s="13" t="s">
        <v>76</v>
      </c>
      <c r="AY1456" s="154" t="s">
        <v>163</v>
      </c>
    </row>
    <row r="1457" spans="2:65" s="14" customFormat="1">
      <c r="B1457" s="160"/>
      <c r="D1457" s="141" t="s">
        <v>176</v>
      </c>
      <c r="E1457" s="161" t="s">
        <v>19</v>
      </c>
      <c r="F1457" s="162" t="s">
        <v>178</v>
      </c>
      <c r="H1457" s="163">
        <v>9.5</v>
      </c>
      <c r="I1457" s="164"/>
      <c r="L1457" s="160"/>
      <c r="M1457" s="165"/>
      <c r="T1457" s="166"/>
      <c r="AT1457" s="161" t="s">
        <v>176</v>
      </c>
      <c r="AU1457" s="161" t="s">
        <v>86</v>
      </c>
      <c r="AV1457" s="14" t="s">
        <v>170</v>
      </c>
      <c r="AW1457" s="14" t="s">
        <v>37</v>
      </c>
      <c r="AX1457" s="14" t="s">
        <v>84</v>
      </c>
      <c r="AY1457" s="161" t="s">
        <v>163</v>
      </c>
    </row>
    <row r="1458" spans="2:65" s="1" customFormat="1" ht="16.5" customHeight="1">
      <c r="B1458" s="33"/>
      <c r="C1458" s="167" t="s">
        <v>1177</v>
      </c>
      <c r="D1458" s="167" t="s">
        <v>323</v>
      </c>
      <c r="E1458" s="168" t="s">
        <v>1178</v>
      </c>
      <c r="F1458" s="169" t="s">
        <v>1179</v>
      </c>
      <c r="G1458" s="170" t="s">
        <v>187</v>
      </c>
      <c r="H1458" s="171">
        <v>0.998</v>
      </c>
      <c r="I1458" s="172"/>
      <c r="J1458" s="173">
        <f>ROUND(I1458*H1458,2)</f>
        <v>0</v>
      </c>
      <c r="K1458" s="169" t="s">
        <v>169</v>
      </c>
      <c r="L1458" s="174"/>
      <c r="M1458" s="175" t="s">
        <v>19</v>
      </c>
      <c r="N1458" s="176" t="s">
        <v>47</v>
      </c>
      <c r="P1458" s="137">
        <f>O1458*H1458</f>
        <v>0</v>
      </c>
      <c r="Q1458" s="137">
        <v>2.9999999999999997E-4</v>
      </c>
      <c r="R1458" s="137">
        <f>Q1458*H1458</f>
        <v>2.9939999999999996E-4</v>
      </c>
      <c r="S1458" s="137">
        <v>0</v>
      </c>
      <c r="T1458" s="138">
        <f>S1458*H1458</f>
        <v>0</v>
      </c>
      <c r="AR1458" s="139" t="s">
        <v>225</v>
      </c>
      <c r="AT1458" s="139" t="s">
        <v>323</v>
      </c>
      <c r="AU1458" s="139" t="s">
        <v>86</v>
      </c>
      <c r="AY1458" s="18" t="s">
        <v>163</v>
      </c>
      <c r="BE1458" s="140">
        <f>IF(N1458="základní",J1458,0)</f>
        <v>0</v>
      </c>
      <c r="BF1458" s="140">
        <f>IF(N1458="snížená",J1458,0)</f>
        <v>0</v>
      </c>
      <c r="BG1458" s="140">
        <f>IF(N1458="zákl. přenesená",J1458,0)</f>
        <v>0</v>
      </c>
      <c r="BH1458" s="140">
        <f>IF(N1458="sníž. přenesená",J1458,0)</f>
        <v>0</v>
      </c>
      <c r="BI1458" s="140">
        <f>IF(N1458="nulová",J1458,0)</f>
        <v>0</v>
      </c>
      <c r="BJ1458" s="18" t="s">
        <v>84</v>
      </c>
      <c r="BK1458" s="140">
        <f>ROUND(I1458*H1458,2)</f>
        <v>0</v>
      </c>
      <c r="BL1458" s="18" t="s">
        <v>170</v>
      </c>
      <c r="BM1458" s="139" t="s">
        <v>1180</v>
      </c>
    </row>
    <row r="1459" spans="2:65" s="1" customFormat="1">
      <c r="B1459" s="33"/>
      <c r="D1459" s="141" t="s">
        <v>172</v>
      </c>
      <c r="F1459" s="142" t="s">
        <v>1179</v>
      </c>
      <c r="I1459" s="143"/>
      <c r="L1459" s="33"/>
      <c r="M1459" s="144"/>
      <c r="T1459" s="54"/>
      <c r="AT1459" s="18" t="s">
        <v>172</v>
      </c>
      <c r="AU1459" s="18" t="s">
        <v>86</v>
      </c>
    </row>
    <row r="1460" spans="2:65" s="12" customFormat="1">
      <c r="B1460" s="147"/>
      <c r="D1460" s="141" t="s">
        <v>176</v>
      </c>
      <c r="E1460" s="148" t="s">
        <v>19</v>
      </c>
      <c r="F1460" s="149" t="s">
        <v>511</v>
      </c>
      <c r="H1460" s="148" t="s">
        <v>19</v>
      </c>
      <c r="I1460" s="150"/>
      <c r="L1460" s="147"/>
      <c r="M1460" s="151"/>
      <c r="T1460" s="152"/>
      <c r="AT1460" s="148" t="s">
        <v>176</v>
      </c>
      <c r="AU1460" s="148" t="s">
        <v>86</v>
      </c>
      <c r="AV1460" s="12" t="s">
        <v>84</v>
      </c>
      <c r="AW1460" s="12" t="s">
        <v>37</v>
      </c>
      <c r="AX1460" s="12" t="s">
        <v>76</v>
      </c>
      <c r="AY1460" s="148" t="s">
        <v>163</v>
      </c>
    </row>
    <row r="1461" spans="2:65" s="12" customFormat="1">
      <c r="B1461" s="147"/>
      <c r="D1461" s="141" t="s">
        <v>176</v>
      </c>
      <c r="E1461" s="148" t="s">
        <v>19</v>
      </c>
      <c r="F1461" s="149" t="s">
        <v>512</v>
      </c>
      <c r="H1461" s="148" t="s">
        <v>19</v>
      </c>
      <c r="I1461" s="150"/>
      <c r="L1461" s="147"/>
      <c r="M1461" s="151"/>
      <c r="T1461" s="152"/>
      <c r="AT1461" s="148" t="s">
        <v>176</v>
      </c>
      <c r="AU1461" s="148" t="s">
        <v>86</v>
      </c>
      <c r="AV1461" s="12" t="s">
        <v>84</v>
      </c>
      <c r="AW1461" s="12" t="s">
        <v>37</v>
      </c>
      <c r="AX1461" s="12" t="s">
        <v>76</v>
      </c>
      <c r="AY1461" s="148" t="s">
        <v>163</v>
      </c>
    </row>
    <row r="1462" spans="2:65" s="13" customFormat="1">
      <c r="B1462" s="153"/>
      <c r="D1462" s="141" t="s">
        <v>176</v>
      </c>
      <c r="E1462" s="154" t="s">
        <v>19</v>
      </c>
      <c r="F1462" s="155" t="s">
        <v>1181</v>
      </c>
      <c r="H1462" s="156">
        <v>0.95</v>
      </c>
      <c r="I1462" s="157"/>
      <c r="L1462" s="153"/>
      <c r="M1462" s="158"/>
      <c r="T1462" s="159"/>
      <c r="AT1462" s="154" t="s">
        <v>176</v>
      </c>
      <c r="AU1462" s="154" t="s">
        <v>86</v>
      </c>
      <c r="AV1462" s="13" t="s">
        <v>86</v>
      </c>
      <c r="AW1462" s="13" t="s">
        <v>37</v>
      </c>
      <c r="AX1462" s="13" t="s">
        <v>76</v>
      </c>
      <c r="AY1462" s="154" t="s">
        <v>163</v>
      </c>
    </row>
    <row r="1463" spans="2:65" s="14" customFormat="1">
      <c r="B1463" s="160"/>
      <c r="D1463" s="141" t="s">
        <v>176</v>
      </c>
      <c r="E1463" s="161" t="s">
        <v>19</v>
      </c>
      <c r="F1463" s="162" t="s">
        <v>178</v>
      </c>
      <c r="H1463" s="163">
        <v>0.95</v>
      </c>
      <c r="I1463" s="164"/>
      <c r="L1463" s="160"/>
      <c r="M1463" s="165"/>
      <c r="T1463" s="166"/>
      <c r="AT1463" s="161" t="s">
        <v>176</v>
      </c>
      <c r="AU1463" s="161" t="s">
        <v>86</v>
      </c>
      <c r="AV1463" s="14" t="s">
        <v>170</v>
      </c>
      <c r="AW1463" s="14" t="s">
        <v>37</v>
      </c>
      <c r="AX1463" s="14" t="s">
        <v>84</v>
      </c>
      <c r="AY1463" s="161" t="s">
        <v>163</v>
      </c>
    </row>
    <row r="1464" spans="2:65" s="13" customFormat="1">
      <c r="B1464" s="153"/>
      <c r="D1464" s="141" t="s">
        <v>176</v>
      </c>
      <c r="F1464" s="155" t="s">
        <v>1182</v>
      </c>
      <c r="H1464" s="156">
        <v>0.998</v>
      </c>
      <c r="I1464" s="157"/>
      <c r="L1464" s="153"/>
      <c r="M1464" s="158"/>
      <c r="T1464" s="159"/>
      <c r="AT1464" s="154" t="s">
        <v>176</v>
      </c>
      <c r="AU1464" s="154" t="s">
        <v>86</v>
      </c>
      <c r="AV1464" s="13" t="s">
        <v>86</v>
      </c>
      <c r="AW1464" s="13" t="s">
        <v>4</v>
      </c>
      <c r="AX1464" s="13" t="s">
        <v>84</v>
      </c>
      <c r="AY1464" s="154" t="s">
        <v>163</v>
      </c>
    </row>
    <row r="1465" spans="2:65" s="1" customFormat="1" ht="24.15" customHeight="1">
      <c r="B1465" s="33"/>
      <c r="C1465" s="128" t="s">
        <v>1183</v>
      </c>
      <c r="D1465" s="128" t="s">
        <v>165</v>
      </c>
      <c r="E1465" s="129" t="s">
        <v>1184</v>
      </c>
      <c r="F1465" s="130" t="s">
        <v>1185</v>
      </c>
      <c r="G1465" s="131" t="s">
        <v>202</v>
      </c>
      <c r="H1465" s="132">
        <v>61.95</v>
      </c>
      <c r="I1465" s="133"/>
      <c r="J1465" s="134">
        <f>ROUND(I1465*H1465,2)</f>
        <v>0</v>
      </c>
      <c r="K1465" s="130" t="s">
        <v>169</v>
      </c>
      <c r="L1465" s="33"/>
      <c r="M1465" s="135" t="s">
        <v>19</v>
      </c>
      <c r="N1465" s="136" t="s">
        <v>47</v>
      </c>
      <c r="P1465" s="137">
        <f>O1465*H1465</f>
        <v>0</v>
      </c>
      <c r="Q1465" s="137">
        <v>3.0000000000000001E-5</v>
      </c>
      <c r="R1465" s="137">
        <f>Q1465*H1465</f>
        <v>1.8585000000000001E-3</v>
      </c>
      <c r="S1465" s="137">
        <v>0</v>
      </c>
      <c r="T1465" s="138">
        <f>S1465*H1465</f>
        <v>0</v>
      </c>
      <c r="AR1465" s="139" t="s">
        <v>170</v>
      </c>
      <c r="AT1465" s="139" t="s">
        <v>165</v>
      </c>
      <c r="AU1465" s="139" t="s">
        <v>86</v>
      </c>
      <c r="AY1465" s="18" t="s">
        <v>163</v>
      </c>
      <c r="BE1465" s="140">
        <f>IF(N1465="základní",J1465,0)</f>
        <v>0</v>
      </c>
      <c r="BF1465" s="140">
        <f>IF(N1465="snížená",J1465,0)</f>
        <v>0</v>
      </c>
      <c r="BG1465" s="140">
        <f>IF(N1465="zákl. přenesená",J1465,0)</f>
        <v>0</v>
      </c>
      <c r="BH1465" s="140">
        <f>IF(N1465="sníž. přenesená",J1465,0)</f>
        <v>0</v>
      </c>
      <c r="BI1465" s="140">
        <f>IF(N1465="nulová",J1465,0)</f>
        <v>0</v>
      </c>
      <c r="BJ1465" s="18" t="s">
        <v>84</v>
      </c>
      <c r="BK1465" s="140">
        <f>ROUND(I1465*H1465,2)</f>
        <v>0</v>
      </c>
      <c r="BL1465" s="18" t="s">
        <v>170</v>
      </c>
      <c r="BM1465" s="139" t="s">
        <v>1186</v>
      </c>
    </row>
    <row r="1466" spans="2:65" s="1" customFormat="1" ht="19.2">
      <c r="B1466" s="33"/>
      <c r="D1466" s="141" t="s">
        <v>172</v>
      </c>
      <c r="F1466" s="142" t="s">
        <v>1187</v>
      </c>
      <c r="I1466" s="143"/>
      <c r="L1466" s="33"/>
      <c r="M1466" s="144"/>
      <c r="T1466" s="54"/>
      <c r="AT1466" s="18" t="s">
        <v>172</v>
      </c>
      <c r="AU1466" s="18" t="s">
        <v>86</v>
      </c>
    </row>
    <row r="1467" spans="2:65" s="1" customFormat="1">
      <c r="B1467" s="33"/>
      <c r="D1467" s="145" t="s">
        <v>174</v>
      </c>
      <c r="F1467" s="146" t="s">
        <v>1188</v>
      </c>
      <c r="I1467" s="143"/>
      <c r="L1467" s="33"/>
      <c r="M1467" s="144"/>
      <c r="T1467" s="54"/>
      <c r="AT1467" s="18" t="s">
        <v>174</v>
      </c>
      <c r="AU1467" s="18" t="s">
        <v>86</v>
      </c>
    </row>
    <row r="1468" spans="2:65" s="12" customFormat="1">
      <c r="B1468" s="147"/>
      <c r="D1468" s="141" t="s">
        <v>176</v>
      </c>
      <c r="E1468" s="148" t="s">
        <v>19</v>
      </c>
      <c r="F1468" s="149" t="s">
        <v>1189</v>
      </c>
      <c r="H1468" s="148" t="s">
        <v>19</v>
      </c>
      <c r="I1468" s="150"/>
      <c r="L1468" s="147"/>
      <c r="M1468" s="151"/>
      <c r="T1468" s="152"/>
      <c r="AT1468" s="148" t="s">
        <v>176</v>
      </c>
      <c r="AU1468" s="148" t="s">
        <v>86</v>
      </c>
      <c r="AV1468" s="12" t="s">
        <v>84</v>
      </c>
      <c r="AW1468" s="12" t="s">
        <v>37</v>
      </c>
      <c r="AX1468" s="12" t="s">
        <v>76</v>
      </c>
      <c r="AY1468" s="148" t="s">
        <v>163</v>
      </c>
    </row>
    <row r="1469" spans="2:65" s="13" customFormat="1">
      <c r="B1469" s="153"/>
      <c r="D1469" s="141" t="s">
        <v>176</v>
      </c>
      <c r="E1469" s="154" t="s">
        <v>19</v>
      </c>
      <c r="F1469" s="155" t="s">
        <v>1190</v>
      </c>
      <c r="H1469" s="156">
        <v>25.2</v>
      </c>
      <c r="I1469" s="157"/>
      <c r="L1469" s="153"/>
      <c r="M1469" s="158"/>
      <c r="T1469" s="159"/>
      <c r="AT1469" s="154" t="s">
        <v>176</v>
      </c>
      <c r="AU1469" s="154" t="s">
        <v>86</v>
      </c>
      <c r="AV1469" s="13" t="s">
        <v>86</v>
      </c>
      <c r="AW1469" s="13" t="s">
        <v>37</v>
      </c>
      <c r="AX1469" s="13" t="s">
        <v>76</v>
      </c>
      <c r="AY1469" s="154" t="s">
        <v>163</v>
      </c>
    </row>
    <row r="1470" spans="2:65" s="12" customFormat="1">
      <c r="B1470" s="147"/>
      <c r="D1470" s="141" t="s">
        <v>176</v>
      </c>
      <c r="E1470" s="148" t="s">
        <v>19</v>
      </c>
      <c r="F1470" s="149" t="s">
        <v>1191</v>
      </c>
      <c r="H1470" s="148" t="s">
        <v>19</v>
      </c>
      <c r="I1470" s="150"/>
      <c r="L1470" s="147"/>
      <c r="M1470" s="151"/>
      <c r="T1470" s="152"/>
      <c r="AT1470" s="148" t="s">
        <v>176</v>
      </c>
      <c r="AU1470" s="148" t="s">
        <v>86</v>
      </c>
      <c r="AV1470" s="12" t="s">
        <v>84</v>
      </c>
      <c r="AW1470" s="12" t="s">
        <v>37</v>
      </c>
      <c r="AX1470" s="12" t="s">
        <v>76</v>
      </c>
      <c r="AY1470" s="148" t="s">
        <v>163</v>
      </c>
    </row>
    <row r="1471" spans="2:65" s="13" customFormat="1">
      <c r="B1471" s="153"/>
      <c r="D1471" s="141" t="s">
        <v>176</v>
      </c>
      <c r="E1471" s="154" t="s">
        <v>19</v>
      </c>
      <c r="F1471" s="155" t="s">
        <v>1192</v>
      </c>
      <c r="H1471" s="156">
        <v>0.75</v>
      </c>
      <c r="I1471" s="157"/>
      <c r="L1471" s="153"/>
      <c r="M1471" s="158"/>
      <c r="T1471" s="159"/>
      <c r="AT1471" s="154" t="s">
        <v>176</v>
      </c>
      <c r="AU1471" s="154" t="s">
        <v>86</v>
      </c>
      <c r="AV1471" s="13" t="s">
        <v>86</v>
      </c>
      <c r="AW1471" s="13" t="s">
        <v>37</v>
      </c>
      <c r="AX1471" s="13" t="s">
        <v>76</v>
      </c>
      <c r="AY1471" s="154" t="s">
        <v>163</v>
      </c>
    </row>
    <row r="1472" spans="2:65" s="12" customFormat="1">
      <c r="B1472" s="147"/>
      <c r="D1472" s="141" t="s">
        <v>176</v>
      </c>
      <c r="E1472" s="148" t="s">
        <v>19</v>
      </c>
      <c r="F1472" s="149" t="s">
        <v>1193</v>
      </c>
      <c r="H1472" s="148" t="s">
        <v>19</v>
      </c>
      <c r="I1472" s="150"/>
      <c r="L1472" s="147"/>
      <c r="M1472" s="151"/>
      <c r="T1472" s="152"/>
      <c r="AT1472" s="148" t="s">
        <v>176</v>
      </c>
      <c r="AU1472" s="148" t="s">
        <v>86</v>
      </c>
      <c r="AV1472" s="12" t="s">
        <v>84</v>
      </c>
      <c r="AW1472" s="12" t="s">
        <v>37</v>
      </c>
      <c r="AX1472" s="12" t="s">
        <v>76</v>
      </c>
      <c r="AY1472" s="148" t="s">
        <v>163</v>
      </c>
    </row>
    <row r="1473" spans="2:65" s="13" customFormat="1">
      <c r="B1473" s="153"/>
      <c r="D1473" s="141" t="s">
        <v>176</v>
      </c>
      <c r="E1473" s="154" t="s">
        <v>19</v>
      </c>
      <c r="F1473" s="155" t="s">
        <v>1190</v>
      </c>
      <c r="H1473" s="156">
        <v>25.2</v>
      </c>
      <c r="I1473" s="157"/>
      <c r="L1473" s="153"/>
      <c r="M1473" s="158"/>
      <c r="T1473" s="159"/>
      <c r="AT1473" s="154" t="s">
        <v>176</v>
      </c>
      <c r="AU1473" s="154" t="s">
        <v>86</v>
      </c>
      <c r="AV1473" s="13" t="s">
        <v>86</v>
      </c>
      <c r="AW1473" s="13" t="s">
        <v>37</v>
      </c>
      <c r="AX1473" s="13" t="s">
        <v>76</v>
      </c>
      <c r="AY1473" s="154" t="s">
        <v>163</v>
      </c>
    </row>
    <row r="1474" spans="2:65" s="12" customFormat="1" ht="20.399999999999999">
      <c r="B1474" s="147"/>
      <c r="D1474" s="141" t="s">
        <v>176</v>
      </c>
      <c r="E1474" s="148" t="s">
        <v>19</v>
      </c>
      <c r="F1474" s="149" t="s">
        <v>1194</v>
      </c>
      <c r="H1474" s="148" t="s">
        <v>19</v>
      </c>
      <c r="I1474" s="150"/>
      <c r="L1474" s="147"/>
      <c r="M1474" s="151"/>
      <c r="T1474" s="152"/>
      <c r="AT1474" s="148" t="s">
        <v>176</v>
      </c>
      <c r="AU1474" s="148" t="s">
        <v>86</v>
      </c>
      <c r="AV1474" s="12" t="s">
        <v>84</v>
      </c>
      <c r="AW1474" s="12" t="s">
        <v>37</v>
      </c>
      <c r="AX1474" s="12" t="s">
        <v>76</v>
      </c>
      <c r="AY1474" s="148" t="s">
        <v>163</v>
      </c>
    </row>
    <row r="1475" spans="2:65" s="13" customFormat="1">
      <c r="B1475" s="153"/>
      <c r="D1475" s="141" t="s">
        <v>176</v>
      </c>
      <c r="E1475" s="154" t="s">
        <v>19</v>
      </c>
      <c r="F1475" s="155" t="s">
        <v>1195</v>
      </c>
      <c r="H1475" s="156">
        <v>10.8</v>
      </c>
      <c r="I1475" s="157"/>
      <c r="L1475" s="153"/>
      <c r="M1475" s="158"/>
      <c r="T1475" s="159"/>
      <c r="AT1475" s="154" t="s">
        <v>176</v>
      </c>
      <c r="AU1475" s="154" t="s">
        <v>86</v>
      </c>
      <c r="AV1475" s="13" t="s">
        <v>86</v>
      </c>
      <c r="AW1475" s="13" t="s">
        <v>37</v>
      </c>
      <c r="AX1475" s="13" t="s">
        <v>76</v>
      </c>
      <c r="AY1475" s="154" t="s">
        <v>163</v>
      </c>
    </row>
    <row r="1476" spans="2:65" s="14" customFormat="1">
      <c r="B1476" s="160"/>
      <c r="D1476" s="141" t="s">
        <v>176</v>
      </c>
      <c r="E1476" s="161" t="s">
        <v>19</v>
      </c>
      <c r="F1476" s="162" t="s">
        <v>178</v>
      </c>
      <c r="H1476" s="163">
        <v>61.95</v>
      </c>
      <c r="I1476" s="164"/>
      <c r="L1476" s="160"/>
      <c r="M1476" s="165"/>
      <c r="T1476" s="166"/>
      <c r="AT1476" s="161" t="s">
        <v>176</v>
      </c>
      <c r="AU1476" s="161" t="s">
        <v>86</v>
      </c>
      <c r="AV1476" s="14" t="s">
        <v>170</v>
      </c>
      <c r="AW1476" s="14" t="s">
        <v>37</v>
      </c>
      <c r="AX1476" s="14" t="s">
        <v>84</v>
      </c>
      <c r="AY1476" s="161" t="s">
        <v>163</v>
      </c>
    </row>
    <row r="1477" spans="2:65" s="1" customFormat="1" ht="24.15" customHeight="1">
      <c r="B1477" s="33"/>
      <c r="C1477" s="167" t="s">
        <v>1196</v>
      </c>
      <c r="D1477" s="167" t="s">
        <v>323</v>
      </c>
      <c r="E1477" s="168" t="s">
        <v>1197</v>
      </c>
      <c r="F1477" s="169" t="s">
        <v>1198</v>
      </c>
      <c r="G1477" s="170" t="s">
        <v>202</v>
      </c>
      <c r="H1477" s="171">
        <v>65.048000000000002</v>
      </c>
      <c r="I1477" s="172"/>
      <c r="J1477" s="173">
        <f>ROUND(I1477*H1477,2)</f>
        <v>0</v>
      </c>
      <c r="K1477" s="169" t="s">
        <v>169</v>
      </c>
      <c r="L1477" s="174"/>
      <c r="M1477" s="175" t="s">
        <v>19</v>
      </c>
      <c r="N1477" s="176" t="s">
        <v>47</v>
      </c>
      <c r="P1477" s="137">
        <f>O1477*H1477</f>
        <v>0</v>
      </c>
      <c r="Q1477" s="137">
        <v>3.2000000000000003E-4</v>
      </c>
      <c r="R1477" s="137">
        <f>Q1477*H1477</f>
        <v>2.0815360000000002E-2</v>
      </c>
      <c r="S1477" s="137">
        <v>0</v>
      </c>
      <c r="T1477" s="138">
        <f>S1477*H1477</f>
        <v>0</v>
      </c>
      <c r="AR1477" s="139" t="s">
        <v>225</v>
      </c>
      <c r="AT1477" s="139" t="s">
        <v>323</v>
      </c>
      <c r="AU1477" s="139" t="s">
        <v>86</v>
      </c>
      <c r="AY1477" s="18" t="s">
        <v>163</v>
      </c>
      <c r="BE1477" s="140">
        <f>IF(N1477="základní",J1477,0)</f>
        <v>0</v>
      </c>
      <c r="BF1477" s="140">
        <f>IF(N1477="snížená",J1477,0)</f>
        <v>0</v>
      </c>
      <c r="BG1477" s="140">
        <f>IF(N1477="zákl. přenesená",J1477,0)</f>
        <v>0</v>
      </c>
      <c r="BH1477" s="140">
        <f>IF(N1477="sníž. přenesená",J1477,0)</f>
        <v>0</v>
      </c>
      <c r="BI1477" s="140">
        <f>IF(N1477="nulová",J1477,0)</f>
        <v>0</v>
      </c>
      <c r="BJ1477" s="18" t="s">
        <v>84</v>
      </c>
      <c r="BK1477" s="140">
        <f>ROUND(I1477*H1477,2)</f>
        <v>0</v>
      </c>
      <c r="BL1477" s="18" t="s">
        <v>170</v>
      </c>
      <c r="BM1477" s="139" t="s">
        <v>1199</v>
      </c>
    </row>
    <row r="1478" spans="2:65" s="1" customFormat="1">
      <c r="B1478" s="33"/>
      <c r="D1478" s="141" t="s">
        <v>172</v>
      </c>
      <c r="F1478" s="142" t="s">
        <v>1198</v>
      </c>
      <c r="I1478" s="143"/>
      <c r="L1478" s="33"/>
      <c r="M1478" s="144"/>
      <c r="T1478" s="54"/>
      <c r="AT1478" s="18" t="s">
        <v>172</v>
      </c>
      <c r="AU1478" s="18" t="s">
        <v>86</v>
      </c>
    </row>
    <row r="1479" spans="2:65" s="13" customFormat="1">
      <c r="B1479" s="153"/>
      <c r="D1479" s="141" t="s">
        <v>176</v>
      </c>
      <c r="F1479" s="155" t="s">
        <v>1200</v>
      </c>
      <c r="H1479" s="156">
        <v>65.048000000000002</v>
      </c>
      <c r="I1479" s="157"/>
      <c r="L1479" s="153"/>
      <c r="M1479" s="158"/>
      <c r="T1479" s="159"/>
      <c r="AT1479" s="154" t="s">
        <v>176</v>
      </c>
      <c r="AU1479" s="154" t="s">
        <v>86</v>
      </c>
      <c r="AV1479" s="13" t="s">
        <v>86</v>
      </c>
      <c r="AW1479" s="13" t="s">
        <v>4</v>
      </c>
      <c r="AX1479" s="13" t="s">
        <v>84</v>
      </c>
      <c r="AY1479" s="154" t="s">
        <v>163</v>
      </c>
    </row>
    <row r="1480" spans="2:65" s="1" customFormat="1" ht="24.15" customHeight="1">
      <c r="B1480" s="33"/>
      <c r="C1480" s="128" t="s">
        <v>1201</v>
      </c>
      <c r="D1480" s="128" t="s">
        <v>165</v>
      </c>
      <c r="E1480" s="129" t="s">
        <v>1202</v>
      </c>
      <c r="F1480" s="130" t="s">
        <v>1203</v>
      </c>
      <c r="G1480" s="131" t="s">
        <v>202</v>
      </c>
      <c r="H1480" s="132">
        <v>482.1</v>
      </c>
      <c r="I1480" s="133"/>
      <c r="J1480" s="134">
        <f>ROUND(I1480*H1480,2)</f>
        <v>0</v>
      </c>
      <c r="K1480" s="130" t="s">
        <v>169</v>
      </c>
      <c r="L1480" s="33"/>
      <c r="M1480" s="135" t="s">
        <v>19</v>
      </c>
      <c r="N1480" s="136" t="s">
        <v>47</v>
      </c>
      <c r="P1480" s="137">
        <f>O1480*H1480</f>
        <v>0</v>
      </c>
      <c r="Q1480" s="137">
        <v>0</v>
      </c>
      <c r="R1480" s="137">
        <f>Q1480*H1480</f>
        <v>0</v>
      </c>
      <c r="S1480" s="137">
        <v>0</v>
      </c>
      <c r="T1480" s="138">
        <f>S1480*H1480</f>
        <v>0</v>
      </c>
      <c r="AR1480" s="139" t="s">
        <v>170</v>
      </c>
      <c r="AT1480" s="139" t="s">
        <v>165</v>
      </c>
      <c r="AU1480" s="139" t="s">
        <v>86</v>
      </c>
      <c r="AY1480" s="18" t="s">
        <v>163</v>
      </c>
      <c r="BE1480" s="140">
        <f>IF(N1480="základní",J1480,0)</f>
        <v>0</v>
      </c>
      <c r="BF1480" s="140">
        <f>IF(N1480="snížená",J1480,0)</f>
        <v>0</v>
      </c>
      <c r="BG1480" s="140">
        <f>IF(N1480="zákl. přenesená",J1480,0)</f>
        <v>0</v>
      </c>
      <c r="BH1480" s="140">
        <f>IF(N1480="sníž. přenesená",J1480,0)</f>
        <v>0</v>
      </c>
      <c r="BI1480" s="140">
        <f>IF(N1480="nulová",J1480,0)</f>
        <v>0</v>
      </c>
      <c r="BJ1480" s="18" t="s">
        <v>84</v>
      </c>
      <c r="BK1480" s="140">
        <f>ROUND(I1480*H1480,2)</f>
        <v>0</v>
      </c>
      <c r="BL1480" s="18" t="s">
        <v>170</v>
      </c>
      <c r="BM1480" s="139" t="s">
        <v>1204</v>
      </c>
    </row>
    <row r="1481" spans="2:65" s="1" customFormat="1" ht="28.8">
      <c r="B1481" s="33"/>
      <c r="D1481" s="141" t="s">
        <v>172</v>
      </c>
      <c r="F1481" s="142" t="s">
        <v>1205</v>
      </c>
      <c r="I1481" s="143"/>
      <c r="L1481" s="33"/>
      <c r="M1481" s="144"/>
      <c r="T1481" s="54"/>
      <c r="AT1481" s="18" t="s">
        <v>172</v>
      </c>
      <c r="AU1481" s="18" t="s">
        <v>86</v>
      </c>
    </row>
    <row r="1482" spans="2:65" s="1" customFormat="1">
      <c r="B1482" s="33"/>
      <c r="D1482" s="145" t="s">
        <v>174</v>
      </c>
      <c r="F1482" s="146" t="s">
        <v>1206</v>
      </c>
      <c r="I1482" s="143"/>
      <c r="L1482" s="33"/>
      <c r="M1482" s="144"/>
      <c r="T1482" s="54"/>
      <c r="AT1482" s="18" t="s">
        <v>174</v>
      </c>
      <c r="AU1482" s="18" t="s">
        <v>86</v>
      </c>
    </row>
    <row r="1483" spans="2:65" s="1" customFormat="1" ht="24.15" customHeight="1">
      <c r="B1483" s="33"/>
      <c r="C1483" s="167" t="s">
        <v>1207</v>
      </c>
      <c r="D1483" s="167" t="s">
        <v>323</v>
      </c>
      <c r="E1483" s="168" t="s">
        <v>1208</v>
      </c>
      <c r="F1483" s="169" t="s">
        <v>1209</v>
      </c>
      <c r="G1483" s="170" t="s">
        <v>202</v>
      </c>
      <c r="H1483" s="171">
        <v>179.76</v>
      </c>
      <c r="I1483" s="172"/>
      <c r="J1483" s="173">
        <f>ROUND(I1483*H1483,2)</f>
        <v>0</v>
      </c>
      <c r="K1483" s="169" t="s">
        <v>169</v>
      </c>
      <c r="L1483" s="174"/>
      <c r="M1483" s="175" t="s">
        <v>19</v>
      </c>
      <c r="N1483" s="176" t="s">
        <v>47</v>
      </c>
      <c r="P1483" s="137">
        <f>O1483*H1483</f>
        <v>0</v>
      </c>
      <c r="Q1483" s="137">
        <v>3.0000000000000001E-5</v>
      </c>
      <c r="R1483" s="137">
        <f>Q1483*H1483</f>
        <v>5.3927999999999997E-3</v>
      </c>
      <c r="S1483" s="137">
        <v>0</v>
      </c>
      <c r="T1483" s="138">
        <f>S1483*H1483</f>
        <v>0</v>
      </c>
      <c r="AR1483" s="139" t="s">
        <v>225</v>
      </c>
      <c r="AT1483" s="139" t="s">
        <v>323</v>
      </c>
      <c r="AU1483" s="139" t="s">
        <v>86</v>
      </c>
      <c r="AY1483" s="18" t="s">
        <v>163</v>
      </c>
      <c r="BE1483" s="140">
        <f>IF(N1483="základní",J1483,0)</f>
        <v>0</v>
      </c>
      <c r="BF1483" s="140">
        <f>IF(N1483="snížená",J1483,0)</f>
        <v>0</v>
      </c>
      <c r="BG1483" s="140">
        <f>IF(N1483="zákl. přenesená",J1483,0)</f>
        <v>0</v>
      </c>
      <c r="BH1483" s="140">
        <f>IF(N1483="sníž. přenesená",J1483,0)</f>
        <v>0</v>
      </c>
      <c r="BI1483" s="140">
        <f>IF(N1483="nulová",J1483,0)</f>
        <v>0</v>
      </c>
      <c r="BJ1483" s="18" t="s">
        <v>84</v>
      </c>
      <c r="BK1483" s="140">
        <f>ROUND(I1483*H1483,2)</f>
        <v>0</v>
      </c>
      <c r="BL1483" s="18" t="s">
        <v>170</v>
      </c>
      <c r="BM1483" s="139" t="s">
        <v>1210</v>
      </c>
    </row>
    <row r="1484" spans="2:65" s="1" customFormat="1" ht="19.2">
      <c r="B1484" s="33"/>
      <c r="D1484" s="141" t="s">
        <v>172</v>
      </c>
      <c r="F1484" s="142" t="s">
        <v>1209</v>
      </c>
      <c r="I1484" s="143"/>
      <c r="L1484" s="33"/>
      <c r="M1484" s="144"/>
      <c r="T1484" s="54"/>
      <c r="AT1484" s="18" t="s">
        <v>172</v>
      </c>
      <c r="AU1484" s="18" t="s">
        <v>86</v>
      </c>
    </row>
    <row r="1485" spans="2:65" s="12" customFormat="1">
      <c r="B1485" s="147"/>
      <c r="D1485" s="141" t="s">
        <v>176</v>
      </c>
      <c r="E1485" s="148" t="s">
        <v>19</v>
      </c>
      <c r="F1485" s="149" t="s">
        <v>603</v>
      </c>
      <c r="H1485" s="148" t="s">
        <v>19</v>
      </c>
      <c r="I1485" s="150"/>
      <c r="L1485" s="147"/>
      <c r="M1485" s="151"/>
      <c r="T1485" s="152"/>
      <c r="AT1485" s="148" t="s">
        <v>176</v>
      </c>
      <c r="AU1485" s="148" t="s">
        <v>86</v>
      </c>
      <c r="AV1485" s="12" t="s">
        <v>84</v>
      </c>
      <c r="AW1485" s="12" t="s">
        <v>37</v>
      </c>
      <c r="AX1485" s="12" t="s">
        <v>76</v>
      </c>
      <c r="AY1485" s="148" t="s">
        <v>163</v>
      </c>
    </row>
    <row r="1486" spans="2:65" s="13" customFormat="1">
      <c r="B1486" s="153"/>
      <c r="D1486" s="141" t="s">
        <v>176</v>
      </c>
      <c r="E1486" s="154" t="s">
        <v>19</v>
      </c>
      <c r="F1486" s="155" t="s">
        <v>1211</v>
      </c>
      <c r="H1486" s="156">
        <v>45.5</v>
      </c>
      <c r="I1486" s="157"/>
      <c r="L1486" s="153"/>
      <c r="M1486" s="158"/>
      <c r="T1486" s="159"/>
      <c r="AT1486" s="154" t="s">
        <v>176</v>
      </c>
      <c r="AU1486" s="154" t="s">
        <v>86</v>
      </c>
      <c r="AV1486" s="13" t="s">
        <v>86</v>
      </c>
      <c r="AW1486" s="13" t="s">
        <v>37</v>
      </c>
      <c r="AX1486" s="13" t="s">
        <v>76</v>
      </c>
      <c r="AY1486" s="154" t="s">
        <v>163</v>
      </c>
    </row>
    <row r="1487" spans="2:65" s="12" customFormat="1">
      <c r="B1487" s="147"/>
      <c r="D1487" s="141" t="s">
        <v>176</v>
      </c>
      <c r="E1487" s="148" t="s">
        <v>19</v>
      </c>
      <c r="F1487" s="149" t="s">
        <v>607</v>
      </c>
      <c r="H1487" s="148" t="s">
        <v>19</v>
      </c>
      <c r="I1487" s="150"/>
      <c r="L1487" s="147"/>
      <c r="M1487" s="151"/>
      <c r="T1487" s="152"/>
      <c r="AT1487" s="148" t="s">
        <v>176</v>
      </c>
      <c r="AU1487" s="148" t="s">
        <v>86</v>
      </c>
      <c r="AV1487" s="12" t="s">
        <v>84</v>
      </c>
      <c r="AW1487" s="12" t="s">
        <v>37</v>
      </c>
      <c r="AX1487" s="12" t="s">
        <v>76</v>
      </c>
      <c r="AY1487" s="148" t="s">
        <v>163</v>
      </c>
    </row>
    <row r="1488" spans="2:65" s="13" customFormat="1">
      <c r="B1488" s="153"/>
      <c r="D1488" s="141" t="s">
        <v>176</v>
      </c>
      <c r="E1488" s="154" t="s">
        <v>19</v>
      </c>
      <c r="F1488" s="155" t="s">
        <v>1212</v>
      </c>
      <c r="H1488" s="156">
        <v>6</v>
      </c>
      <c r="I1488" s="157"/>
      <c r="L1488" s="153"/>
      <c r="M1488" s="158"/>
      <c r="T1488" s="159"/>
      <c r="AT1488" s="154" t="s">
        <v>176</v>
      </c>
      <c r="AU1488" s="154" t="s">
        <v>86</v>
      </c>
      <c r="AV1488" s="13" t="s">
        <v>86</v>
      </c>
      <c r="AW1488" s="13" t="s">
        <v>37</v>
      </c>
      <c r="AX1488" s="13" t="s">
        <v>76</v>
      </c>
      <c r="AY1488" s="154" t="s">
        <v>163</v>
      </c>
    </row>
    <row r="1489" spans="2:51" s="12" customFormat="1">
      <c r="B1489" s="147"/>
      <c r="D1489" s="141" t="s">
        <v>176</v>
      </c>
      <c r="E1489" s="148" t="s">
        <v>19</v>
      </c>
      <c r="F1489" s="149" t="s">
        <v>594</v>
      </c>
      <c r="H1489" s="148" t="s">
        <v>19</v>
      </c>
      <c r="I1489" s="150"/>
      <c r="L1489" s="147"/>
      <c r="M1489" s="151"/>
      <c r="T1489" s="152"/>
      <c r="AT1489" s="148" t="s">
        <v>176</v>
      </c>
      <c r="AU1489" s="148" t="s">
        <v>86</v>
      </c>
      <c r="AV1489" s="12" t="s">
        <v>84</v>
      </c>
      <c r="AW1489" s="12" t="s">
        <v>37</v>
      </c>
      <c r="AX1489" s="12" t="s">
        <v>76</v>
      </c>
      <c r="AY1489" s="148" t="s">
        <v>163</v>
      </c>
    </row>
    <row r="1490" spans="2:51" s="13" customFormat="1">
      <c r="B1490" s="153"/>
      <c r="D1490" s="141" t="s">
        <v>176</v>
      </c>
      <c r="E1490" s="154" t="s">
        <v>19</v>
      </c>
      <c r="F1490" s="155" t="s">
        <v>1212</v>
      </c>
      <c r="H1490" s="156">
        <v>6</v>
      </c>
      <c r="I1490" s="157"/>
      <c r="L1490" s="153"/>
      <c r="M1490" s="158"/>
      <c r="T1490" s="159"/>
      <c r="AT1490" s="154" t="s">
        <v>176</v>
      </c>
      <c r="AU1490" s="154" t="s">
        <v>86</v>
      </c>
      <c r="AV1490" s="13" t="s">
        <v>86</v>
      </c>
      <c r="AW1490" s="13" t="s">
        <v>37</v>
      </c>
      <c r="AX1490" s="13" t="s">
        <v>76</v>
      </c>
      <c r="AY1490" s="154" t="s">
        <v>163</v>
      </c>
    </row>
    <row r="1491" spans="2:51" s="12" customFormat="1">
      <c r="B1491" s="147"/>
      <c r="D1491" s="141" t="s">
        <v>176</v>
      </c>
      <c r="E1491" s="148" t="s">
        <v>19</v>
      </c>
      <c r="F1491" s="149" t="s">
        <v>605</v>
      </c>
      <c r="H1491" s="148" t="s">
        <v>19</v>
      </c>
      <c r="I1491" s="150"/>
      <c r="L1491" s="147"/>
      <c r="M1491" s="151"/>
      <c r="T1491" s="152"/>
      <c r="AT1491" s="148" t="s">
        <v>176</v>
      </c>
      <c r="AU1491" s="148" t="s">
        <v>86</v>
      </c>
      <c r="AV1491" s="12" t="s">
        <v>84</v>
      </c>
      <c r="AW1491" s="12" t="s">
        <v>37</v>
      </c>
      <c r="AX1491" s="12" t="s">
        <v>76</v>
      </c>
      <c r="AY1491" s="148" t="s">
        <v>163</v>
      </c>
    </row>
    <row r="1492" spans="2:51" s="13" customFormat="1">
      <c r="B1492" s="153"/>
      <c r="D1492" s="141" t="s">
        <v>176</v>
      </c>
      <c r="E1492" s="154" t="s">
        <v>19</v>
      </c>
      <c r="F1492" s="155" t="s">
        <v>1213</v>
      </c>
      <c r="H1492" s="156">
        <v>8</v>
      </c>
      <c r="I1492" s="157"/>
      <c r="L1492" s="153"/>
      <c r="M1492" s="158"/>
      <c r="T1492" s="159"/>
      <c r="AT1492" s="154" t="s">
        <v>176</v>
      </c>
      <c r="AU1492" s="154" t="s">
        <v>86</v>
      </c>
      <c r="AV1492" s="13" t="s">
        <v>86</v>
      </c>
      <c r="AW1492" s="13" t="s">
        <v>37</v>
      </c>
      <c r="AX1492" s="13" t="s">
        <v>76</v>
      </c>
      <c r="AY1492" s="154" t="s">
        <v>163</v>
      </c>
    </row>
    <row r="1493" spans="2:51" s="12" customFormat="1">
      <c r="B1493" s="147"/>
      <c r="D1493" s="141" t="s">
        <v>176</v>
      </c>
      <c r="E1493" s="148" t="s">
        <v>19</v>
      </c>
      <c r="F1493" s="149" t="s">
        <v>592</v>
      </c>
      <c r="H1493" s="148" t="s">
        <v>19</v>
      </c>
      <c r="I1493" s="150"/>
      <c r="L1493" s="147"/>
      <c r="M1493" s="151"/>
      <c r="T1493" s="152"/>
      <c r="AT1493" s="148" t="s">
        <v>176</v>
      </c>
      <c r="AU1493" s="148" t="s">
        <v>86</v>
      </c>
      <c r="AV1493" s="12" t="s">
        <v>84</v>
      </c>
      <c r="AW1493" s="12" t="s">
        <v>37</v>
      </c>
      <c r="AX1493" s="12" t="s">
        <v>76</v>
      </c>
      <c r="AY1493" s="148" t="s">
        <v>163</v>
      </c>
    </row>
    <row r="1494" spans="2:51" s="13" customFormat="1">
      <c r="B1494" s="153"/>
      <c r="D1494" s="141" t="s">
        <v>176</v>
      </c>
      <c r="E1494" s="154" t="s">
        <v>19</v>
      </c>
      <c r="F1494" s="155" t="s">
        <v>1214</v>
      </c>
      <c r="H1494" s="156">
        <v>1.6</v>
      </c>
      <c r="I1494" s="157"/>
      <c r="L1494" s="153"/>
      <c r="M1494" s="158"/>
      <c r="T1494" s="159"/>
      <c r="AT1494" s="154" t="s">
        <v>176</v>
      </c>
      <c r="AU1494" s="154" t="s">
        <v>86</v>
      </c>
      <c r="AV1494" s="13" t="s">
        <v>86</v>
      </c>
      <c r="AW1494" s="13" t="s">
        <v>37</v>
      </c>
      <c r="AX1494" s="13" t="s">
        <v>76</v>
      </c>
      <c r="AY1494" s="154" t="s">
        <v>163</v>
      </c>
    </row>
    <row r="1495" spans="2:51" s="12" customFormat="1">
      <c r="B1495" s="147"/>
      <c r="D1495" s="141" t="s">
        <v>176</v>
      </c>
      <c r="E1495" s="148" t="s">
        <v>19</v>
      </c>
      <c r="F1495" s="149" t="s">
        <v>610</v>
      </c>
      <c r="H1495" s="148" t="s">
        <v>19</v>
      </c>
      <c r="I1495" s="150"/>
      <c r="L1495" s="147"/>
      <c r="M1495" s="151"/>
      <c r="T1495" s="152"/>
      <c r="AT1495" s="148" t="s">
        <v>176</v>
      </c>
      <c r="AU1495" s="148" t="s">
        <v>86</v>
      </c>
      <c r="AV1495" s="12" t="s">
        <v>84</v>
      </c>
      <c r="AW1495" s="12" t="s">
        <v>37</v>
      </c>
      <c r="AX1495" s="12" t="s">
        <v>76</v>
      </c>
      <c r="AY1495" s="148" t="s">
        <v>163</v>
      </c>
    </row>
    <row r="1496" spans="2:51" s="13" customFormat="1">
      <c r="B1496" s="153"/>
      <c r="D1496" s="141" t="s">
        <v>176</v>
      </c>
      <c r="E1496" s="154" t="s">
        <v>19</v>
      </c>
      <c r="F1496" s="155" t="s">
        <v>1215</v>
      </c>
      <c r="H1496" s="156">
        <v>3.5</v>
      </c>
      <c r="I1496" s="157"/>
      <c r="L1496" s="153"/>
      <c r="M1496" s="158"/>
      <c r="T1496" s="159"/>
      <c r="AT1496" s="154" t="s">
        <v>176</v>
      </c>
      <c r="AU1496" s="154" t="s">
        <v>86</v>
      </c>
      <c r="AV1496" s="13" t="s">
        <v>86</v>
      </c>
      <c r="AW1496" s="13" t="s">
        <v>37</v>
      </c>
      <c r="AX1496" s="13" t="s">
        <v>76</v>
      </c>
      <c r="AY1496" s="154" t="s">
        <v>163</v>
      </c>
    </row>
    <row r="1497" spans="2:51" s="12" customFormat="1">
      <c r="B1497" s="147"/>
      <c r="D1497" s="141" t="s">
        <v>176</v>
      </c>
      <c r="E1497" s="148" t="s">
        <v>19</v>
      </c>
      <c r="F1497" s="149" t="s">
        <v>593</v>
      </c>
      <c r="H1497" s="148" t="s">
        <v>19</v>
      </c>
      <c r="I1497" s="150"/>
      <c r="L1497" s="147"/>
      <c r="M1497" s="151"/>
      <c r="T1497" s="152"/>
      <c r="AT1497" s="148" t="s">
        <v>176</v>
      </c>
      <c r="AU1497" s="148" t="s">
        <v>86</v>
      </c>
      <c r="AV1497" s="12" t="s">
        <v>84</v>
      </c>
      <c r="AW1497" s="12" t="s">
        <v>37</v>
      </c>
      <c r="AX1497" s="12" t="s">
        <v>76</v>
      </c>
      <c r="AY1497" s="148" t="s">
        <v>163</v>
      </c>
    </row>
    <row r="1498" spans="2:51" s="13" customFormat="1">
      <c r="B1498" s="153"/>
      <c r="D1498" s="141" t="s">
        <v>176</v>
      </c>
      <c r="E1498" s="154" t="s">
        <v>19</v>
      </c>
      <c r="F1498" s="155" t="s">
        <v>1216</v>
      </c>
      <c r="H1498" s="156">
        <v>4.8</v>
      </c>
      <c r="I1498" s="157"/>
      <c r="L1498" s="153"/>
      <c r="M1498" s="158"/>
      <c r="T1498" s="159"/>
      <c r="AT1498" s="154" t="s">
        <v>176</v>
      </c>
      <c r="AU1498" s="154" t="s">
        <v>86</v>
      </c>
      <c r="AV1498" s="13" t="s">
        <v>86</v>
      </c>
      <c r="AW1498" s="13" t="s">
        <v>37</v>
      </c>
      <c r="AX1498" s="13" t="s">
        <v>76</v>
      </c>
      <c r="AY1498" s="154" t="s">
        <v>163</v>
      </c>
    </row>
    <row r="1499" spans="2:51" s="12" customFormat="1">
      <c r="B1499" s="147"/>
      <c r="D1499" s="141" t="s">
        <v>176</v>
      </c>
      <c r="E1499" s="148" t="s">
        <v>19</v>
      </c>
      <c r="F1499" s="149" t="s">
        <v>596</v>
      </c>
      <c r="H1499" s="148" t="s">
        <v>19</v>
      </c>
      <c r="I1499" s="150"/>
      <c r="L1499" s="147"/>
      <c r="M1499" s="151"/>
      <c r="T1499" s="152"/>
      <c r="AT1499" s="148" t="s">
        <v>176</v>
      </c>
      <c r="AU1499" s="148" t="s">
        <v>86</v>
      </c>
      <c r="AV1499" s="12" t="s">
        <v>84</v>
      </c>
      <c r="AW1499" s="12" t="s">
        <v>37</v>
      </c>
      <c r="AX1499" s="12" t="s">
        <v>76</v>
      </c>
      <c r="AY1499" s="148" t="s">
        <v>163</v>
      </c>
    </row>
    <row r="1500" spans="2:51" s="13" customFormat="1">
      <c r="B1500" s="153"/>
      <c r="D1500" s="141" t="s">
        <v>176</v>
      </c>
      <c r="E1500" s="154" t="s">
        <v>19</v>
      </c>
      <c r="F1500" s="155" t="s">
        <v>1216</v>
      </c>
      <c r="H1500" s="156">
        <v>4.8</v>
      </c>
      <c r="I1500" s="157"/>
      <c r="L1500" s="153"/>
      <c r="M1500" s="158"/>
      <c r="T1500" s="159"/>
      <c r="AT1500" s="154" t="s">
        <v>176</v>
      </c>
      <c r="AU1500" s="154" t="s">
        <v>86</v>
      </c>
      <c r="AV1500" s="13" t="s">
        <v>86</v>
      </c>
      <c r="AW1500" s="13" t="s">
        <v>37</v>
      </c>
      <c r="AX1500" s="13" t="s">
        <v>76</v>
      </c>
      <c r="AY1500" s="154" t="s">
        <v>163</v>
      </c>
    </row>
    <row r="1501" spans="2:51" s="12" customFormat="1">
      <c r="B1501" s="147"/>
      <c r="D1501" s="141" t="s">
        <v>176</v>
      </c>
      <c r="E1501" s="148" t="s">
        <v>19</v>
      </c>
      <c r="F1501" s="149" t="s">
        <v>583</v>
      </c>
      <c r="H1501" s="148" t="s">
        <v>19</v>
      </c>
      <c r="I1501" s="150"/>
      <c r="L1501" s="147"/>
      <c r="M1501" s="151"/>
      <c r="T1501" s="152"/>
      <c r="AT1501" s="148" t="s">
        <v>176</v>
      </c>
      <c r="AU1501" s="148" t="s">
        <v>86</v>
      </c>
      <c r="AV1501" s="12" t="s">
        <v>84</v>
      </c>
      <c r="AW1501" s="12" t="s">
        <v>37</v>
      </c>
      <c r="AX1501" s="12" t="s">
        <v>76</v>
      </c>
      <c r="AY1501" s="148" t="s">
        <v>163</v>
      </c>
    </row>
    <row r="1502" spans="2:51" s="13" customFormat="1">
      <c r="B1502" s="153"/>
      <c r="D1502" s="141" t="s">
        <v>176</v>
      </c>
      <c r="E1502" s="154" t="s">
        <v>19</v>
      </c>
      <c r="F1502" s="155" t="s">
        <v>1217</v>
      </c>
      <c r="H1502" s="156">
        <v>4.3</v>
      </c>
      <c r="I1502" s="157"/>
      <c r="L1502" s="153"/>
      <c r="M1502" s="158"/>
      <c r="T1502" s="159"/>
      <c r="AT1502" s="154" t="s">
        <v>176</v>
      </c>
      <c r="AU1502" s="154" t="s">
        <v>86</v>
      </c>
      <c r="AV1502" s="13" t="s">
        <v>86</v>
      </c>
      <c r="AW1502" s="13" t="s">
        <v>37</v>
      </c>
      <c r="AX1502" s="13" t="s">
        <v>76</v>
      </c>
      <c r="AY1502" s="154" t="s">
        <v>163</v>
      </c>
    </row>
    <row r="1503" spans="2:51" s="12" customFormat="1">
      <c r="B1503" s="147"/>
      <c r="D1503" s="141" t="s">
        <v>176</v>
      </c>
      <c r="E1503" s="148" t="s">
        <v>19</v>
      </c>
      <c r="F1503" s="149" t="s">
        <v>1050</v>
      </c>
      <c r="H1503" s="148" t="s">
        <v>19</v>
      </c>
      <c r="I1503" s="150"/>
      <c r="L1503" s="147"/>
      <c r="M1503" s="151"/>
      <c r="T1503" s="152"/>
      <c r="AT1503" s="148" t="s">
        <v>176</v>
      </c>
      <c r="AU1503" s="148" t="s">
        <v>86</v>
      </c>
      <c r="AV1503" s="12" t="s">
        <v>84</v>
      </c>
      <c r="AW1503" s="12" t="s">
        <v>37</v>
      </c>
      <c r="AX1503" s="12" t="s">
        <v>76</v>
      </c>
      <c r="AY1503" s="148" t="s">
        <v>163</v>
      </c>
    </row>
    <row r="1504" spans="2:51" s="13" customFormat="1">
      <c r="B1504" s="153"/>
      <c r="D1504" s="141" t="s">
        <v>176</v>
      </c>
      <c r="E1504" s="154" t="s">
        <v>19</v>
      </c>
      <c r="F1504" s="155" t="s">
        <v>1216</v>
      </c>
      <c r="H1504" s="156">
        <v>4.8</v>
      </c>
      <c r="I1504" s="157"/>
      <c r="L1504" s="153"/>
      <c r="M1504" s="158"/>
      <c r="T1504" s="159"/>
      <c r="AT1504" s="154" t="s">
        <v>176</v>
      </c>
      <c r="AU1504" s="154" t="s">
        <v>86</v>
      </c>
      <c r="AV1504" s="13" t="s">
        <v>86</v>
      </c>
      <c r="AW1504" s="13" t="s">
        <v>37</v>
      </c>
      <c r="AX1504" s="13" t="s">
        <v>76</v>
      </c>
      <c r="AY1504" s="154" t="s">
        <v>163</v>
      </c>
    </row>
    <row r="1505" spans="2:51" s="12" customFormat="1">
      <c r="B1505" s="147"/>
      <c r="D1505" s="141" t="s">
        <v>176</v>
      </c>
      <c r="E1505" s="148" t="s">
        <v>19</v>
      </c>
      <c r="F1505" s="149" t="s">
        <v>1051</v>
      </c>
      <c r="H1505" s="148" t="s">
        <v>19</v>
      </c>
      <c r="I1505" s="150"/>
      <c r="L1505" s="147"/>
      <c r="M1505" s="151"/>
      <c r="T1505" s="152"/>
      <c r="AT1505" s="148" t="s">
        <v>176</v>
      </c>
      <c r="AU1505" s="148" t="s">
        <v>86</v>
      </c>
      <c r="AV1505" s="12" t="s">
        <v>84</v>
      </c>
      <c r="AW1505" s="12" t="s">
        <v>37</v>
      </c>
      <c r="AX1505" s="12" t="s">
        <v>76</v>
      </c>
      <c r="AY1505" s="148" t="s">
        <v>163</v>
      </c>
    </row>
    <row r="1506" spans="2:51" s="13" customFormat="1">
      <c r="B1506" s="153"/>
      <c r="D1506" s="141" t="s">
        <v>176</v>
      </c>
      <c r="E1506" s="154" t="s">
        <v>19</v>
      </c>
      <c r="F1506" s="155" t="s">
        <v>1218</v>
      </c>
      <c r="H1506" s="156">
        <v>9.6</v>
      </c>
      <c r="I1506" s="157"/>
      <c r="L1506" s="153"/>
      <c r="M1506" s="158"/>
      <c r="T1506" s="159"/>
      <c r="AT1506" s="154" t="s">
        <v>176</v>
      </c>
      <c r="AU1506" s="154" t="s">
        <v>86</v>
      </c>
      <c r="AV1506" s="13" t="s">
        <v>86</v>
      </c>
      <c r="AW1506" s="13" t="s">
        <v>37</v>
      </c>
      <c r="AX1506" s="13" t="s">
        <v>76</v>
      </c>
      <c r="AY1506" s="154" t="s">
        <v>163</v>
      </c>
    </row>
    <row r="1507" spans="2:51" s="12" customFormat="1">
      <c r="B1507" s="147"/>
      <c r="D1507" s="141" t="s">
        <v>176</v>
      </c>
      <c r="E1507" s="148" t="s">
        <v>19</v>
      </c>
      <c r="F1507" s="149" t="s">
        <v>1053</v>
      </c>
      <c r="H1507" s="148" t="s">
        <v>19</v>
      </c>
      <c r="I1507" s="150"/>
      <c r="L1507" s="147"/>
      <c r="M1507" s="151"/>
      <c r="T1507" s="152"/>
      <c r="AT1507" s="148" t="s">
        <v>176</v>
      </c>
      <c r="AU1507" s="148" t="s">
        <v>86</v>
      </c>
      <c r="AV1507" s="12" t="s">
        <v>84</v>
      </c>
      <c r="AW1507" s="12" t="s">
        <v>37</v>
      </c>
      <c r="AX1507" s="12" t="s">
        <v>76</v>
      </c>
      <c r="AY1507" s="148" t="s">
        <v>163</v>
      </c>
    </row>
    <row r="1508" spans="2:51" s="13" customFormat="1">
      <c r="B1508" s="153"/>
      <c r="D1508" s="141" t="s">
        <v>176</v>
      </c>
      <c r="E1508" s="154" t="s">
        <v>19</v>
      </c>
      <c r="F1508" s="155" t="s">
        <v>1219</v>
      </c>
      <c r="H1508" s="156">
        <v>3</v>
      </c>
      <c r="I1508" s="157"/>
      <c r="L1508" s="153"/>
      <c r="M1508" s="158"/>
      <c r="T1508" s="159"/>
      <c r="AT1508" s="154" t="s">
        <v>176</v>
      </c>
      <c r="AU1508" s="154" t="s">
        <v>86</v>
      </c>
      <c r="AV1508" s="13" t="s">
        <v>86</v>
      </c>
      <c r="AW1508" s="13" t="s">
        <v>37</v>
      </c>
      <c r="AX1508" s="13" t="s">
        <v>76</v>
      </c>
      <c r="AY1508" s="154" t="s">
        <v>163</v>
      </c>
    </row>
    <row r="1509" spans="2:51" s="12" customFormat="1">
      <c r="B1509" s="147"/>
      <c r="D1509" s="141" t="s">
        <v>176</v>
      </c>
      <c r="E1509" s="148" t="s">
        <v>19</v>
      </c>
      <c r="F1509" s="149" t="s">
        <v>608</v>
      </c>
      <c r="H1509" s="148" t="s">
        <v>19</v>
      </c>
      <c r="I1509" s="150"/>
      <c r="L1509" s="147"/>
      <c r="M1509" s="151"/>
      <c r="T1509" s="152"/>
      <c r="AT1509" s="148" t="s">
        <v>176</v>
      </c>
      <c r="AU1509" s="148" t="s">
        <v>86</v>
      </c>
      <c r="AV1509" s="12" t="s">
        <v>84</v>
      </c>
      <c r="AW1509" s="12" t="s">
        <v>37</v>
      </c>
      <c r="AX1509" s="12" t="s">
        <v>76</v>
      </c>
      <c r="AY1509" s="148" t="s">
        <v>163</v>
      </c>
    </row>
    <row r="1510" spans="2:51" s="13" customFormat="1">
      <c r="B1510" s="153"/>
      <c r="D1510" s="141" t="s">
        <v>176</v>
      </c>
      <c r="E1510" s="154" t="s">
        <v>19</v>
      </c>
      <c r="F1510" s="155" t="s">
        <v>1218</v>
      </c>
      <c r="H1510" s="156">
        <v>9.6</v>
      </c>
      <c r="I1510" s="157"/>
      <c r="L1510" s="153"/>
      <c r="M1510" s="158"/>
      <c r="T1510" s="159"/>
      <c r="AT1510" s="154" t="s">
        <v>176</v>
      </c>
      <c r="AU1510" s="154" t="s">
        <v>86</v>
      </c>
      <c r="AV1510" s="13" t="s">
        <v>86</v>
      </c>
      <c r="AW1510" s="13" t="s">
        <v>37</v>
      </c>
      <c r="AX1510" s="13" t="s">
        <v>76</v>
      </c>
      <c r="AY1510" s="154" t="s">
        <v>163</v>
      </c>
    </row>
    <row r="1511" spans="2:51" s="12" customFormat="1">
      <c r="B1511" s="147"/>
      <c r="D1511" s="141" t="s">
        <v>176</v>
      </c>
      <c r="E1511" s="148" t="s">
        <v>19</v>
      </c>
      <c r="F1511" s="149" t="s">
        <v>1055</v>
      </c>
      <c r="H1511" s="148" t="s">
        <v>19</v>
      </c>
      <c r="I1511" s="150"/>
      <c r="L1511" s="147"/>
      <c r="M1511" s="151"/>
      <c r="T1511" s="152"/>
      <c r="AT1511" s="148" t="s">
        <v>176</v>
      </c>
      <c r="AU1511" s="148" t="s">
        <v>86</v>
      </c>
      <c r="AV1511" s="12" t="s">
        <v>84</v>
      </c>
      <c r="AW1511" s="12" t="s">
        <v>37</v>
      </c>
      <c r="AX1511" s="12" t="s">
        <v>76</v>
      </c>
      <c r="AY1511" s="148" t="s">
        <v>163</v>
      </c>
    </row>
    <row r="1512" spans="2:51" s="13" customFormat="1">
      <c r="B1512" s="153"/>
      <c r="D1512" s="141" t="s">
        <v>176</v>
      </c>
      <c r="E1512" s="154" t="s">
        <v>19</v>
      </c>
      <c r="F1512" s="155" t="s">
        <v>1216</v>
      </c>
      <c r="H1512" s="156">
        <v>4.8</v>
      </c>
      <c r="I1512" s="157"/>
      <c r="L1512" s="153"/>
      <c r="M1512" s="158"/>
      <c r="T1512" s="159"/>
      <c r="AT1512" s="154" t="s">
        <v>176</v>
      </c>
      <c r="AU1512" s="154" t="s">
        <v>86</v>
      </c>
      <c r="AV1512" s="13" t="s">
        <v>86</v>
      </c>
      <c r="AW1512" s="13" t="s">
        <v>37</v>
      </c>
      <c r="AX1512" s="13" t="s">
        <v>76</v>
      </c>
      <c r="AY1512" s="154" t="s">
        <v>163</v>
      </c>
    </row>
    <row r="1513" spans="2:51" s="12" customFormat="1">
      <c r="B1513" s="147"/>
      <c r="D1513" s="141" t="s">
        <v>176</v>
      </c>
      <c r="E1513" s="148" t="s">
        <v>19</v>
      </c>
      <c r="F1513" s="149" t="s">
        <v>1220</v>
      </c>
      <c r="H1513" s="148" t="s">
        <v>19</v>
      </c>
      <c r="I1513" s="150"/>
      <c r="L1513" s="147"/>
      <c r="M1513" s="151"/>
      <c r="T1513" s="152"/>
      <c r="AT1513" s="148" t="s">
        <v>176</v>
      </c>
      <c r="AU1513" s="148" t="s">
        <v>86</v>
      </c>
      <c r="AV1513" s="12" t="s">
        <v>84</v>
      </c>
      <c r="AW1513" s="12" t="s">
        <v>37</v>
      </c>
      <c r="AX1513" s="12" t="s">
        <v>76</v>
      </c>
      <c r="AY1513" s="148" t="s">
        <v>163</v>
      </c>
    </row>
    <row r="1514" spans="2:51" s="13" customFormat="1">
      <c r="B1514" s="153"/>
      <c r="D1514" s="141" t="s">
        <v>176</v>
      </c>
      <c r="E1514" s="154" t="s">
        <v>19</v>
      </c>
      <c r="F1514" s="155" t="s">
        <v>1221</v>
      </c>
      <c r="H1514" s="156">
        <v>5.2</v>
      </c>
      <c r="I1514" s="157"/>
      <c r="L1514" s="153"/>
      <c r="M1514" s="158"/>
      <c r="T1514" s="159"/>
      <c r="AT1514" s="154" t="s">
        <v>176</v>
      </c>
      <c r="AU1514" s="154" t="s">
        <v>86</v>
      </c>
      <c r="AV1514" s="13" t="s">
        <v>86</v>
      </c>
      <c r="AW1514" s="13" t="s">
        <v>37</v>
      </c>
      <c r="AX1514" s="13" t="s">
        <v>76</v>
      </c>
      <c r="AY1514" s="154" t="s">
        <v>163</v>
      </c>
    </row>
    <row r="1515" spans="2:51" s="12" customFormat="1">
      <c r="B1515" s="147"/>
      <c r="D1515" s="141" t="s">
        <v>176</v>
      </c>
      <c r="E1515" s="148" t="s">
        <v>19</v>
      </c>
      <c r="F1515" s="149" t="s">
        <v>1222</v>
      </c>
      <c r="H1515" s="148" t="s">
        <v>19</v>
      </c>
      <c r="I1515" s="150"/>
      <c r="L1515" s="147"/>
      <c r="M1515" s="151"/>
      <c r="T1515" s="152"/>
      <c r="AT1515" s="148" t="s">
        <v>176</v>
      </c>
      <c r="AU1515" s="148" t="s">
        <v>86</v>
      </c>
      <c r="AV1515" s="12" t="s">
        <v>84</v>
      </c>
      <c r="AW1515" s="12" t="s">
        <v>37</v>
      </c>
      <c r="AX1515" s="12" t="s">
        <v>76</v>
      </c>
      <c r="AY1515" s="148" t="s">
        <v>163</v>
      </c>
    </row>
    <row r="1516" spans="2:51" s="13" customFormat="1">
      <c r="B1516" s="153"/>
      <c r="D1516" s="141" t="s">
        <v>176</v>
      </c>
      <c r="E1516" s="154" t="s">
        <v>19</v>
      </c>
      <c r="F1516" s="155" t="s">
        <v>1223</v>
      </c>
      <c r="H1516" s="156">
        <v>31.2</v>
      </c>
      <c r="I1516" s="157"/>
      <c r="L1516" s="153"/>
      <c r="M1516" s="158"/>
      <c r="T1516" s="159"/>
      <c r="AT1516" s="154" t="s">
        <v>176</v>
      </c>
      <c r="AU1516" s="154" t="s">
        <v>86</v>
      </c>
      <c r="AV1516" s="13" t="s">
        <v>86</v>
      </c>
      <c r="AW1516" s="13" t="s">
        <v>37</v>
      </c>
      <c r="AX1516" s="13" t="s">
        <v>76</v>
      </c>
      <c r="AY1516" s="154" t="s">
        <v>163</v>
      </c>
    </row>
    <row r="1517" spans="2:51" s="13" customFormat="1">
      <c r="B1517" s="153"/>
      <c r="D1517" s="141" t="s">
        <v>176</v>
      </c>
      <c r="E1517" s="154" t="s">
        <v>19</v>
      </c>
      <c r="F1517" s="155" t="s">
        <v>1224</v>
      </c>
      <c r="H1517" s="156">
        <v>17.100000000000001</v>
      </c>
      <c r="I1517" s="157"/>
      <c r="L1517" s="153"/>
      <c r="M1517" s="158"/>
      <c r="T1517" s="159"/>
      <c r="AT1517" s="154" t="s">
        <v>176</v>
      </c>
      <c r="AU1517" s="154" t="s">
        <v>86</v>
      </c>
      <c r="AV1517" s="13" t="s">
        <v>86</v>
      </c>
      <c r="AW1517" s="13" t="s">
        <v>37</v>
      </c>
      <c r="AX1517" s="13" t="s">
        <v>76</v>
      </c>
      <c r="AY1517" s="154" t="s">
        <v>163</v>
      </c>
    </row>
    <row r="1518" spans="2:51" s="12" customFormat="1">
      <c r="B1518" s="147"/>
      <c r="D1518" s="141" t="s">
        <v>176</v>
      </c>
      <c r="E1518" s="148" t="s">
        <v>19</v>
      </c>
      <c r="F1518" s="149" t="s">
        <v>1225</v>
      </c>
      <c r="H1518" s="148" t="s">
        <v>19</v>
      </c>
      <c r="I1518" s="150"/>
      <c r="L1518" s="147"/>
      <c r="M1518" s="151"/>
      <c r="T1518" s="152"/>
      <c r="AT1518" s="148" t="s">
        <v>176</v>
      </c>
      <c r="AU1518" s="148" t="s">
        <v>86</v>
      </c>
      <c r="AV1518" s="12" t="s">
        <v>84</v>
      </c>
      <c r="AW1518" s="12" t="s">
        <v>37</v>
      </c>
      <c r="AX1518" s="12" t="s">
        <v>76</v>
      </c>
      <c r="AY1518" s="148" t="s">
        <v>163</v>
      </c>
    </row>
    <row r="1519" spans="2:51" s="13" customFormat="1">
      <c r="B1519" s="153"/>
      <c r="D1519" s="141" t="s">
        <v>176</v>
      </c>
      <c r="E1519" s="154" t="s">
        <v>19</v>
      </c>
      <c r="F1519" s="155" t="s">
        <v>1226</v>
      </c>
      <c r="H1519" s="156">
        <v>1.4</v>
      </c>
      <c r="I1519" s="157"/>
      <c r="L1519" s="153"/>
      <c r="M1519" s="158"/>
      <c r="T1519" s="159"/>
      <c r="AT1519" s="154" t="s">
        <v>176</v>
      </c>
      <c r="AU1519" s="154" t="s">
        <v>86</v>
      </c>
      <c r="AV1519" s="13" t="s">
        <v>86</v>
      </c>
      <c r="AW1519" s="13" t="s">
        <v>37</v>
      </c>
      <c r="AX1519" s="13" t="s">
        <v>76</v>
      </c>
      <c r="AY1519" s="154" t="s">
        <v>163</v>
      </c>
    </row>
    <row r="1520" spans="2:51" s="14" customFormat="1">
      <c r="B1520" s="160"/>
      <c r="D1520" s="141" t="s">
        <v>176</v>
      </c>
      <c r="E1520" s="161" t="s">
        <v>19</v>
      </c>
      <c r="F1520" s="162" t="s">
        <v>178</v>
      </c>
      <c r="H1520" s="163">
        <v>171.2</v>
      </c>
      <c r="I1520" s="164"/>
      <c r="L1520" s="160"/>
      <c r="M1520" s="165"/>
      <c r="T1520" s="166"/>
      <c r="AT1520" s="161" t="s">
        <v>176</v>
      </c>
      <c r="AU1520" s="161" t="s">
        <v>86</v>
      </c>
      <c r="AV1520" s="14" t="s">
        <v>170</v>
      </c>
      <c r="AW1520" s="14" t="s">
        <v>37</v>
      </c>
      <c r="AX1520" s="14" t="s">
        <v>84</v>
      </c>
      <c r="AY1520" s="161" t="s">
        <v>163</v>
      </c>
    </row>
    <row r="1521" spans="2:65" s="13" customFormat="1">
      <c r="B1521" s="153"/>
      <c r="D1521" s="141" t="s">
        <v>176</v>
      </c>
      <c r="F1521" s="155" t="s">
        <v>1227</v>
      </c>
      <c r="H1521" s="156">
        <v>179.76</v>
      </c>
      <c r="I1521" s="157"/>
      <c r="L1521" s="153"/>
      <c r="M1521" s="158"/>
      <c r="T1521" s="159"/>
      <c r="AT1521" s="154" t="s">
        <v>176</v>
      </c>
      <c r="AU1521" s="154" t="s">
        <v>86</v>
      </c>
      <c r="AV1521" s="13" t="s">
        <v>86</v>
      </c>
      <c r="AW1521" s="13" t="s">
        <v>4</v>
      </c>
      <c r="AX1521" s="13" t="s">
        <v>84</v>
      </c>
      <c r="AY1521" s="154" t="s">
        <v>163</v>
      </c>
    </row>
    <row r="1522" spans="2:65" s="1" customFormat="1" ht="24.15" customHeight="1">
      <c r="B1522" s="33"/>
      <c r="C1522" s="167" t="s">
        <v>1228</v>
      </c>
      <c r="D1522" s="167" t="s">
        <v>323</v>
      </c>
      <c r="E1522" s="168" t="s">
        <v>1229</v>
      </c>
      <c r="F1522" s="169" t="s">
        <v>1230</v>
      </c>
      <c r="G1522" s="170" t="s">
        <v>202</v>
      </c>
      <c r="H1522" s="171">
        <v>196.66499999999999</v>
      </c>
      <c r="I1522" s="172"/>
      <c r="J1522" s="173">
        <f>ROUND(I1522*H1522,2)</f>
        <v>0</v>
      </c>
      <c r="K1522" s="169" t="s">
        <v>169</v>
      </c>
      <c r="L1522" s="174"/>
      <c r="M1522" s="175" t="s">
        <v>19</v>
      </c>
      <c r="N1522" s="176" t="s">
        <v>47</v>
      </c>
      <c r="P1522" s="137">
        <f>O1522*H1522</f>
        <v>0</v>
      </c>
      <c r="Q1522" s="137">
        <v>4.0000000000000003E-5</v>
      </c>
      <c r="R1522" s="137">
        <f>Q1522*H1522</f>
        <v>7.8665999999999996E-3</v>
      </c>
      <c r="S1522" s="137">
        <v>0</v>
      </c>
      <c r="T1522" s="138">
        <f>S1522*H1522</f>
        <v>0</v>
      </c>
      <c r="AR1522" s="139" t="s">
        <v>225</v>
      </c>
      <c r="AT1522" s="139" t="s">
        <v>323</v>
      </c>
      <c r="AU1522" s="139" t="s">
        <v>86</v>
      </c>
      <c r="AY1522" s="18" t="s">
        <v>163</v>
      </c>
      <c r="BE1522" s="140">
        <f>IF(N1522="základní",J1522,0)</f>
        <v>0</v>
      </c>
      <c r="BF1522" s="140">
        <f>IF(N1522="snížená",J1522,0)</f>
        <v>0</v>
      </c>
      <c r="BG1522" s="140">
        <f>IF(N1522="zákl. přenesená",J1522,0)</f>
        <v>0</v>
      </c>
      <c r="BH1522" s="140">
        <f>IF(N1522="sníž. přenesená",J1522,0)</f>
        <v>0</v>
      </c>
      <c r="BI1522" s="140">
        <f>IF(N1522="nulová",J1522,0)</f>
        <v>0</v>
      </c>
      <c r="BJ1522" s="18" t="s">
        <v>84</v>
      </c>
      <c r="BK1522" s="140">
        <f>ROUND(I1522*H1522,2)</f>
        <v>0</v>
      </c>
      <c r="BL1522" s="18" t="s">
        <v>170</v>
      </c>
      <c r="BM1522" s="139" t="s">
        <v>1231</v>
      </c>
    </row>
    <row r="1523" spans="2:65" s="1" customFormat="1" ht="19.2">
      <c r="B1523" s="33"/>
      <c r="D1523" s="141" t="s">
        <v>172</v>
      </c>
      <c r="F1523" s="142" t="s">
        <v>1230</v>
      </c>
      <c r="I1523" s="143"/>
      <c r="L1523" s="33"/>
      <c r="M1523" s="144"/>
      <c r="T1523" s="54"/>
      <c r="AT1523" s="18" t="s">
        <v>172</v>
      </c>
      <c r="AU1523" s="18" t="s">
        <v>86</v>
      </c>
    </row>
    <row r="1524" spans="2:65" s="12" customFormat="1">
      <c r="B1524" s="147"/>
      <c r="D1524" s="141" t="s">
        <v>176</v>
      </c>
      <c r="E1524" s="148" t="s">
        <v>19</v>
      </c>
      <c r="F1524" s="149" t="s">
        <v>603</v>
      </c>
      <c r="H1524" s="148" t="s">
        <v>19</v>
      </c>
      <c r="I1524" s="150"/>
      <c r="L1524" s="147"/>
      <c r="M1524" s="151"/>
      <c r="T1524" s="152"/>
      <c r="AT1524" s="148" t="s">
        <v>176</v>
      </c>
      <c r="AU1524" s="148" t="s">
        <v>86</v>
      </c>
      <c r="AV1524" s="12" t="s">
        <v>84</v>
      </c>
      <c r="AW1524" s="12" t="s">
        <v>37</v>
      </c>
      <c r="AX1524" s="12" t="s">
        <v>76</v>
      </c>
      <c r="AY1524" s="148" t="s">
        <v>163</v>
      </c>
    </row>
    <row r="1525" spans="2:65" s="13" customFormat="1">
      <c r="B1525" s="153"/>
      <c r="D1525" s="141" t="s">
        <v>176</v>
      </c>
      <c r="E1525" s="154" t="s">
        <v>19</v>
      </c>
      <c r="F1525" s="155" t="s">
        <v>1232</v>
      </c>
      <c r="H1525" s="156">
        <v>76.7</v>
      </c>
      <c r="I1525" s="157"/>
      <c r="L1525" s="153"/>
      <c r="M1525" s="158"/>
      <c r="T1525" s="159"/>
      <c r="AT1525" s="154" t="s">
        <v>176</v>
      </c>
      <c r="AU1525" s="154" t="s">
        <v>86</v>
      </c>
      <c r="AV1525" s="13" t="s">
        <v>86</v>
      </c>
      <c r="AW1525" s="13" t="s">
        <v>37</v>
      </c>
      <c r="AX1525" s="13" t="s">
        <v>76</v>
      </c>
      <c r="AY1525" s="154" t="s">
        <v>163</v>
      </c>
    </row>
    <row r="1526" spans="2:65" s="12" customFormat="1">
      <c r="B1526" s="147"/>
      <c r="D1526" s="141" t="s">
        <v>176</v>
      </c>
      <c r="E1526" s="148" t="s">
        <v>19</v>
      </c>
      <c r="F1526" s="149" t="s">
        <v>607</v>
      </c>
      <c r="H1526" s="148" t="s">
        <v>19</v>
      </c>
      <c r="I1526" s="150"/>
      <c r="L1526" s="147"/>
      <c r="M1526" s="151"/>
      <c r="T1526" s="152"/>
      <c r="AT1526" s="148" t="s">
        <v>176</v>
      </c>
      <c r="AU1526" s="148" t="s">
        <v>86</v>
      </c>
      <c r="AV1526" s="12" t="s">
        <v>84</v>
      </c>
      <c r="AW1526" s="12" t="s">
        <v>37</v>
      </c>
      <c r="AX1526" s="12" t="s">
        <v>76</v>
      </c>
      <c r="AY1526" s="148" t="s">
        <v>163</v>
      </c>
    </row>
    <row r="1527" spans="2:65" s="13" customFormat="1">
      <c r="B1527" s="153"/>
      <c r="D1527" s="141" t="s">
        <v>176</v>
      </c>
      <c r="E1527" s="154" t="s">
        <v>19</v>
      </c>
      <c r="F1527" s="155" t="s">
        <v>1233</v>
      </c>
      <c r="H1527" s="156">
        <v>10.8</v>
      </c>
      <c r="I1527" s="157"/>
      <c r="L1527" s="153"/>
      <c r="M1527" s="158"/>
      <c r="T1527" s="159"/>
      <c r="AT1527" s="154" t="s">
        <v>176</v>
      </c>
      <c r="AU1527" s="154" t="s">
        <v>86</v>
      </c>
      <c r="AV1527" s="13" t="s">
        <v>86</v>
      </c>
      <c r="AW1527" s="13" t="s">
        <v>37</v>
      </c>
      <c r="AX1527" s="13" t="s">
        <v>76</v>
      </c>
      <c r="AY1527" s="154" t="s">
        <v>163</v>
      </c>
    </row>
    <row r="1528" spans="2:65" s="12" customFormat="1">
      <c r="B1528" s="147"/>
      <c r="D1528" s="141" t="s">
        <v>176</v>
      </c>
      <c r="E1528" s="148" t="s">
        <v>19</v>
      </c>
      <c r="F1528" s="149" t="s">
        <v>594</v>
      </c>
      <c r="H1528" s="148" t="s">
        <v>19</v>
      </c>
      <c r="I1528" s="150"/>
      <c r="L1528" s="147"/>
      <c r="M1528" s="151"/>
      <c r="T1528" s="152"/>
      <c r="AT1528" s="148" t="s">
        <v>176</v>
      </c>
      <c r="AU1528" s="148" t="s">
        <v>86</v>
      </c>
      <c r="AV1528" s="12" t="s">
        <v>84</v>
      </c>
      <c r="AW1528" s="12" t="s">
        <v>37</v>
      </c>
      <c r="AX1528" s="12" t="s">
        <v>76</v>
      </c>
      <c r="AY1528" s="148" t="s">
        <v>163</v>
      </c>
    </row>
    <row r="1529" spans="2:65" s="13" customFormat="1">
      <c r="B1529" s="153"/>
      <c r="D1529" s="141" t="s">
        <v>176</v>
      </c>
      <c r="E1529" s="154" t="s">
        <v>19</v>
      </c>
      <c r="F1529" s="155" t="s">
        <v>1234</v>
      </c>
      <c r="H1529" s="156">
        <v>8.4</v>
      </c>
      <c r="I1529" s="157"/>
      <c r="L1529" s="153"/>
      <c r="M1529" s="158"/>
      <c r="T1529" s="159"/>
      <c r="AT1529" s="154" t="s">
        <v>176</v>
      </c>
      <c r="AU1529" s="154" t="s">
        <v>86</v>
      </c>
      <c r="AV1529" s="13" t="s">
        <v>86</v>
      </c>
      <c r="AW1529" s="13" t="s">
        <v>37</v>
      </c>
      <c r="AX1529" s="13" t="s">
        <v>76</v>
      </c>
      <c r="AY1529" s="154" t="s">
        <v>163</v>
      </c>
    </row>
    <row r="1530" spans="2:65" s="12" customFormat="1">
      <c r="B1530" s="147"/>
      <c r="D1530" s="141" t="s">
        <v>176</v>
      </c>
      <c r="E1530" s="148" t="s">
        <v>19</v>
      </c>
      <c r="F1530" s="149" t="s">
        <v>605</v>
      </c>
      <c r="H1530" s="148" t="s">
        <v>19</v>
      </c>
      <c r="I1530" s="150"/>
      <c r="L1530" s="147"/>
      <c r="M1530" s="151"/>
      <c r="T1530" s="152"/>
      <c r="AT1530" s="148" t="s">
        <v>176</v>
      </c>
      <c r="AU1530" s="148" t="s">
        <v>86</v>
      </c>
      <c r="AV1530" s="12" t="s">
        <v>84</v>
      </c>
      <c r="AW1530" s="12" t="s">
        <v>37</v>
      </c>
      <c r="AX1530" s="12" t="s">
        <v>76</v>
      </c>
      <c r="AY1530" s="148" t="s">
        <v>163</v>
      </c>
    </row>
    <row r="1531" spans="2:65" s="13" customFormat="1">
      <c r="B1531" s="153"/>
      <c r="D1531" s="141" t="s">
        <v>176</v>
      </c>
      <c r="E1531" s="154" t="s">
        <v>19</v>
      </c>
      <c r="F1531" s="155" t="s">
        <v>1235</v>
      </c>
      <c r="H1531" s="156">
        <v>20</v>
      </c>
      <c r="I1531" s="157"/>
      <c r="L1531" s="153"/>
      <c r="M1531" s="158"/>
      <c r="T1531" s="159"/>
      <c r="AT1531" s="154" t="s">
        <v>176</v>
      </c>
      <c r="AU1531" s="154" t="s">
        <v>86</v>
      </c>
      <c r="AV1531" s="13" t="s">
        <v>86</v>
      </c>
      <c r="AW1531" s="13" t="s">
        <v>37</v>
      </c>
      <c r="AX1531" s="13" t="s">
        <v>76</v>
      </c>
      <c r="AY1531" s="154" t="s">
        <v>163</v>
      </c>
    </row>
    <row r="1532" spans="2:65" s="12" customFormat="1">
      <c r="B1532" s="147"/>
      <c r="D1532" s="141" t="s">
        <v>176</v>
      </c>
      <c r="E1532" s="148" t="s">
        <v>19</v>
      </c>
      <c r="F1532" s="149" t="s">
        <v>592</v>
      </c>
      <c r="H1532" s="148" t="s">
        <v>19</v>
      </c>
      <c r="I1532" s="150"/>
      <c r="L1532" s="147"/>
      <c r="M1532" s="151"/>
      <c r="T1532" s="152"/>
      <c r="AT1532" s="148" t="s">
        <v>176</v>
      </c>
      <c r="AU1532" s="148" t="s">
        <v>86</v>
      </c>
      <c r="AV1532" s="12" t="s">
        <v>84</v>
      </c>
      <c r="AW1532" s="12" t="s">
        <v>37</v>
      </c>
      <c r="AX1532" s="12" t="s">
        <v>76</v>
      </c>
      <c r="AY1532" s="148" t="s">
        <v>163</v>
      </c>
    </row>
    <row r="1533" spans="2:65" s="13" customFormat="1">
      <c r="B1533" s="153"/>
      <c r="D1533" s="141" t="s">
        <v>176</v>
      </c>
      <c r="E1533" s="154" t="s">
        <v>19</v>
      </c>
      <c r="F1533" s="155" t="s">
        <v>1236</v>
      </c>
      <c r="H1533" s="156">
        <v>2.8</v>
      </c>
      <c r="I1533" s="157"/>
      <c r="L1533" s="153"/>
      <c r="M1533" s="158"/>
      <c r="T1533" s="159"/>
      <c r="AT1533" s="154" t="s">
        <v>176</v>
      </c>
      <c r="AU1533" s="154" t="s">
        <v>86</v>
      </c>
      <c r="AV1533" s="13" t="s">
        <v>86</v>
      </c>
      <c r="AW1533" s="13" t="s">
        <v>37</v>
      </c>
      <c r="AX1533" s="13" t="s">
        <v>76</v>
      </c>
      <c r="AY1533" s="154" t="s">
        <v>163</v>
      </c>
    </row>
    <row r="1534" spans="2:65" s="12" customFormat="1">
      <c r="B1534" s="147"/>
      <c r="D1534" s="141" t="s">
        <v>176</v>
      </c>
      <c r="E1534" s="148" t="s">
        <v>19</v>
      </c>
      <c r="F1534" s="149" t="s">
        <v>610</v>
      </c>
      <c r="H1534" s="148" t="s">
        <v>19</v>
      </c>
      <c r="I1534" s="150"/>
      <c r="L1534" s="147"/>
      <c r="M1534" s="151"/>
      <c r="T1534" s="152"/>
      <c r="AT1534" s="148" t="s">
        <v>176</v>
      </c>
      <c r="AU1534" s="148" t="s">
        <v>86</v>
      </c>
      <c r="AV1534" s="12" t="s">
        <v>84</v>
      </c>
      <c r="AW1534" s="12" t="s">
        <v>37</v>
      </c>
      <c r="AX1534" s="12" t="s">
        <v>76</v>
      </c>
      <c r="AY1534" s="148" t="s">
        <v>163</v>
      </c>
    </row>
    <row r="1535" spans="2:65" s="13" customFormat="1">
      <c r="B1535" s="153"/>
      <c r="D1535" s="141" t="s">
        <v>176</v>
      </c>
      <c r="E1535" s="154" t="s">
        <v>19</v>
      </c>
      <c r="F1535" s="155" t="s">
        <v>1237</v>
      </c>
      <c r="H1535" s="156">
        <v>4.9000000000000004</v>
      </c>
      <c r="I1535" s="157"/>
      <c r="L1535" s="153"/>
      <c r="M1535" s="158"/>
      <c r="T1535" s="159"/>
      <c r="AT1535" s="154" t="s">
        <v>176</v>
      </c>
      <c r="AU1535" s="154" t="s">
        <v>86</v>
      </c>
      <c r="AV1535" s="13" t="s">
        <v>86</v>
      </c>
      <c r="AW1535" s="13" t="s">
        <v>37</v>
      </c>
      <c r="AX1535" s="13" t="s">
        <v>76</v>
      </c>
      <c r="AY1535" s="154" t="s">
        <v>163</v>
      </c>
    </row>
    <row r="1536" spans="2:65" s="12" customFormat="1">
      <c r="B1536" s="147"/>
      <c r="D1536" s="141" t="s">
        <v>176</v>
      </c>
      <c r="E1536" s="148" t="s">
        <v>19</v>
      </c>
      <c r="F1536" s="149" t="s">
        <v>593</v>
      </c>
      <c r="H1536" s="148" t="s">
        <v>19</v>
      </c>
      <c r="I1536" s="150"/>
      <c r="L1536" s="147"/>
      <c r="M1536" s="151"/>
      <c r="T1536" s="152"/>
      <c r="AT1536" s="148" t="s">
        <v>176</v>
      </c>
      <c r="AU1536" s="148" t="s">
        <v>86</v>
      </c>
      <c r="AV1536" s="12" t="s">
        <v>84</v>
      </c>
      <c r="AW1536" s="12" t="s">
        <v>37</v>
      </c>
      <c r="AX1536" s="12" t="s">
        <v>76</v>
      </c>
      <c r="AY1536" s="148" t="s">
        <v>163</v>
      </c>
    </row>
    <row r="1537" spans="2:51" s="13" customFormat="1">
      <c r="B1537" s="153"/>
      <c r="D1537" s="141" t="s">
        <v>176</v>
      </c>
      <c r="E1537" s="154" t="s">
        <v>19</v>
      </c>
      <c r="F1537" s="155" t="s">
        <v>1238</v>
      </c>
      <c r="H1537" s="156">
        <v>5.7</v>
      </c>
      <c r="I1537" s="157"/>
      <c r="L1537" s="153"/>
      <c r="M1537" s="158"/>
      <c r="T1537" s="159"/>
      <c r="AT1537" s="154" t="s">
        <v>176</v>
      </c>
      <c r="AU1537" s="154" t="s">
        <v>86</v>
      </c>
      <c r="AV1537" s="13" t="s">
        <v>86</v>
      </c>
      <c r="AW1537" s="13" t="s">
        <v>37</v>
      </c>
      <c r="AX1537" s="13" t="s">
        <v>76</v>
      </c>
      <c r="AY1537" s="154" t="s">
        <v>163</v>
      </c>
    </row>
    <row r="1538" spans="2:51" s="12" customFormat="1">
      <c r="B1538" s="147"/>
      <c r="D1538" s="141" t="s">
        <v>176</v>
      </c>
      <c r="E1538" s="148" t="s">
        <v>19</v>
      </c>
      <c r="F1538" s="149" t="s">
        <v>596</v>
      </c>
      <c r="H1538" s="148" t="s">
        <v>19</v>
      </c>
      <c r="I1538" s="150"/>
      <c r="L1538" s="147"/>
      <c r="M1538" s="151"/>
      <c r="T1538" s="152"/>
      <c r="AT1538" s="148" t="s">
        <v>176</v>
      </c>
      <c r="AU1538" s="148" t="s">
        <v>86</v>
      </c>
      <c r="AV1538" s="12" t="s">
        <v>84</v>
      </c>
      <c r="AW1538" s="12" t="s">
        <v>37</v>
      </c>
      <c r="AX1538" s="12" t="s">
        <v>76</v>
      </c>
      <c r="AY1538" s="148" t="s">
        <v>163</v>
      </c>
    </row>
    <row r="1539" spans="2:51" s="13" customFormat="1">
      <c r="B1539" s="153"/>
      <c r="D1539" s="141" t="s">
        <v>176</v>
      </c>
      <c r="E1539" s="154" t="s">
        <v>19</v>
      </c>
      <c r="F1539" s="155" t="s">
        <v>1239</v>
      </c>
      <c r="H1539" s="156">
        <v>5.8</v>
      </c>
      <c r="I1539" s="157"/>
      <c r="L1539" s="153"/>
      <c r="M1539" s="158"/>
      <c r="T1539" s="159"/>
      <c r="AT1539" s="154" t="s">
        <v>176</v>
      </c>
      <c r="AU1539" s="154" t="s">
        <v>86</v>
      </c>
      <c r="AV1539" s="13" t="s">
        <v>86</v>
      </c>
      <c r="AW1539" s="13" t="s">
        <v>37</v>
      </c>
      <c r="AX1539" s="13" t="s">
        <v>76</v>
      </c>
      <c r="AY1539" s="154" t="s">
        <v>163</v>
      </c>
    </row>
    <row r="1540" spans="2:51" s="12" customFormat="1">
      <c r="B1540" s="147"/>
      <c r="D1540" s="141" t="s">
        <v>176</v>
      </c>
      <c r="E1540" s="148" t="s">
        <v>19</v>
      </c>
      <c r="F1540" s="149" t="s">
        <v>583</v>
      </c>
      <c r="H1540" s="148" t="s">
        <v>19</v>
      </c>
      <c r="I1540" s="150"/>
      <c r="L1540" s="147"/>
      <c r="M1540" s="151"/>
      <c r="T1540" s="152"/>
      <c r="AT1540" s="148" t="s">
        <v>176</v>
      </c>
      <c r="AU1540" s="148" t="s">
        <v>86</v>
      </c>
      <c r="AV1540" s="12" t="s">
        <v>84</v>
      </c>
      <c r="AW1540" s="12" t="s">
        <v>37</v>
      </c>
      <c r="AX1540" s="12" t="s">
        <v>76</v>
      </c>
      <c r="AY1540" s="148" t="s">
        <v>163</v>
      </c>
    </row>
    <row r="1541" spans="2:51" s="13" customFormat="1">
      <c r="B1541" s="153"/>
      <c r="D1541" s="141" t="s">
        <v>176</v>
      </c>
      <c r="E1541" s="154" t="s">
        <v>19</v>
      </c>
      <c r="F1541" s="155" t="s">
        <v>1240</v>
      </c>
      <c r="H1541" s="156">
        <v>5.3</v>
      </c>
      <c r="I1541" s="157"/>
      <c r="L1541" s="153"/>
      <c r="M1541" s="158"/>
      <c r="T1541" s="159"/>
      <c r="AT1541" s="154" t="s">
        <v>176</v>
      </c>
      <c r="AU1541" s="154" t="s">
        <v>86</v>
      </c>
      <c r="AV1541" s="13" t="s">
        <v>86</v>
      </c>
      <c r="AW1541" s="13" t="s">
        <v>37</v>
      </c>
      <c r="AX1541" s="13" t="s">
        <v>76</v>
      </c>
      <c r="AY1541" s="154" t="s">
        <v>163</v>
      </c>
    </row>
    <row r="1542" spans="2:51" s="12" customFormat="1">
      <c r="B1542" s="147"/>
      <c r="D1542" s="141" t="s">
        <v>176</v>
      </c>
      <c r="E1542" s="148" t="s">
        <v>19</v>
      </c>
      <c r="F1542" s="149" t="s">
        <v>1050</v>
      </c>
      <c r="H1542" s="148" t="s">
        <v>19</v>
      </c>
      <c r="I1542" s="150"/>
      <c r="L1542" s="147"/>
      <c r="M1542" s="151"/>
      <c r="T1542" s="152"/>
      <c r="AT1542" s="148" t="s">
        <v>176</v>
      </c>
      <c r="AU1542" s="148" t="s">
        <v>86</v>
      </c>
      <c r="AV1542" s="12" t="s">
        <v>84</v>
      </c>
      <c r="AW1542" s="12" t="s">
        <v>37</v>
      </c>
      <c r="AX1542" s="12" t="s">
        <v>76</v>
      </c>
      <c r="AY1542" s="148" t="s">
        <v>163</v>
      </c>
    </row>
    <row r="1543" spans="2:51" s="13" customFormat="1">
      <c r="B1543" s="153"/>
      <c r="D1543" s="141" t="s">
        <v>176</v>
      </c>
      <c r="E1543" s="154" t="s">
        <v>19</v>
      </c>
      <c r="F1543" s="155" t="s">
        <v>1238</v>
      </c>
      <c r="H1543" s="156">
        <v>5.7</v>
      </c>
      <c r="I1543" s="157"/>
      <c r="L1543" s="153"/>
      <c r="M1543" s="158"/>
      <c r="T1543" s="159"/>
      <c r="AT1543" s="154" t="s">
        <v>176</v>
      </c>
      <c r="AU1543" s="154" t="s">
        <v>86</v>
      </c>
      <c r="AV1543" s="13" t="s">
        <v>86</v>
      </c>
      <c r="AW1543" s="13" t="s">
        <v>37</v>
      </c>
      <c r="AX1543" s="13" t="s">
        <v>76</v>
      </c>
      <c r="AY1543" s="154" t="s">
        <v>163</v>
      </c>
    </row>
    <row r="1544" spans="2:51" s="12" customFormat="1">
      <c r="B1544" s="147"/>
      <c r="D1544" s="141" t="s">
        <v>176</v>
      </c>
      <c r="E1544" s="148" t="s">
        <v>19</v>
      </c>
      <c r="F1544" s="149" t="s">
        <v>1051</v>
      </c>
      <c r="H1544" s="148" t="s">
        <v>19</v>
      </c>
      <c r="I1544" s="150"/>
      <c r="L1544" s="147"/>
      <c r="M1544" s="151"/>
      <c r="T1544" s="152"/>
      <c r="AT1544" s="148" t="s">
        <v>176</v>
      </c>
      <c r="AU1544" s="148" t="s">
        <v>86</v>
      </c>
      <c r="AV1544" s="12" t="s">
        <v>84</v>
      </c>
      <c r="AW1544" s="12" t="s">
        <v>37</v>
      </c>
      <c r="AX1544" s="12" t="s">
        <v>76</v>
      </c>
      <c r="AY1544" s="148" t="s">
        <v>163</v>
      </c>
    </row>
    <row r="1545" spans="2:51" s="13" customFormat="1">
      <c r="B1545" s="153"/>
      <c r="D1545" s="141" t="s">
        <v>176</v>
      </c>
      <c r="E1545" s="154" t="s">
        <v>19</v>
      </c>
      <c r="F1545" s="155" t="s">
        <v>1241</v>
      </c>
      <c r="H1545" s="156">
        <v>12.4</v>
      </c>
      <c r="I1545" s="157"/>
      <c r="L1545" s="153"/>
      <c r="M1545" s="158"/>
      <c r="T1545" s="159"/>
      <c r="AT1545" s="154" t="s">
        <v>176</v>
      </c>
      <c r="AU1545" s="154" t="s">
        <v>86</v>
      </c>
      <c r="AV1545" s="13" t="s">
        <v>86</v>
      </c>
      <c r="AW1545" s="13" t="s">
        <v>37</v>
      </c>
      <c r="AX1545" s="13" t="s">
        <v>76</v>
      </c>
      <c r="AY1545" s="154" t="s">
        <v>163</v>
      </c>
    </row>
    <row r="1546" spans="2:51" s="12" customFormat="1">
      <c r="B1546" s="147"/>
      <c r="D1546" s="141" t="s">
        <v>176</v>
      </c>
      <c r="E1546" s="148" t="s">
        <v>19</v>
      </c>
      <c r="F1546" s="149" t="s">
        <v>1053</v>
      </c>
      <c r="H1546" s="148" t="s">
        <v>19</v>
      </c>
      <c r="I1546" s="150"/>
      <c r="L1546" s="147"/>
      <c r="M1546" s="151"/>
      <c r="T1546" s="152"/>
      <c r="AT1546" s="148" t="s">
        <v>176</v>
      </c>
      <c r="AU1546" s="148" t="s">
        <v>86</v>
      </c>
      <c r="AV1546" s="12" t="s">
        <v>84</v>
      </c>
      <c r="AW1546" s="12" t="s">
        <v>37</v>
      </c>
      <c r="AX1546" s="12" t="s">
        <v>76</v>
      </c>
      <c r="AY1546" s="148" t="s">
        <v>163</v>
      </c>
    </row>
    <row r="1547" spans="2:51" s="13" customFormat="1">
      <c r="B1547" s="153"/>
      <c r="D1547" s="141" t="s">
        <v>176</v>
      </c>
      <c r="E1547" s="154" t="s">
        <v>19</v>
      </c>
      <c r="F1547" s="155" t="s">
        <v>1242</v>
      </c>
      <c r="H1547" s="156">
        <v>3.9</v>
      </c>
      <c r="I1547" s="157"/>
      <c r="L1547" s="153"/>
      <c r="M1547" s="158"/>
      <c r="T1547" s="159"/>
      <c r="AT1547" s="154" t="s">
        <v>176</v>
      </c>
      <c r="AU1547" s="154" t="s">
        <v>86</v>
      </c>
      <c r="AV1547" s="13" t="s">
        <v>86</v>
      </c>
      <c r="AW1547" s="13" t="s">
        <v>37</v>
      </c>
      <c r="AX1547" s="13" t="s">
        <v>76</v>
      </c>
      <c r="AY1547" s="154" t="s">
        <v>163</v>
      </c>
    </row>
    <row r="1548" spans="2:51" s="12" customFormat="1">
      <c r="B1548" s="147"/>
      <c r="D1548" s="141" t="s">
        <v>176</v>
      </c>
      <c r="E1548" s="148" t="s">
        <v>19</v>
      </c>
      <c r="F1548" s="149" t="s">
        <v>608</v>
      </c>
      <c r="H1548" s="148" t="s">
        <v>19</v>
      </c>
      <c r="I1548" s="150"/>
      <c r="L1548" s="147"/>
      <c r="M1548" s="151"/>
      <c r="T1548" s="152"/>
      <c r="AT1548" s="148" t="s">
        <v>176</v>
      </c>
      <c r="AU1548" s="148" t="s">
        <v>86</v>
      </c>
      <c r="AV1548" s="12" t="s">
        <v>84</v>
      </c>
      <c r="AW1548" s="12" t="s">
        <v>37</v>
      </c>
      <c r="AX1548" s="12" t="s">
        <v>76</v>
      </c>
      <c r="AY1548" s="148" t="s">
        <v>163</v>
      </c>
    </row>
    <row r="1549" spans="2:51" s="13" customFormat="1">
      <c r="B1549" s="153"/>
      <c r="D1549" s="141" t="s">
        <v>176</v>
      </c>
      <c r="E1549" s="154" t="s">
        <v>19</v>
      </c>
      <c r="F1549" s="155" t="s">
        <v>1241</v>
      </c>
      <c r="H1549" s="156">
        <v>12.4</v>
      </c>
      <c r="I1549" s="157"/>
      <c r="L1549" s="153"/>
      <c r="M1549" s="158"/>
      <c r="T1549" s="159"/>
      <c r="AT1549" s="154" t="s">
        <v>176</v>
      </c>
      <c r="AU1549" s="154" t="s">
        <v>86</v>
      </c>
      <c r="AV1549" s="13" t="s">
        <v>86</v>
      </c>
      <c r="AW1549" s="13" t="s">
        <v>37</v>
      </c>
      <c r="AX1549" s="13" t="s">
        <v>76</v>
      </c>
      <c r="AY1549" s="154" t="s">
        <v>163</v>
      </c>
    </row>
    <row r="1550" spans="2:51" s="12" customFormat="1">
      <c r="B1550" s="147"/>
      <c r="D1550" s="141" t="s">
        <v>176</v>
      </c>
      <c r="E1550" s="148" t="s">
        <v>19</v>
      </c>
      <c r="F1550" s="149" t="s">
        <v>1055</v>
      </c>
      <c r="H1550" s="148" t="s">
        <v>19</v>
      </c>
      <c r="I1550" s="150"/>
      <c r="L1550" s="147"/>
      <c r="M1550" s="151"/>
      <c r="T1550" s="152"/>
      <c r="AT1550" s="148" t="s">
        <v>176</v>
      </c>
      <c r="AU1550" s="148" t="s">
        <v>86</v>
      </c>
      <c r="AV1550" s="12" t="s">
        <v>84</v>
      </c>
      <c r="AW1550" s="12" t="s">
        <v>37</v>
      </c>
      <c r="AX1550" s="12" t="s">
        <v>76</v>
      </c>
      <c r="AY1550" s="148" t="s">
        <v>163</v>
      </c>
    </row>
    <row r="1551" spans="2:51" s="13" customFormat="1">
      <c r="B1551" s="153"/>
      <c r="D1551" s="141" t="s">
        <v>176</v>
      </c>
      <c r="E1551" s="154" t="s">
        <v>19</v>
      </c>
      <c r="F1551" s="155" t="s">
        <v>1239</v>
      </c>
      <c r="H1551" s="156">
        <v>5.8</v>
      </c>
      <c r="I1551" s="157"/>
      <c r="L1551" s="153"/>
      <c r="M1551" s="158"/>
      <c r="T1551" s="159"/>
      <c r="AT1551" s="154" t="s">
        <v>176</v>
      </c>
      <c r="AU1551" s="154" t="s">
        <v>86</v>
      </c>
      <c r="AV1551" s="13" t="s">
        <v>86</v>
      </c>
      <c r="AW1551" s="13" t="s">
        <v>37</v>
      </c>
      <c r="AX1551" s="13" t="s">
        <v>76</v>
      </c>
      <c r="AY1551" s="154" t="s">
        <v>163</v>
      </c>
    </row>
    <row r="1552" spans="2:51" s="12" customFormat="1">
      <c r="B1552" s="147"/>
      <c r="D1552" s="141" t="s">
        <v>176</v>
      </c>
      <c r="E1552" s="148" t="s">
        <v>19</v>
      </c>
      <c r="F1552" s="149" t="s">
        <v>1220</v>
      </c>
      <c r="H1552" s="148" t="s">
        <v>19</v>
      </c>
      <c r="I1552" s="150"/>
      <c r="L1552" s="147"/>
      <c r="M1552" s="151"/>
      <c r="T1552" s="152"/>
      <c r="AT1552" s="148" t="s">
        <v>176</v>
      </c>
      <c r="AU1552" s="148" t="s">
        <v>86</v>
      </c>
      <c r="AV1552" s="12" t="s">
        <v>84</v>
      </c>
      <c r="AW1552" s="12" t="s">
        <v>37</v>
      </c>
      <c r="AX1552" s="12" t="s">
        <v>76</v>
      </c>
      <c r="AY1552" s="148" t="s">
        <v>163</v>
      </c>
    </row>
    <row r="1553" spans="2:65" s="13" customFormat="1">
      <c r="B1553" s="153"/>
      <c r="D1553" s="141" t="s">
        <v>176</v>
      </c>
      <c r="E1553" s="154" t="s">
        <v>19</v>
      </c>
      <c r="F1553" s="155" t="s">
        <v>1243</v>
      </c>
      <c r="H1553" s="156">
        <v>6.7</v>
      </c>
      <c r="I1553" s="157"/>
      <c r="L1553" s="153"/>
      <c r="M1553" s="158"/>
      <c r="T1553" s="159"/>
      <c r="AT1553" s="154" t="s">
        <v>176</v>
      </c>
      <c r="AU1553" s="154" t="s">
        <v>86</v>
      </c>
      <c r="AV1553" s="13" t="s">
        <v>86</v>
      </c>
      <c r="AW1553" s="13" t="s">
        <v>37</v>
      </c>
      <c r="AX1553" s="13" t="s">
        <v>76</v>
      </c>
      <c r="AY1553" s="154" t="s">
        <v>163</v>
      </c>
    </row>
    <row r="1554" spans="2:65" s="14" customFormat="1">
      <c r="B1554" s="160"/>
      <c r="D1554" s="141" t="s">
        <v>176</v>
      </c>
      <c r="E1554" s="161" t="s">
        <v>19</v>
      </c>
      <c r="F1554" s="162" t="s">
        <v>178</v>
      </c>
      <c r="H1554" s="163">
        <v>187.3</v>
      </c>
      <c r="I1554" s="164"/>
      <c r="L1554" s="160"/>
      <c r="M1554" s="165"/>
      <c r="T1554" s="166"/>
      <c r="AT1554" s="161" t="s">
        <v>176</v>
      </c>
      <c r="AU1554" s="161" t="s">
        <v>86</v>
      </c>
      <c r="AV1554" s="14" t="s">
        <v>170</v>
      </c>
      <c r="AW1554" s="14" t="s">
        <v>37</v>
      </c>
      <c r="AX1554" s="14" t="s">
        <v>84</v>
      </c>
      <c r="AY1554" s="161" t="s">
        <v>163</v>
      </c>
    </row>
    <row r="1555" spans="2:65" s="13" customFormat="1">
      <c r="B1555" s="153"/>
      <c r="D1555" s="141" t="s">
        <v>176</v>
      </c>
      <c r="F1555" s="155" t="s">
        <v>1244</v>
      </c>
      <c r="H1555" s="156">
        <v>196.66499999999999</v>
      </c>
      <c r="I1555" s="157"/>
      <c r="L1555" s="153"/>
      <c r="M1555" s="158"/>
      <c r="T1555" s="159"/>
      <c r="AT1555" s="154" t="s">
        <v>176</v>
      </c>
      <c r="AU1555" s="154" t="s">
        <v>86</v>
      </c>
      <c r="AV1555" s="13" t="s">
        <v>86</v>
      </c>
      <c r="AW1555" s="13" t="s">
        <v>4</v>
      </c>
      <c r="AX1555" s="13" t="s">
        <v>84</v>
      </c>
      <c r="AY1555" s="154" t="s">
        <v>163</v>
      </c>
    </row>
    <row r="1556" spans="2:65" s="1" customFormat="1" ht="24.15" customHeight="1">
      <c r="B1556" s="33"/>
      <c r="C1556" s="167" t="s">
        <v>1245</v>
      </c>
      <c r="D1556" s="167" t="s">
        <v>323</v>
      </c>
      <c r="E1556" s="168" t="s">
        <v>1246</v>
      </c>
      <c r="F1556" s="169" t="s">
        <v>1247</v>
      </c>
      <c r="G1556" s="170" t="s">
        <v>202</v>
      </c>
      <c r="H1556" s="171">
        <v>71.61</v>
      </c>
      <c r="I1556" s="172"/>
      <c r="J1556" s="173">
        <f>ROUND(I1556*H1556,2)</f>
        <v>0</v>
      </c>
      <c r="K1556" s="169" t="s">
        <v>169</v>
      </c>
      <c r="L1556" s="174"/>
      <c r="M1556" s="175" t="s">
        <v>19</v>
      </c>
      <c r="N1556" s="176" t="s">
        <v>47</v>
      </c>
      <c r="P1556" s="137">
        <f>O1556*H1556</f>
        <v>0</v>
      </c>
      <c r="Q1556" s="137">
        <v>2.9999999999999997E-4</v>
      </c>
      <c r="R1556" s="137">
        <f>Q1556*H1556</f>
        <v>2.1482999999999999E-2</v>
      </c>
      <c r="S1556" s="137">
        <v>0</v>
      </c>
      <c r="T1556" s="138">
        <f>S1556*H1556</f>
        <v>0</v>
      </c>
      <c r="AR1556" s="139" t="s">
        <v>225</v>
      </c>
      <c r="AT1556" s="139" t="s">
        <v>323</v>
      </c>
      <c r="AU1556" s="139" t="s">
        <v>86</v>
      </c>
      <c r="AY1556" s="18" t="s">
        <v>163</v>
      </c>
      <c r="BE1556" s="140">
        <f>IF(N1556="základní",J1556,0)</f>
        <v>0</v>
      </c>
      <c r="BF1556" s="140">
        <f>IF(N1556="snížená",J1556,0)</f>
        <v>0</v>
      </c>
      <c r="BG1556" s="140">
        <f>IF(N1556="zákl. přenesená",J1556,0)</f>
        <v>0</v>
      </c>
      <c r="BH1556" s="140">
        <f>IF(N1556="sníž. přenesená",J1556,0)</f>
        <v>0</v>
      </c>
      <c r="BI1556" s="140">
        <f>IF(N1556="nulová",J1556,0)</f>
        <v>0</v>
      </c>
      <c r="BJ1556" s="18" t="s">
        <v>84</v>
      </c>
      <c r="BK1556" s="140">
        <f>ROUND(I1556*H1556,2)</f>
        <v>0</v>
      </c>
      <c r="BL1556" s="18" t="s">
        <v>170</v>
      </c>
      <c r="BM1556" s="139" t="s">
        <v>1248</v>
      </c>
    </row>
    <row r="1557" spans="2:65" s="1" customFormat="1" ht="19.2">
      <c r="B1557" s="33"/>
      <c r="D1557" s="141" t="s">
        <v>172</v>
      </c>
      <c r="F1557" s="142" t="s">
        <v>1247</v>
      </c>
      <c r="I1557" s="143"/>
      <c r="L1557" s="33"/>
      <c r="M1557" s="144"/>
      <c r="T1557" s="54"/>
      <c r="AT1557" s="18" t="s">
        <v>172</v>
      </c>
      <c r="AU1557" s="18" t="s">
        <v>86</v>
      </c>
    </row>
    <row r="1558" spans="2:65" s="12" customFormat="1">
      <c r="B1558" s="147"/>
      <c r="D1558" s="141" t="s">
        <v>176</v>
      </c>
      <c r="E1558" s="148" t="s">
        <v>19</v>
      </c>
      <c r="F1558" s="149" t="s">
        <v>603</v>
      </c>
      <c r="H1558" s="148" t="s">
        <v>19</v>
      </c>
      <c r="I1558" s="150"/>
      <c r="L1558" s="147"/>
      <c r="M1558" s="151"/>
      <c r="T1558" s="152"/>
      <c r="AT1558" s="148" t="s">
        <v>176</v>
      </c>
      <c r="AU1558" s="148" t="s">
        <v>86</v>
      </c>
      <c r="AV1558" s="12" t="s">
        <v>84</v>
      </c>
      <c r="AW1558" s="12" t="s">
        <v>37</v>
      </c>
      <c r="AX1558" s="12" t="s">
        <v>76</v>
      </c>
      <c r="AY1558" s="148" t="s">
        <v>163</v>
      </c>
    </row>
    <row r="1559" spans="2:65" s="13" customFormat="1">
      <c r="B1559" s="153"/>
      <c r="D1559" s="141" t="s">
        <v>176</v>
      </c>
      <c r="E1559" s="154" t="s">
        <v>19</v>
      </c>
      <c r="F1559" s="155" t="s">
        <v>1249</v>
      </c>
      <c r="H1559" s="156">
        <v>31.2</v>
      </c>
      <c r="I1559" s="157"/>
      <c r="L1559" s="153"/>
      <c r="M1559" s="158"/>
      <c r="T1559" s="159"/>
      <c r="AT1559" s="154" t="s">
        <v>176</v>
      </c>
      <c r="AU1559" s="154" t="s">
        <v>86</v>
      </c>
      <c r="AV1559" s="13" t="s">
        <v>86</v>
      </c>
      <c r="AW1559" s="13" t="s">
        <v>37</v>
      </c>
      <c r="AX1559" s="13" t="s">
        <v>76</v>
      </c>
      <c r="AY1559" s="154" t="s">
        <v>163</v>
      </c>
    </row>
    <row r="1560" spans="2:65" s="12" customFormat="1">
      <c r="B1560" s="147"/>
      <c r="D1560" s="141" t="s">
        <v>176</v>
      </c>
      <c r="E1560" s="148" t="s">
        <v>19</v>
      </c>
      <c r="F1560" s="149" t="s">
        <v>607</v>
      </c>
      <c r="H1560" s="148" t="s">
        <v>19</v>
      </c>
      <c r="I1560" s="150"/>
      <c r="L1560" s="147"/>
      <c r="M1560" s="151"/>
      <c r="T1560" s="152"/>
      <c r="AT1560" s="148" t="s">
        <v>176</v>
      </c>
      <c r="AU1560" s="148" t="s">
        <v>86</v>
      </c>
      <c r="AV1560" s="12" t="s">
        <v>84</v>
      </c>
      <c r="AW1560" s="12" t="s">
        <v>37</v>
      </c>
      <c r="AX1560" s="12" t="s">
        <v>76</v>
      </c>
      <c r="AY1560" s="148" t="s">
        <v>163</v>
      </c>
    </row>
    <row r="1561" spans="2:65" s="13" customFormat="1">
      <c r="B1561" s="153"/>
      <c r="D1561" s="141" t="s">
        <v>176</v>
      </c>
      <c r="E1561" s="154" t="s">
        <v>19</v>
      </c>
      <c r="F1561" s="155" t="s">
        <v>1250</v>
      </c>
      <c r="H1561" s="156">
        <v>4.8</v>
      </c>
      <c r="I1561" s="157"/>
      <c r="L1561" s="153"/>
      <c r="M1561" s="158"/>
      <c r="T1561" s="159"/>
      <c r="AT1561" s="154" t="s">
        <v>176</v>
      </c>
      <c r="AU1561" s="154" t="s">
        <v>86</v>
      </c>
      <c r="AV1561" s="13" t="s">
        <v>86</v>
      </c>
      <c r="AW1561" s="13" t="s">
        <v>37</v>
      </c>
      <c r="AX1561" s="13" t="s">
        <v>76</v>
      </c>
      <c r="AY1561" s="154" t="s">
        <v>163</v>
      </c>
    </row>
    <row r="1562" spans="2:65" s="12" customFormat="1">
      <c r="B1562" s="147"/>
      <c r="D1562" s="141" t="s">
        <v>176</v>
      </c>
      <c r="E1562" s="148" t="s">
        <v>19</v>
      </c>
      <c r="F1562" s="149" t="s">
        <v>594</v>
      </c>
      <c r="H1562" s="148" t="s">
        <v>19</v>
      </c>
      <c r="I1562" s="150"/>
      <c r="L1562" s="147"/>
      <c r="M1562" s="151"/>
      <c r="T1562" s="152"/>
      <c r="AT1562" s="148" t="s">
        <v>176</v>
      </c>
      <c r="AU1562" s="148" t="s">
        <v>86</v>
      </c>
      <c r="AV1562" s="12" t="s">
        <v>84</v>
      </c>
      <c r="AW1562" s="12" t="s">
        <v>37</v>
      </c>
      <c r="AX1562" s="12" t="s">
        <v>76</v>
      </c>
      <c r="AY1562" s="148" t="s">
        <v>163</v>
      </c>
    </row>
    <row r="1563" spans="2:65" s="13" customFormat="1">
      <c r="B1563" s="153"/>
      <c r="D1563" s="141" t="s">
        <v>176</v>
      </c>
      <c r="E1563" s="154" t="s">
        <v>19</v>
      </c>
      <c r="F1563" s="155" t="s">
        <v>1251</v>
      </c>
      <c r="H1563" s="156">
        <v>2.4</v>
      </c>
      <c r="I1563" s="157"/>
      <c r="L1563" s="153"/>
      <c r="M1563" s="158"/>
      <c r="T1563" s="159"/>
      <c r="AT1563" s="154" t="s">
        <v>176</v>
      </c>
      <c r="AU1563" s="154" t="s">
        <v>86</v>
      </c>
      <c r="AV1563" s="13" t="s">
        <v>86</v>
      </c>
      <c r="AW1563" s="13" t="s">
        <v>37</v>
      </c>
      <c r="AX1563" s="13" t="s">
        <v>76</v>
      </c>
      <c r="AY1563" s="154" t="s">
        <v>163</v>
      </c>
    </row>
    <row r="1564" spans="2:65" s="12" customFormat="1">
      <c r="B1564" s="147"/>
      <c r="D1564" s="141" t="s">
        <v>176</v>
      </c>
      <c r="E1564" s="148" t="s">
        <v>19</v>
      </c>
      <c r="F1564" s="149" t="s">
        <v>605</v>
      </c>
      <c r="H1564" s="148" t="s">
        <v>19</v>
      </c>
      <c r="I1564" s="150"/>
      <c r="L1564" s="147"/>
      <c r="M1564" s="151"/>
      <c r="T1564" s="152"/>
      <c r="AT1564" s="148" t="s">
        <v>176</v>
      </c>
      <c r="AU1564" s="148" t="s">
        <v>86</v>
      </c>
      <c r="AV1564" s="12" t="s">
        <v>84</v>
      </c>
      <c r="AW1564" s="12" t="s">
        <v>37</v>
      </c>
      <c r="AX1564" s="12" t="s">
        <v>76</v>
      </c>
      <c r="AY1564" s="148" t="s">
        <v>163</v>
      </c>
    </row>
    <row r="1565" spans="2:65" s="13" customFormat="1">
      <c r="B1565" s="153"/>
      <c r="D1565" s="141" t="s">
        <v>176</v>
      </c>
      <c r="E1565" s="154" t="s">
        <v>19</v>
      </c>
      <c r="F1565" s="155" t="s">
        <v>1252</v>
      </c>
      <c r="H1565" s="156">
        <v>12</v>
      </c>
      <c r="I1565" s="157"/>
      <c r="L1565" s="153"/>
      <c r="M1565" s="158"/>
      <c r="T1565" s="159"/>
      <c r="AT1565" s="154" t="s">
        <v>176</v>
      </c>
      <c r="AU1565" s="154" t="s">
        <v>86</v>
      </c>
      <c r="AV1565" s="13" t="s">
        <v>86</v>
      </c>
      <c r="AW1565" s="13" t="s">
        <v>37</v>
      </c>
      <c r="AX1565" s="13" t="s">
        <v>76</v>
      </c>
      <c r="AY1565" s="154" t="s">
        <v>163</v>
      </c>
    </row>
    <row r="1566" spans="2:65" s="12" customFormat="1">
      <c r="B1566" s="147"/>
      <c r="D1566" s="141" t="s">
        <v>176</v>
      </c>
      <c r="E1566" s="148" t="s">
        <v>19</v>
      </c>
      <c r="F1566" s="149" t="s">
        <v>592</v>
      </c>
      <c r="H1566" s="148" t="s">
        <v>19</v>
      </c>
      <c r="I1566" s="150"/>
      <c r="L1566" s="147"/>
      <c r="M1566" s="151"/>
      <c r="T1566" s="152"/>
      <c r="AT1566" s="148" t="s">
        <v>176</v>
      </c>
      <c r="AU1566" s="148" t="s">
        <v>86</v>
      </c>
      <c r="AV1566" s="12" t="s">
        <v>84</v>
      </c>
      <c r="AW1566" s="12" t="s">
        <v>37</v>
      </c>
      <c r="AX1566" s="12" t="s">
        <v>76</v>
      </c>
      <c r="AY1566" s="148" t="s">
        <v>163</v>
      </c>
    </row>
    <row r="1567" spans="2:65" s="13" customFormat="1">
      <c r="B1567" s="153"/>
      <c r="D1567" s="141" t="s">
        <v>176</v>
      </c>
      <c r="E1567" s="154" t="s">
        <v>19</v>
      </c>
      <c r="F1567" s="155" t="s">
        <v>1253</v>
      </c>
      <c r="H1567" s="156">
        <v>1.2</v>
      </c>
      <c r="I1567" s="157"/>
      <c r="L1567" s="153"/>
      <c r="M1567" s="158"/>
      <c r="T1567" s="159"/>
      <c r="AT1567" s="154" t="s">
        <v>176</v>
      </c>
      <c r="AU1567" s="154" t="s">
        <v>86</v>
      </c>
      <c r="AV1567" s="13" t="s">
        <v>86</v>
      </c>
      <c r="AW1567" s="13" t="s">
        <v>37</v>
      </c>
      <c r="AX1567" s="13" t="s">
        <v>76</v>
      </c>
      <c r="AY1567" s="154" t="s">
        <v>163</v>
      </c>
    </row>
    <row r="1568" spans="2:65" s="12" customFormat="1">
      <c r="B1568" s="147"/>
      <c r="D1568" s="141" t="s">
        <v>176</v>
      </c>
      <c r="E1568" s="148" t="s">
        <v>19</v>
      </c>
      <c r="F1568" s="149" t="s">
        <v>610</v>
      </c>
      <c r="H1568" s="148" t="s">
        <v>19</v>
      </c>
      <c r="I1568" s="150"/>
      <c r="L1568" s="147"/>
      <c r="M1568" s="151"/>
      <c r="T1568" s="152"/>
      <c r="AT1568" s="148" t="s">
        <v>176</v>
      </c>
      <c r="AU1568" s="148" t="s">
        <v>86</v>
      </c>
      <c r="AV1568" s="12" t="s">
        <v>84</v>
      </c>
      <c r="AW1568" s="12" t="s">
        <v>37</v>
      </c>
      <c r="AX1568" s="12" t="s">
        <v>76</v>
      </c>
      <c r="AY1568" s="148" t="s">
        <v>163</v>
      </c>
    </row>
    <row r="1569" spans="2:51" s="13" customFormat="1">
      <c r="B1569" s="153"/>
      <c r="D1569" s="141" t="s">
        <v>176</v>
      </c>
      <c r="E1569" s="154" t="s">
        <v>19</v>
      </c>
      <c r="F1569" s="155" t="s">
        <v>1254</v>
      </c>
      <c r="H1569" s="156">
        <v>1.4</v>
      </c>
      <c r="I1569" s="157"/>
      <c r="L1569" s="153"/>
      <c r="M1569" s="158"/>
      <c r="T1569" s="159"/>
      <c r="AT1569" s="154" t="s">
        <v>176</v>
      </c>
      <c r="AU1569" s="154" t="s">
        <v>86</v>
      </c>
      <c r="AV1569" s="13" t="s">
        <v>86</v>
      </c>
      <c r="AW1569" s="13" t="s">
        <v>37</v>
      </c>
      <c r="AX1569" s="13" t="s">
        <v>76</v>
      </c>
      <c r="AY1569" s="154" t="s">
        <v>163</v>
      </c>
    </row>
    <row r="1570" spans="2:51" s="12" customFormat="1">
      <c r="B1570" s="147"/>
      <c r="D1570" s="141" t="s">
        <v>176</v>
      </c>
      <c r="E1570" s="148" t="s">
        <v>19</v>
      </c>
      <c r="F1570" s="149" t="s">
        <v>593</v>
      </c>
      <c r="H1570" s="148" t="s">
        <v>19</v>
      </c>
      <c r="I1570" s="150"/>
      <c r="L1570" s="147"/>
      <c r="M1570" s="151"/>
      <c r="T1570" s="152"/>
      <c r="AT1570" s="148" t="s">
        <v>176</v>
      </c>
      <c r="AU1570" s="148" t="s">
        <v>86</v>
      </c>
      <c r="AV1570" s="12" t="s">
        <v>84</v>
      </c>
      <c r="AW1570" s="12" t="s">
        <v>37</v>
      </c>
      <c r="AX1570" s="12" t="s">
        <v>76</v>
      </c>
      <c r="AY1570" s="148" t="s">
        <v>163</v>
      </c>
    </row>
    <row r="1571" spans="2:51" s="13" customFormat="1">
      <c r="B1571" s="153"/>
      <c r="D1571" s="141" t="s">
        <v>176</v>
      </c>
      <c r="E1571" s="154" t="s">
        <v>19</v>
      </c>
      <c r="F1571" s="155" t="s">
        <v>1255</v>
      </c>
      <c r="H1571" s="156">
        <v>0.9</v>
      </c>
      <c r="I1571" s="157"/>
      <c r="L1571" s="153"/>
      <c r="M1571" s="158"/>
      <c r="T1571" s="159"/>
      <c r="AT1571" s="154" t="s">
        <v>176</v>
      </c>
      <c r="AU1571" s="154" t="s">
        <v>86</v>
      </c>
      <c r="AV1571" s="13" t="s">
        <v>86</v>
      </c>
      <c r="AW1571" s="13" t="s">
        <v>37</v>
      </c>
      <c r="AX1571" s="13" t="s">
        <v>76</v>
      </c>
      <c r="AY1571" s="154" t="s">
        <v>163</v>
      </c>
    </row>
    <row r="1572" spans="2:51" s="12" customFormat="1">
      <c r="B1572" s="147"/>
      <c r="D1572" s="141" t="s">
        <v>176</v>
      </c>
      <c r="E1572" s="148" t="s">
        <v>19</v>
      </c>
      <c r="F1572" s="149" t="s">
        <v>596</v>
      </c>
      <c r="H1572" s="148" t="s">
        <v>19</v>
      </c>
      <c r="I1572" s="150"/>
      <c r="L1572" s="147"/>
      <c r="M1572" s="151"/>
      <c r="T1572" s="152"/>
      <c r="AT1572" s="148" t="s">
        <v>176</v>
      </c>
      <c r="AU1572" s="148" t="s">
        <v>86</v>
      </c>
      <c r="AV1572" s="12" t="s">
        <v>84</v>
      </c>
      <c r="AW1572" s="12" t="s">
        <v>37</v>
      </c>
      <c r="AX1572" s="12" t="s">
        <v>76</v>
      </c>
      <c r="AY1572" s="148" t="s">
        <v>163</v>
      </c>
    </row>
    <row r="1573" spans="2:51" s="13" customFormat="1">
      <c r="B1573" s="153"/>
      <c r="D1573" s="141" t="s">
        <v>176</v>
      </c>
      <c r="E1573" s="154" t="s">
        <v>19</v>
      </c>
      <c r="F1573" s="155" t="s">
        <v>1256</v>
      </c>
      <c r="H1573" s="156">
        <v>1</v>
      </c>
      <c r="I1573" s="157"/>
      <c r="L1573" s="153"/>
      <c r="M1573" s="158"/>
      <c r="T1573" s="159"/>
      <c r="AT1573" s="154" t="s">
        <v>176</v>
      </c>
      <c r="AU1573" s="154" t="s">
        <v>86</v>
      </c>
      <c r="AV1573" s="13" t="s">
        <v>86</v>
      </c>
      <c r="AW1573" s="13" t="s">
        <v>37</v>
      </c>
      <c r="AX1573" s="13" t="s">
        <v>76</v>
      </c>
      <c r="AY1573" s="154" t="s">
        <v>163</v>
      </c>
    </row>
    <row r="1574" spans="2:51" s="12" customFormat="1">
      <c r="B1574" s="147"/>
      <c r="D1574" s="141" t="s">
        <v>176</v>
      </c>
      <c r="E1574" s="148" t="s">
        <v>19</v>
      </c>
      <c r="F1574" s="149" t="s">
        <v>583</v>
      </c>
      <c r="H1574" s="148" t="s">
        <v>19</v>
      </c>
      <c r="I1574" s="150"/>
      <c r="L1574" s="147"/>
      <c r="M1574" s="151"/>
      <c r="T1574" s="152"/>
      <c r="AT1574" s="148" t="s">
        <v>176</v>
      </c>
      <c r="AU1574" s="148" t="s">
        <v>86</v>
      </c>
      <c r="AV1574" s="12" t="s">
        <v>84</v>
      </c>
      <c r="AW1574" s="12" t="s">
        <v>37</v>
      </c>
      <c r="AX1574" s="12" t="s">
        <v>76</v>
      </c>
      <c r="AY1574" s="148" t="s">
        <v>163</v>
      </c>
    </row>
    <row r="1575" spans="2:51" s="13" customFormat="1">
      <c r="B1575" s="153"/>
      <c r="D1575" s="141" t="s">
        <v>176</v>
      </c>
      <c r="E1575" s="154" t="s">
        <v>19</v>
      </c>
      <c r="F1575" s="155" t="s">
        <v>1256</v>
      </c>
      <c r="H1575" s="156">
        <v>1</v>
      </c>
      <c r="I1575" s="157"/>
      <c r="L1575" s="153"/>
      <c r="M1575" s="158"/>
      <c r="T1575" s="159"/>
      <c r="AT1575" s="154" t="s">
        <v>176</v>
      </c>
      <c r="AU1575" s="154" t="s">
        <v>86</v>
      </c>
      <c r="AV1575" s="13" t="s">
        <v>86</v>
      </c>
      <c r="AW1575" s="13" t="s">
        <v>37</v>
      </c>
      <c r="AX1575" s="13" t="s">
        <v>76</v>
      </c>
      <c r="AY1575" s="154" t="s">
        <v>163</v>
      </c>
    </row>
    <row r="1576" spans="2:51" s="12" customFormat="1">
      <c r="B1576" s="147"/>
      <c r="D1576" s="141" t="s">
        <v>176</v>
      </c>
      <c r="E1576" s="148" t="s">
        <v>19</v>
      </c>
      <c r="F1576" s="149" t="s">
        <v>1050</v>
      </c>
      <c r="H1576" s="148" t="s">
        <v>19</v>
      </c>
      <c r="I1576" s="150"/>
      <c r="L1576" s="147"/>
      <c r="M1576" s="151"/>
      <c r="T1576" s="152"/>
      <c r="AT1576" s="148" t="s">
        <v>176</v>
      </c>
      <c r="AU1576" s="148" t="s">
        <v>86</v>
      </c>
      <c r="AV1576" s="12" t="s">
        <v>84</v>
      </c>
      <c r="AW1576" s="12" t="s">
        <v>37</v>
      </c>
      <c r="AX1576" s="12" t="s">
        <v>76</v>
      </c>
      <c r="AY1576" s="148" t="s">
        <v>163</v>
      </c>
    </row>
    <row r="1577" spans="2:51" s="13" customFormat="1">
      <c r="B1577" s="153"/>
      <c r="D1577" s="141" t="s">
        <v>176</v>
      </c>
      <c r="E1577" s="154" t="s">
        <v>19</v>
      </c>
      <c r="F1577" s="155" t="s">
        <v>1255</v>
      </c>
      <c r="H1577" s="156">
        <v>0.9</v>
      </c>
      <c r="I1577" s="157"/>
      <c r="L1577" s="153"/>
      <c r="M1577" s="158"/>
      <c r="T1577" s="159"/>
      <c r="AT1577" s="154" t="s">
        <v>176</v>
      </c>
      <c r="AU1577" s="154" t="s">
        <v>86</v>
      </c>
      <c r="AV1577" s="13" t="s">
        <v>86</v>
      </c>
      <c r="AW1577" s="13" t="s">
        <v>37</v>
      </c>
      <c r="AX1577" s="13" t="s">
        <v>76</v>
      </c>
      <c r="AY1577" s="154" t="s">
        <v>163</v>
      </c>
    </row>
    <row r="1578" spans="2:51" s="12" customFormat="1">
      <c r="B1578" s="147"/>
      <c r="D1578" s="141" t="s">
        <v>176</v>
      </c>
      <c r="E1578" s="148" t="s">
        <v>19</v>
      </c>
      <c r="F1578" s="149" t="s">
        <v>1051</v>
      </c>
      <c r="H1578" s="148" t="s">
        <v>19</v>
      </c>
      <c r="I1578" s="150"/>
      <c r="L1578" s="147"/>
      <c r="M1578" s="151"/>
      <c r="T1578" s="152"/>
      <c r="AT1578" s="148" t="s">
        <v>176</v>
      </c>
      <c r="AU1578" s="148" t="s">
        <v>86</v>
      </c>
      <c r="AV1578" s="12" t="s">
        <v>84</v>
      </c>
      <c r="AW1578" s="12" t="s">
        <v>37</v>
      </c>
      <c r="AX1578" s="12" t="s">
        <v>76</v>
      </c>
      <c r="AY1578" s="148" t="s">
        <v>163</v>
      </c>
    </row>
    <row r="1579" spans="2:51" s="13" customFormat="1">
      <c r="B1579" s="153"/>
      <c r="D1579" s="141" t="s">
        <v>176</v>
      </c>
      <c r="E1579" s="154" t="s">
        <v>19</v>
      </c>
      <c r="F1579" s="155" t="s">
        <v>1257</v>
      </c>
      <c r="H1579" s="156">
        <v>2.8</v>
      </c>
      <c r="I1579" s="157"/>
      <c r="L1579" s="153"/>
      <c r="M1579" s="158"/>
      <c r="T1579" s="159"/>
      <c r="AT1579" s="154" t="s">
        <v>176</v>
      </c>
      <c r="AU1579" s="154" t="s">
        <v>86</v>
      </c>
      <c r="AV1579" s="13" t="s">
        <v>86</v>
      </c>
      <c r="AW1579" s="13" t="s">
        <v>37</v>
      </c>
      <c r="AX1579" s="13" t="s">
        <v>76</v>
      </c>
      <c r="AY1579" s="154" t="s">
        <v>163</v>
      </c>
    </row>
    <row r="1580" spans="2:51" s="12" customFormat="1">
      <c r="B1580" s="147"/>
      <c r="D1580" s="141" t="s">
        <v>176</v>
      </c>
      <c r="E1580" s="148" t="s">
        <v>19</v>
      </c>
      <c r="F1580" s="149" t="s">
        <v>1053</v>
      </c>
      <c r="H1580" s="148" t="s">
        <v>19</v>
      </c>
      <c r="I1580" s="150"/>
      <c r="L1580" s="147"/>
      <c r="M1580" s="151"/>
      <c r="T1580" s="152"/>
      <c r="AT1580" s="148" t="s">
        <v>176</v>
      </c>
      <c r="AU1580" s="148" t="s">
        <v>86</v>
      </c>
      <c r="AV1580" s="12" t="s">
        <v>84</v>
      </c>
      <c r="AW1580" s="12" t="s">
        <v>37</v>
      </c>
      <c r="AX1580" s="12" t="s">
        <v>76</v>
      </c>
      <c r="AY1580" s="148" t="s">
        <v>163</v>
      </c>
    </row>
    <row r="1581" spans="2:51" s="13" customFormat="1">
      <c r="B1581" s="153"/>
      <c r="D1581" s="141" t="s">
        <v>176</v>
      </c>
      <c r="E1581" s="154" t="s">
        <v>19</v>
      </c>
      <c r="F1581" s="155" t="s">
        <v>1255</v>
      </c>
      <c r="H1581" s="156">
        <v>0.9</v>
      </c>
      <c r="I1581" s="157"/>
      <c r="L1581" s="153"/>
      <c r="M1581" s="158"/>
      <c r="T1581" s="159"/>
      <c r="AT1581" s="154" t="s">
        <v>176</v>
      </c>
      <c r="AU1581" s="154" t="s">
        <v>86</v>
      </c>
      <c r="AV1581" s="13" t="s">
        <v>86</v>
      </c>
      <c r="AW1581" s="13" t="s">
        <v>37</v>
      </c>
      <c r="AX1581" s="13" t="s">
        <v>76</v>
      </c>
      <c r="AY1581" s="154" t="s">
        <v>163</v>
      </c>
    </row>
    <row r="1582" spans="2:51" s="12" customFormat="1">
      <c r="B1582" s="147"/>
      <c r="D1582" s="141" t="s">
        <v>176</v>
      </c>
      <c r="E1582" s="148" t="s">
        <v>19</v>
      </c>
      <c r="F1582" s="149" t="s">
        <v>608</v>
      </c>
      <c r="H1582" s="148" t="s">
        <v>19</v>
      </c>
      <c r="I1582" s="150"/>
      <c r="L1582" s="147"/>
      <c r="M1582" s="151"/>
      <c r="T1582" s="152"/>
      <c r="AT1582" s="148" t="s">
        <v>176</v>
      </c>
      <c r="AU1582" s="148" t="s">
        <v>86</v>
      </c>
      <c r="AV1582" s="12" t="s">
        <v>84</v>
      </c>
      <c r="AW1582" s="12" t="s">
        <v>37</v>
      </c>
      <c r="AX1582" s="12" t="s">
        <v>76</v>
      </c>
      <c r="AY1582" s="148" t="s">
        <v>163</v>
      </c>
    </row>
    <row r="1583" spans="2:51" s="13" customFormat="1">
      <c r="B1583" s="153"/>
      <c r="D1583" s="141" t="s">
        <v>176</v>
      </c>
      <c r="E1583" s="154" t="s">
        <v>19</v>
      </c>
      <c r="F1583" s="155" t="s">
        <v>1257</v>
      </c>
      <c r="H1583" s="156">
        <v>2.8</v>
      </c>
      <c r="I1583" s="157"/>
      <c r="L1583" s="153"/>
      <c r="M1583" s="158"/>
      <c r="T1583" s="159"/>
      <c r="AT1583" s="154" t="s">
        <v>176</v>
      </c>
      <c r="AU1583" s="154" t="s">
        <v>86</v>
      </c>
      <c r="AV1583" s="13" t="s">
        <v>86</v>
      </c>
      <c r="AW1583" s="13" t="s">
        <v>37</v>
      </c>
      <c r="AX1583" s="13" t="s">
        <v>76</v>
      </c>
      <c r="AY1583" s="154" t="s">
        <v>163</v>
      </c>
    </row>
    <row r="1584" spans="2:51" s="12" customFormat="1">
      <c r="B1584" s="147"/>
      <c r="D1584" s="141" t="s">
        <v>176</v>
      </c>
      <c r="E1584" s="148" t="s">
        <v>19</v>
      </c>
      <c r="F1584" s="149" t="s">
        <v>1055</v>
      </c>
      <c r="H1584" s="148" t="s">
        <v>19</v>
      </c>
      <c r="I1584" s="150"/>
      <c r="L1584" s="147"/>
      <c r="M1584" s="151"/>
      <c r="T1584" s="152"/>
      <c r="AT1584" s="148" t="s">
        <v>176</v>
      </c>
      <c r="AU1584" s="148" t="s">
        <v>86</v>
      </c>
      <c r="AV1584" s="12" t="s">
        <v>84</v>
      </c>
      <c r="AW1584" s="12" t="s">
        <v>37</v>
      </c>
      <c r="AX1584" s="12" t="s">
        <v>76</v>
      </c>
      <c r="AY1584" s="148" t="s">
        <v>163</v>
      </c>
    </row>
    <row r="1585" spans="2:65" s="13" customFormat="1">
      <c r="B1585" s="153"/>
      <c r="D1585" s="141" t="s">
        <v>176</v>
      </c>
      <c r="E1585" s="154" t="s">
        <v>19</v>
      </c>
      <c r="F1585" s="155" t="s">
        <v>1256</v>
      </c>
      <c r="H1585" s="156">
        <v>1</v>
      </c>
      <c r="I1585" s="157"/>
      <c r="L1585" s="153"/>
      <c r="M1585" s="158"/>
      <c r="T1585" s="159"/>
      <c r="AT1585" s="154" t="s">
        <v>176</v>
      </c>
      <c r="AU1585" s="154" t="s">
        <v>86</v>
      </c>
      <c r="AV1585" s="13" t="s">
        <v>86</v>
      </c>
      <c r="AW1585" s="13" t="s">
        <v>37</v>
      </c>
      <c r="AX1585" s="13" t="s">
        <v>76</v>
      </c>
      <c r="AY1585" s="154" t="s">
        <v>163</v>
      </c>
    </row>
    <row r="1586" spans="2:65" s="12" customFormat="1">
      <c r="B1586" s="147"/>
      <c r="D1586" s="141" t="s">
        <v>176</v>
      </c>
      <c r="E1586" s="148" t="s">
        <v>19</v>
      </c>
      <c r="F1586" s="149" t="s">
        <v>1220</v>
      </c>
      <c r="H1586" s="148" t="s">
        <v>19</v>
      </c>
      <c r="I1586" s="150"/>
      <c r="L1586" s="147"/>
      <c r="M1586" s="151"/>
      <c r="T1586" s="152"/>
      <c r="AT1586" s="148" t="s">
        <v>176</v>
      </c>
      <c r="AU1586" s="148" t="s">
        <v>86</v>
      </c>
      <c r="AV1586" s="12" t="s">
        <v>84</v>
      </c>
      <c r="AW1586" s="12" t="s">
        <v>37</v>
      </c>
      <c r="AX1586" s="12" t="s">
        <v>76</v>
      </c>
      <c r="AY1586" s="148" t="s">
        <v>163</v>
      </c>
    </row>
    <row r="1587" spans="2:65" s="13" customFormat="1">
      <c r="B1587" s="153"/>
      <c r="D1587" s="141" t="s">
        <v>176</v>
      </c>
      <c r="E1587" s="154" t="s">
        <v>19</v>
      </c>
      <c r="F1587" s="155" t="s">
        <v>1258</v>
      </c>
      <c r="H1587" s="156">
        <v>1.5</v>
      </c>
      <c r="I1587" s="157"/>
      <c r="L1587" s="153"/>
      <c r="M1587" s="158"/>
      <c r="T1587" s="159"/>
      <c r="AT1587" s="154" t="s">
        <v>176</v>
      </c>
      <c r="AU1587" s="154" t="s">
        <v>86</v>
      </c>
      <c r="AV1587" s="13" t="s">
        <v>86</v>
      </c>
      <c r="AW1587" s="13" t="s">
        <v>37</v>
      </c>
      <c r="AX1587" s="13" t="s">
        <v>76</v>
      </c>
      <c r="AY1587" s="154" t="s">
        <v>163</v>
      </c>
    </row>
    <row r="1588" spans="2:65" s="12" customFormat="1">
      <c r="B1588" s="147"/>
      <c r="D1588" s="141" t="s">
        <v>176</v>
      </c>
      <c r="E1588" s="148" t="s">
        <v>19</v>
      </c>
      <c r="F1588" s="149" t="s">
        <v>1259</v>
      </c>
      <c r="H1588" s="148" t="s">
        <v>19</v>
      </c>
      <c r="I1588" s="150"/>
      <c r="L1588" s="147"/>
      <c r="M1588" s="151"/>
      <c r="T1588" s="152"/>
      <c r="AT1588" s="148" t="s">
        <v>176</v>
      </c>
      <c r="AU1588" s="148" t="s">
        <v>86</v>
      </c>
      <c r="AV1588" s="12" t="s">
        <v>84</v>
      </c>
      <c r="AW1588" s="12" t="s">
        <v>37</v>
      </c>
      <c r="AX1588" s="12" t="s">
        <v>76</v>
      </c>
      <c r="AY1588" s="148" t="s">
        <v>163</v>
      </c>
    </row>
    <row r="1589" spans="2:65" s="13" customFormat="1">
      <c r="B1589" s="153"/>
      <c r="D1589" s="141" t="s">
        <v>176</v>
      </c>
      <c r="E1589" s="154" t="s">
        <v>19</v>
      </c>
      <c r="F1589" s="155" t="s">
        <v>1260</v>
      </c>
      <c r="H1589" s="156">
        <v>2.4</v>
      </c>
      <c r="I1589" s="157"/>
      <c r="L1589" s="153"/>
      <c r="M1589" s="158"/>
      <c r="T1589" s="159"/>
      <c r="AT1589" s="154" t="s">
        <v>176</v>
      </c>
      <c r="AU1589" s="154" t="s">
        <v>86</v>
      </c>
      <c r="AV1589" s="13" t="s">
        <v>86</v>
      </c>
      <c r="AW1589" s="13" t="s">
        <v>37</v>
      </c>
      <c r="AX1589" s="13" t="s">
        <v>76</v>
      </c>
      <c r="AY1589" s="154" t="s">
        <v>163</v>
      </c>
    </row>
    <row r="1590" spans="2:65" s="14" customFormat="1">
      <c r="B1590" s="160"/>
      <c r="D1590" s="141" t="s">
        <v>176</v>
      </c>
      <c r="E1590" s="161" t="s">
        <v>19</v>
      </c>
      <c r="F1590" s="162" t="s">
        <v>178</v>
      </c>
      <c r="H1590" s="163">
        <v>68.2</v>
      </c>
      <c r="I1590" s="164"/>
      <c r="L1590" s="160"/>
      <c r="M1590" s="165"/>
      <c r="T1590" s="166"/>
      <c r="AT1590" s="161" t="s">
        <v>176</v>
      </c>
      <c r="AU1590" s="161" t="s">
        <v>86</v>
      </c>
      <c r="AV1590" s="14" t="s">
        <v>170</v>
      </c>
      <c r="AW1590" s="14" t="s">
        <v>37</v>
      </c>
      <c r="AX1590" s="14" t="s">
        <v>84</v>
      </c>
      <c r="AY1590" s="161" t="s">
        <v>163</v>
      </c>
    </row>
    <row r="1591" spans="2:65" s="13" customFormat="1">
      <c r="B1591" s="153"/>
      <c r="D1591" s="141" t="s">
        <v>176</v>
      </c>
      <c r="F1591" s="155" t="s">
        <v>1261</v>
      </c>
      <c r="H1591" s="156">
        <v>71.61</v>
      </c>
      <c r="I1591" s="157"/>
      <c r="L1591" s="153"/>
      <c r="M1591" s="158"/>
      <c r="T1591" s="159"/>
      <c r="AT1591" s="154" t="s">
        <v>176</v>
      </c>
      <c r="AU1591" s="154" t="s">
        <v>86</v>
      </c>
      <c r="AV1591" s="13" t="s">
        <v>86</v>
      </c>
      <c r="AW1591" s="13" t="s">
        <v>4</v>
      </c>
      <c r="AX1591" s="13" t="s">
        <v>84</v>
      </c>
      <c r="AY1591" s="154" t="s">
        <v>163</v>
      </c>
    </row>
    <row r="1592" spans="2:65" s="1" customFormat="1" ht="24.15" customHeight="1">
      <c r="B1592" s="33"/>
      <c r="C1592" s="167" t="s">
        <v>1262</v>
      </c>
      <c r="D1592" s="167" t="s">
        <v>323</v>
      </c>
      <c r="E1592" s="168" t="s">
        <v>1263</v>
      </c>
      <c r="F1592" s="169" t="s">
        <v>1264</v>
      </c>
      <c r="G1592" s="170" t="s">
        <v>202</v>
      </c>
      <c r="H1592" s="171">
        <v>58.17</v>
      </c>
      <c r="I1592" s="172"/>
      <c r="J1592" s="173">
        <f>ROUND(I1592*H1592,2)</f>
        <v>0</v>
      </c>
      <c r="K1592" s="169" t="s">
        <v>169</v>
      </c>
      <c r="L1592" s="174"/>
      <c r="M1592" s="175" t="s">
        <v>19</v>
      </c>
      <c r="N1592" s="176" t="s">
        <v>47</v>
      </c>
      <c r="P1592" s="137">
        <f>O1592*H1592</f>
        <v>0</v>
      </c>
      <c r="Q1592" s="137">
        <v>2.0000000000000001E-4</v>
      </c>
      <c r="R1592" s="137">
        <f>Q1592*H1592</f>
        <v>1.1634E-2</v>
      </c>
      <c r="S1592" s="137">
        <v>0</v>
      </c>
      <c r="T1592" s="138">
        <f>S1592*H1592</f>
        <v>0</v>
      </c>
      <c r="AR1592" s="139" t="s">
        <v>225</v>
      </c>
      <c r="AT1592" s="139" t="s">
        <v>323</v>
      </c>
      <c r="AU1592" s="139" t="s">
        <v>86</v>
      </c>
      <c r="AY1592" s="18" t="s">
        <v>163</v>
      </c>
      <c r="BE1592" s="140">
        <f>IF(N1592="základní",J1592,0)</f>
        <v>0</v>
      </c>
      <c r="BF1592" s="140">
        <f>IF(N1592="snížená",J1592,0)</f>
        <v>0</v>
      </c>
      <c r="BG1592" s="140">
        <f>IF(N1592="zákl. přenesená",J1592,0)</f>
        <v>0</v>
      </c>
      <c r="BH1592" s="140">
        <f>IF(N1592="sníž. přenesená",J1592,0)</f>
        <v>0</v>
      </c>
      <c r="BI1592" s="140">
        <f>IF(N1592="nulová",J1592,0)</f>
        <v>0</v>
      </c>
      <c r="BJ1592" s="18" t="s">
        <v>84</v>
      </c>
      <c r="BK1592" s="140">
        <f>ROUND(I1592*H1592,2)</f>
        <v>0</v>
      </c>
      <c r="BL1592" s="18" t="s">
        <v>170</v>
      </c>
      <c r="BM1592" s="139" t="s">
        <v>1265</v>
      </c>
    </row>
    <row r="1593" spans="2:65" s="1" customFormat="1" ht="19.2">
      <c r="B1593" s="33"/>
      <c r="D1593" s="141" t="s">
        <v>172</v>
      </c>
      <c r="F1593" s="142" t="s">
        <v>1264</v>
      </c>
      <c r="I1593" s="143"/>
      <c r="L1593" s="33"/>
      <c r="M1593" s="144"/>
      <c r="T1593" s="54"/>
      <c r="AT1593" s="18" t="s">
        <v>172</v>
      </c>
      <c r="AU1593" s="18" t="s">
        <v>86</v>
      </c>
    </row>
    <row r="1594" spans="2:65" s="12" customFormat="1">
      <c r="B1594" s="147"/>
      <c r="D1594" s="141" t="s">
        <v>176</v>
      </c>
      <c r="E1594" s="148" t="s">
        <v>19</v>
      </c>
      <c r="F1594" s="149" t="s">
        <v>603</v>
      </c>
      <c r="H1594" s="148" t="s">
        <v>19</v>
      </c>
      <c r="I1594" s="150"/>
      <c r="L1594" s="147"/>
      <c r="M1594" s="151"/>
      <c r="T1594" s="152"/>
      <c r="AT1594" s="148" t="s">
        <v>176</v>
      </c>
      <c r="AU1594" s="148" t="s">
        <v>86</v>
      </c>
      <c r="AV1594" s="12" t="s">
        <v>84</v>
      </c>
      <c r="AW1594" s="12" t="s">
        <v>37</v>
      </c>
      <c r="AX1594" s="12" t="s">
        <v>76</v>
      </c>
      <c r="AY1594" s="148" t="s">
        <v>163</v>
      </c>
    </row>
    <row r="1595" spans="2:65" s="13" customFormat="1">
      <c r="B1595" s="153"/>
      <c r="D1595" s="141" t="s">
        <v>176</v>
      </c>
      <c r="E1595" s="154" t="s">
        <v>19</v>
      </c>
      <c r="F1595" s="155" t="s">
        <v>1249</v>
      </c>
      <c r="H1595" s="156">
        <v>31.2</v>
      </c>
      <c r="I1595" s="157"/>
      <c r="L1595" s="153"/>
      <c r="M1595" s="158"/>
      <c r="T1595" s="159"/>
      <c r="AT1595" s="154" t="s">
        <v>176</v>
      </c>
      <c r="AU1595" s="154" t="s">
        <v>86</v>
      </c>
      <c r="AV1595" s="13" t="s">
        <v>86</v>
      </c>
      <c r="AW1595" s="13" t="s">
        <v>37</v>
      </c>
      <c r="AX1595" s="13" t="s">
        <v>76</v>
      </c>
      <c r="AY1595" s="154" t="s">
        <v>163</v>
      </c>
    </row>
    <row r="1596" spans="2:65" s="12" customFormat="1">
      <c r="B1596" s="147"/>
      <c r="D1596" s="141" t="s">
        <v>176</v>
      </c>
      <c r="E1596" s="148" t="s">
        <v>19</v>
      </c>
      <c r="F1596" s="149" t="s">
        <v>607</v>
      </c>
      <c r="H1596" s="148" t="s">
        <v>19</v>
      </c>
      <c r="I1596" s="150"/>
      <c r="L1596" s="147"/>
      <c r="M1596" s="151"/>
      <c r="T1596" s="152"/>
      <c r="AT1596" s="148" t="s">
        <v>176</v>
      </c>
      <c r="AU1596" s="148" t="s">
        <v>86</v>
      </c>
      <c r="AV1596" s="12" t="s">
        <v>84</v>
      </c>
      <c r="AW1596" s="12" t="s">
        <v>37</v>
      </c>
      <c r="AX1596" s="12" t="s">
        <v>76</v>
      </c>
      <c r="AY1596" s="148" t="s">
        <v>163</v>
      </c>
    </row>
    <row r="1597" spans="2:65" s="13" customFormat="1">
      <c r="B1597" s="153"/>
      <c r="D1597" s="141" t="s">
        <v>176</v>
      </c>
      <c r="E1597" s="154" t="s">
        <v>19</v>
      </c>
      <c r="F1597" s="155" t="s">
        <v>1250</v>
      </c>
      <c r="H1597" s="156">
        <v>4.8</v>
      </c>
      <c r="I1597" s="157"/>
      <c r="L1597" s="153"/>
      <c r="M1597" s="158"/>
      <c r="T1597" s="159"/>
      <c r="AT1597" s="154" t="s">
        <v>176</v>
      </c>
      <c r="AU1597" s="154" t="s">
        <v>86</v>
      </c>
      <c r="AV1597" s="13" t="s">
        <v>86</v>
      </c>
      <c r="AW1597" s="13" t="s">
        <v>37</v>
      </c>
      <c r="AX1597" s="13" t="s">
        <v>76</v>
      </c>
      <c r="AY1597" s="154" t="s">
        <v>163</v>
      </c>
    </row>
    <row r="1598" spans="2:65" s="12" customFormat="1">
      <c r="B1598" s="147"/>
      <c r="D1598" s="141" t="s">
        <v>176</v>
      </c>
      <c r="E1598" s="148" t="s">
        <v>19</v>
      </c>
      <c r="F1598" s="149" t="s">
        <v>594</v>
      </c>
      <c r="H1598" s="148" t="s">
        <v>19</v>
      </c>
      <c r="I1598" s="150"/>
      <c r="L1598" s="147"/>
      <c r="M1598" s="151"/>
      <c r="T1598" s="152"/>
      <c r="AT1598" s="148" t="s">
        <v>176</v>
      </c>
      <c r="AU1598" s="148" t="s">
        <v>86</v>
      </c>
      <c r="AV1598" s="12" t="s">
        <v>84</v>
      </c>
      <c r="AW1598" s="12" t="s">
        <v>37</v>
      </c>
      <c r="AX1598" s="12" t="s">
        <v>76</v>
      </c>
      <c r="AY1598" s="148" t="s">
        <v>163</v>
      </c>
    </row>
    <row r="1599" spans="2:65" s="13" customFormat="1">
      <c r="B1599" s="153"/>
      <c r="D1599" s="141" t="s">
        <v>176</v>
      </c>
      <c r="E1599" s="154" t="s">
        <v>19</v>
      </c>
      <c r="F1599" s="155" t="s">
        <v>1251</v>
      </c>
      <c r="H1599" s="156">
        <v>2.4</v>
      </c>
      <c r="I1599" s="157"/>
      <c r="L1599" s="153"/>
      <c r="M1599" s="158"/>
      <c r="T1599" s="159"/>
      <c r="AT1599" s="154" t="s">
        <v>176</v>
      </c>
      <c r="AU1599" s="154" t="s">
        <v>86</v>
      </c>
      <c r="AV1599" s="13" t="s">
        <v>86</v>
      </c>
      <c r="AW1599" s="13" t="s">
        <v>37</v>
      </c>
      <c r="AX1599" s="13" t="s">
        <v>76</v>
      </c>
      <c r="AY1599" s="154" t="s">
        <v>163</v>
      </c>
    </row>
    <row r="1600" spans="2:65" s="12" customFormat="1">
      <c r="B1600" s="147"/>
      <c r="D1600" s="141" t="s">
        <v>176</v>
      </c>
      <c r="E1600" s="148" t="s">
        <v>19</v>
      </c>
      <c r="F1600" s="149" t="s">
        <v>605</v>
      </c>
      <c r="H1600" s="148" t="s">
        <v>19</v>
      </c>
      <c r="I1600" s="150"/>
      <c r="L1600" s="147"/>
      <c r="M1600" s="151"/>
      <c r="T1600" s="152"/>
      <c r="AT1600" s="148" t="s">
        <v>176</v>
      </c>
      <c r="AU1600" s="148" t="s">
        <v>86</v>
      </c>
      <c r="AV1600" s="12" t="s">
        <v>84</v>
      </c>
      <c r="AW1600" s="12" t="s">
        <v>37</v>
      </c>
      <c r="AX1600" s="12" t="s">
        <v>76</v>
      </c>
      <c r="AY1600" s="148" t="s">
        <v>163</v>
      </c>
    </row>
    <row r="1601" spans="2:65" s="13" customFormat="1">
      <c r="B1601" s="153"/>
      <c r="D1601" s="141" t="s">
        <v>176</v>
      </c>
      <c r="E1601" s="154" t="s">
        <v>19</v>
      </c>
      <c r="F1601" s="155" t="s">
        <v>1252</v>
      </c>
      <c r="H1601" s="156">
        <v>12</v>
      </c>
      <c r="I1601" s="157"/>
      <c r="L1601" s="153"/>
      <c r="M1601" s="158"/>
      <c r="T1601" s="159"/>
      <c r="AT1601" s="154" t="s">
        <v>176</v>
      </c>
      <c r="AU1601" s="154" t="s">
        <v>86</v>
      </c>
      <c r="AV1601" s="13" t="s">
        <v>86</v>
      </c>
      <c r="AW1601" s="13" t="s">
        <v>37</v>
      </c>
      <c r="AX1601" s="13" t="s">
        <v>76</v>
      </c>
      <c r="AY1601" s="154" t="s">
        <v>163</v>
      </c>
    </row>
    <row r="1602" spans="2:65" s="12" customFormat="1">
      <c r="B1602" s="147"/>
      <c r="D1602" s="141" t="s">
        <v>176</v>
      </c>
      <c r="E1602" s="148" t="s">
        <v>19</v>
      </c>
      <c r="F1602" s="149" t="s">
        <v>592</v>
      </c>
      <c r="H1602" s="148" t="s">
        <v>19</v>
      </c>
      <c r="I1602" s="150"/>
      <c r="L1602" s="147"/>
      <c r="M1602" s="151"/>
      <c r="T1602" s="152"/>
      <c r="AT1602" s="148" t="s">
        <v>176</v>
      </c>
      <c r="AU1602" s="148" t="s">
        <v>86</v>
      </c>
      <c r="AV1602" s="12" t="s">
        <v>84</v>
      </c>
      <c r="AW1602" s="12" t="s">
        <v>37</v>
      </c>
      <c r="AX1602" s="12" t="s">
        <v>76</v>
      </c>
      <c r="AY1602" s="148" t="s">
        <v>163</v>
      </c>
    </row>
    <row r="1603" spans="2:65" s="13" customFormat="1">
      <c r="B1603" s="153"/>
      <c r="D1603" s="141" t="s">
        <v>176</v>
      </c>
      <c r="E1603" s="154" t="s">
        <v>19</v>
      </c>
      <c r="F1603" s="155" t="s">
        <v>1253</v>
      </c>
      <c r="H1603" s="156">
        <v>1.2</v>
      </c>
      <c r="I1603" s="157"/>
      <c r="L1603" s="153"/>
      <c r="M1603" s="158"/>
      <c r="T1603" s="159"/>
      <c r="AT1603" s="154" t="s">
        <v>176</v>
      </c>
      <c r="AU1603" s="154" t="s">
        <v>86</v>
      </c>
      <c r="AV1603" s="13" t="s">
        <v>86</v>
      </c>
      <c r="AW1603" s="13" t="s">
        <v>37</v>
      </c>
      <c r="AX1603" s="13" t="s">
        <v>76</v>
      </c>
      <c r="AY1603" s="154" t="s">
        <v>163</v>
      </c>
    </row>
    <row r="1604" spans="2:65" s="12" customFormat="1">
      <c r="B1604" s="147"/>
      <c r="D1604" s="141" t="s">
        <v>176</v>
      </c>
      <c r="E1604" s="148" t="s">
        <v>19</v>
      </c>
      <c r="F1604" s="149" t="s">
        <v>610</v>
      </c>
      <c r="H1604" s="148" t="s">
        <v>19</v>
      </c>
      <c r="I1604" s="150"/>
      <c r="L1604" s="147"/>
      <c r="M1604" s="151"/>
      <c r="T1604" s="152"/>
      <c r="AT1604" s="148" t="s">
        <v>176</v>
      </c>
      <c r="AU1604" s="148" t="s">
        <v>86</v>
      </c>
      <c r="AV1604" s="12" t="s">
        <v>84</v>
      </c>
      <c r="AW1604" s="12" t="s">
        <v>37</v>
      </c>
      <c r="AX1604" s="12" t="s">
        <v>76</v>
      </c>
      <c r="AY1604" s="148" t="s">
        <v>163</v>
      </c>
    </row>
    <row r="1605" spans="2:65" s="13" customFormat="1">
      <c r="B1605" s="153"/>
      <c r="D1605" s="141" t="s">
        <v>176</v>
      </c>
      <c r="E1605" s="154" t="s">
        <v>19</v>
      </c>
      <c r="F1605" s="155" t="s">
        <v>1254</v>
      </c>
      <c r="H1605" s="156">
        <v>1.4</v>
      </c>
      <c r="I1605" s="157"/>
      <c r="L1605" s="153"/>
      <c r="M1605" s="158"/>
      <c r="T1605" s="159"/>
      <c r="AT1605" s="154" t="s">
        <v>176</v>
      </c>
      <c r="AU1605" s="154" t="s">
        <v>86</v>
      </c>
      <c r="AV1605" s="13" t="s">
        <v>86</v>
      </c>
      <c r="AW1605" s="13" t="s">
        <v>37</v>
      </c>
      <c r="AX1605" s="13" t="s">
        <v>76</v>
      </c>
      <c r="AY1605" s="154" t="s">
        <v>163</v>
      </c>
    </row>
    <row r="1606" spans="2:65" s="12" customFormat="1">
      <c r="B1606" s="147"/>
      <c r="D1606" s="141" t="s">
        <v>176</v>
      </c>
      <c r="E1606" s="148" t="s">
        <v>19</v>
      </c>
      <c r="F1606" s="149" t="s">
        <v>1053</v>
      </c>
      <c r="H1606" s="148" t="s">
        <v>19</v>
      </c>
      <c r="I1606" s="150"/>
      <c r="L1606" s="147"/>
      <c r="M1606" s="151"/>
      <c r="T1606" s="152"/>
      <c r="AT1606" s="148" t="s">
        <v>176</v>
      </c>
      <c r="AU1606" s="148" t="s">
        <v>86</v>
      </c>
      <c r="AV1606" s="12" t="s">
        <v>84</v>
      </c>
      <c r="AW1606" s="12" t="s">
        <v>37</v>
      </c>
      <c r="AX1606" s="12" t="s">
        <v>76</v>
      </c>
      <c r="AY1606" s="148" t="s">
        <v>163</v>
      </c>
    </row>
    <row r="1607" spans="2:65" s="13" customFormat="1">
      <c r="B1607" s="153"/>
      <c r="D1607" s="141" t="s">
        <v>176</v>
      </c>
      <c r="E1607" s="154" t="s">
        <v>19</v>
      </c>
      <c r="F1607" s="155" t="s">
        <v>1255</v>
      </c>
      <c r="H1607" s="156">
        <v>0.9</v>
      </c>
      <c r="I1607" s="157"/>
      <c r="L1607" s="153"/>
      <c r="M1607" s="158"/>
      <c r="T1607" s="159"/>
      <c r="AT1607" s="154" t="s">
        <v>176</v>
      </c>
      <c r="AU1607" s="154" t="s">
        <v>86</v>
      </c>
      <c r="AV1607" s="13" t="s">
        <v>86</v>
      </c>
      <c r="AW1607" s="13" t="s">
        <v>37</v>
      </c>
      <c r="AX1607" s="13" t="s">
        <v>76</v>
      </c>
      <c r="AY1607" s="154" t="s">
        <v>163</v>
      </c>
    </row>
    <row r="1608" spans="2:65" s="12" customFormat="1">
      <c r="B1608" s="147"/>
      <c r="D1608" s="141" t="s">
        <v>176</v>
      </c>
      <c r="E1608" s="148" t="s">
        <v>19</v>
      </c>
      <c r="F1608" s="149" t="s">
        <v>1220</v>
      </c>
      <c r="H1608" s="148" t="s">
        <v>19</v>
      </c>
      <c r="I1608" s="150"/>
      <c r="L1608" s="147"/>
      <c r="M1608" s="151"/>
      <c r="T1608" s="152"/>
      <c r="AT1608" s="148" t="s">
        <v>176</v>
      </c>
      <c r="AU1608" s="148" t="s">
        <v>86</v>
      </c>
      <c r="AV1608" s="12" t="s">
        <v>84</v>
      </c>
      <c r="AW1608" s="12" t="s">
        <v>37</v>
      </c>
      <c r="AX1608" s="12" t="s">
        <v>76</v>
      </c>
      <c r="AY1608" s="148" t="s">
        <v>163</v>
      </c>
    </row>
    <row r="1609" spans="2:65" s="13" customFormat="1">
      <c r="B1609" s="153"/>
      <c r="D1609" s="141" t="s">
        <v>176</v>
      </c>
      <c r="E1609" s="154" t="s">
        <v>19</v>
      </c>
      <c r="F1609" s="155" t="s">
        <v>1258</v>
      </c>
      <c r="H1609" s="156">
        <v>1.5</v>
      </c>
      <c r="I1609" s="157"/>
      <c r="L1609" s="153"/>
      <c r="M1609" s="158"/>
      <c r="T1609" s="159"/>
      <c r="AT1609" s="154" t="s">
        <v>176</v>
      </c>
      <c r="AU1609" s="154" t="s">
        <v>86</v>
      </c>
      <c r="AV1609" s="13" t="s">
        <v>86</v>
      </c>
      <c r="AW1609" s="13" t="s">
        <v>37</v>
      </c>
      <c r="AX1609" s="13" t="s">
        <v>76</v>
      </c>
      <c r="AY1609" s="154" t="s">
        <v>163</v>
      </c>
    </row>
    <row r="1610" spans="2:65" s="14" customFormat="1">
      <c r="B1610" s="160"/>
      <c r="D1610" s="141" t="s">
        <v>176</v>
      </c>
      <c r="E1610" s="161" t="s">
        <v>19</v>
      </c>
      <c r="F1610" s="162" t="s">
        <v>178</v>
      </c>
      <c r="H1610" s="163">
        <v>55.4</v>
      </c>
      <c r="I1610" s="164"/>
      <c r="L1610" s="160"/>
      <c r="M1610" s="165"/>
      <c r="T1610" s="166"/>
      <c r="AT1610" s="161" t="s">
        <v>176</v>
      </c>
      <c r="AU1610" s="161" t="s">
        <v>86</v>
      </c>
      <c r="AV1610" s="14" t="s">
        <v>170</v>
      </c>
      <c r="AW1610" s="14" t="s">
        <v>37</v>
      </c>
      <c r="AX1610" s="14" t="s">
        <v>84</v>
      </c>
      <c r="AY1610" s="161" t="s">
        <v>163</v>
      </c>
    </row>
    <row r="1611" spans="2:65" s="13" customFormat="1">
      <c r="B1611" s="153"/>
      <c r="D1611" s="141" t="s">
        <v>176</v>
      </c>
      <c r="F1611" s="155" t="s">
        <v>1266</v>
      </c>
      <c r="H1611" s="156">
        <v>58.17</v>
      </c>
      <c r="I1611" s="157"/>
      <c r="L1611" s="153"/>
      <c r="M1611" s="158"/>
      <c r="T1611" s="159"/>
      <c r="AT1611" s="154" t="s">
        <v>176</v>
      </c>
      <c r="AU1611" s="154" t="s">
        <v>86</v>
      </c>
      <c r="AV1611" s="13" t="s">
        <v>86</v>
      </c>
      <c r="AW1611" s="13" t="s">
        <v>4</v>
      </c>
      <c r="AX1611" s="13" t="s">
        <v>84</v>
      </c>
      <c r="AY1611" s="154" t="s">
        <v>163</v>
      </c>
    </row>
    <row r="1612" spans="2:65" s="1" customFormat="1" ht="24.15" customHeight="1">
      <c r="B1612" s="33"/>
      <c r="C1612" s="128" t="s">
        <v>1267</v>
      </c>
      <c r="D1612" s="128" t="s">
        <v>165</v>
      </c>
      <c r="E1612" s="129" t="s">
        <v>1268</v>
      </c>
      <c r="F1612" s="130" t="s">
        <v>1269</v>
      </c>
      <c r="G1612" s="131" t="s">
        <v>187</v>
      </c>
      <c r="H1612" s="132">
        <v>18.734999999999999</v>
      </c>
      <c r="I1612" s="133"/>
      <c r="J1612" s="134">
        <f>ROUND(I1612*H1612,2)</f>
        <v>0</v>
      </c>
      <c r="K1612" s="130" t="s">
        <v>169</v>
      </c>
      <c r="L1612" s="33"/>
      <c r="M1612" s="135" t="s">
        <v>19</v>
      </c>
      <c r="N1612" s="136" t="s">
        <v>47</v>
      </c>
      <c r="P1612" s="137">
        <f>O1612*H1612</f>
        <v>0</v>
      </c>
      <c r="Q1612" s="137">
        <v>2.3630000000000002E-2</v>
      </c>
      <c r="R1612" s="137">
        <f>Q1612*H1612</f>
        <v>0.44270805000000002</v>
      </c>
      <c r="S1612" s="137">
        <v>0</v>
      </c>
      <c r="T1612" s="138">
        <f>S1612*H1612</f>
        <v>0</v>
      </c>
      <c r="AR1612" s="139" t="s">
        <v>170</v>
      </c>
      <c r="AT1612" s="139" t="s">
        <v>165</v>
      </c>
      <c r="AU1612" s="139" t="s">
        <v>86</v>
      </c>
      <c r="AY1612" s="18" t="s">
        <v>163</v>
      </c>
      <c r="BE1612" s="140">
        <f>IF(N1612="základní",J1612,0)</f>
        <v>0</v>
      </c>
      <c r="BF1612" s="140">
        <f>IF(N1612="snížená",J1612,0)</f>
        <v>0</v>
      </c>
      <c r="BG1612" s="140">
        <f>IF(N1612="zákl. přenesená",J1612,0)</f>
        <v>0</v>
      </c>
      <c r="BH1612" s="140">
        <f>IF(N1612="sníž. přenesená",J1612,0)</f>
        <v>0</v>
      </c>
      <c r="BI1612" s="140">
        <f>IF(N1612="nulová",J1612,0)</f>
        <v>0</v>
      </c>
      <c r="BJ1612" s="18" t="s">
        <v>84</v>
      </c>
      <c r="BK1612" s="140">
        <f>ROUND(I1612*H1612,2)</f>
        <v>0</v>
      </c>
      <c r="BL1612" s="18" t="s">
        <v>170</v>
      </c>
      <c r="BM1612" s="139" t="s">
        <v>1270</v>
      </c>
    </row>
    <row r="1613" spans="2:65" s="1" customFormat="1" ht="19.2">
      <c r="B1613" s="33"/>
      <c r="D1613" s="141" t="s">
        <v>172</v>
      </c>
      <c r="F1613" s="142" t="s">
        <v>1271</v>
      </c>
      <c r="I1613" s="143"/>
      <c r="L1613" s="33"/>
      <c r="M1613" s="144"/>
      <c r="T1613" s="54"/>
      <c r="AT1613" s="18" t="s">
        <v>172</v>
      </c>
      <c r="AU1613" s="18" t="s">
        <v>86</v>
      </c>
    </row>
    <row r="1614" spans="2:65" s="1" customFormat="1">
      <c r="B1614" s="33"/>
      <c r="D1614" s="145" t="s">
        <v>174</v>
      </c>
      <c r="F1614" s="146" t="s">
        <v>1272</v>
      </c>
      <c r="I1614" s="143"/>
      <c r="L1614" s="33"/>
      <c r="M1614" s="144"/>
      <c r="T1614" s="54"/>
      <c r="AT1614" s="18" t="s">
        <v>174</v>
      </c>
      <c r="AU1614" s="18" t="s">
        <v>86</v>
      </c>
    </row>
    <row r="1615" spans="2:65" s="12" customFormat="1">
      <c r="B1615" s="147"/>
      <c r="D1615" s="141" t="s">
        <v>176</v>
      </c>
      <c r="E1615" s="148" t="s">
        <v>19</v>
      </c>
      <c r="F1615" s="149" t="s">
        <v>511</v>
      </c>
      <c r="H1615" s="148" t="s">
        <v>19</v>
      </c>
      <c r="I1615" s="150"/>
      <c r="L1615" s="147"/>
      <c r="M1615" s="151"/>
      <c r="T1615" s="152"/>
      <c r="AT1615" s="148" t="s">
        <v>176</v>
      </c>
      <c r="AU1615" s="148" t="s">
        <v>86</v>
      </c>
      <c r="AV1615" s="12" t="s">
        <v>84</v>
      </c>
      <c r="AW1615" s="12" t="s">
        <v>37</v>
      </c>
      <c r="AX1615" s="12" t="s">
        <v>76</v>
      </c>
      <c r="AY1615" s="148" t="s">
        <v>163</v>
      </c>
    </row>
    <row r="1616" spans="2:65" s="12" customFormat="1">
      <c r="B1616" s="147"/>
      <c r="D1616" s="141" t="s">
        <v>176</v>
      </c>
      <c r="E1616" s="148" t="s">
        <v>19</v>
      </c>
      <c r="F1616" s="149" t="s">
        <v>1167</v>
      </c>
      <c r="H1616" s="148" t="s">
        <v>19</v>
      </c>
      <c r="I1616" s="150"/>
      <c r="L1616" s="147"/>
      <c r="M1616" s="151"/>
      <c r="T1616" s="152"/>
      <c r="AT1616" s="148" t="s">
        <v>176</v>
      </c>
      <c r="AU1616" s="148" t="s">
        <v>86</v>
      </c>
      <c r="AV1616" s="12" t="s">
        <v>84</v>
      </c>
      <c r="AW1616" s="12" t="s">
        <v>37</v>
      </c>
      <c r="AX1616" s="12" t="s">
        <v>76</v>
      </c>
      <c r="AY1616" s="148" t="s">
        <v>163</v>
      </c>
    </row>
    <row r="1617" spans="2:65" s="13" customFormat="1" ht="20.399999999999999">
      <c r="B1617" s="153"/>
      <c r="D1617" s="141" t="s">
        <v>176</v>
      </c>
      <c r="E1617" s="154" t="s">
        <v>19</v>
      </c>
      <c r="F1617" s="155" t="s">
        <v>1168</v>
      </c>
      <c r="H1617" s="156">
        <v>26.504999999999999</v>
      </c>
      <c r="I1617" s="157"/>
      <c r="L1617" s="153"/>
      <c r="M1617" s="158"/>
      <c r="T1617" s="159"/>
      <c r="AT1617" s="154" t="s">
        <v>176</v>
      </c>
      <c r="AU1617" s="154" t="s">
        <v>86</v>
      </c>
      <c r="AV1617" s="13" t="s">
        <v>86</v>
      </c>
      <c r="AW1617" s="13" t="s">
        <v>37</v>
      </c>
      <c r="AX1617" s="13" t="s">
        <v>76</v>
      </c>
      <c r="AY1617" s="154" t="s">
        <v>163</v>
      </c>
    </row>
    <row r="1618" spans="2:65" s="12" customFormat="1">
      <c r="B1618" s="147"/>
      <c r="D1618" s="141" t="s">
        <v>176</v>
      </c>
      <c r="E1618" s="148" t="s">
        <v>19</v>
      </c>
      <c r="F1618" s="149" t="s">
        <v>555</v>
      </c>
      <c r="H1618" s="148" t="s">
        <v>19</v>
      </c>
      <c r="I1618" s="150"/>
      <c r="L1618" s="147"/>
      <c r="M1618" s="151"/>
      <c r="T1618" s="152"/>
      <c r="AT1618" s="148" t="s">
        <v>176</v>
      </c>
      <c r="AU1618" s="148" t="s">
        <v>86</v>
      </c>
      <c r="AV1618" s="12" t="s">
        <v>84</v>
      </c>
      <c r="AW1618" s="12" t="s">
        <v>37</v>
      </c>
      <c r="AX1618" s="12" t="s">
        <v>76</v>
      </c>
      <c r="AY1618" s="148" t="s">
        <v>163</v>
      </c>
    </row>
    <row r="1619" spans="2:65" s="13" customFormat="1">
      <c r="B1619" s="153"/>
      <c r="D1619" s="141" t="s">
        <v>176</v>
      </c>
      <c r="E1619" s="154" t="s">
        <v>19</v>
      </c>
      <c r="F1619" s="155" t="s">
        <v>1169</v>
      </c>
      <c r="H1619" s="156">
        <v>-7.77</v>
      </c>
      <c r="I1619" s="157"/>
      <c r="L1619" s="153"/>
      <c r="M1619" s="158"/>
      <c r="T1619" s="159"/>
      <c r="AT1619" s="154" t="s">
        <v>176</v>
      </c>
      <c r="AU1619" s="154" t="s">
        <v>86</v>
      </c>
      <c r="AV1619" s="13" t="s">
        <v>86</v>
      </c>
      <c r="AW1619" s="13" t="s">
        <v>37</v>
      </c>
      <c r="AX1619" s="13" t="s">
        <v>76</v>
      </c>
      <c r="AY1619" s="154" t="s">
        <v>163</v>
      </c>
    </row>
    <row r="1620" spans="2:65" s="14" customFormat="1">
      <c r="B1620" s="160"/>
      <c r="D1620" s="141" t="s">
        <v>176</v>
      </c>
      <c r="E1620" s="161" t="s">
        <v>19</v>
      </c>
      <c r="F1620" s="162" t="s">
        <v>178</v>
      </c>
      <c r="H1620" s="163">
        <v>18.734999999999999</v>
      </c>
      <c r="I1620" s="164"/>
      <c r="L1620" s="160"/>
      <c r="M1620" s="165"/>
      <c r="T1620" s="166"/>
      <c r="AT1620" s="161" t="s">
        <v>176</v>
      </c>
      <c r="AU1620" s="161" t="s">
        <v>86</v>
      </c>
      <c r="AV1620" s="14" t="s">
        <v>170</v>
      </c>
      <c r="AW1620" s="14" t="s">
        <v>37</v>
      </c>
      <c r="AX1620" s="14" t="s">
        <v>84</v>
      </c>
      <c r="AY1620" s="161" t="s">
        <v>163</v>
      </c>
    </row>
    <row r="1621" spans="2:65" s="1" customFormat="1" ht="16.5" customHeight="1">
      <c r="B1621" s="33"/>
      <c r="C1621" s="128" t="s">
        <v>1273</v>
      </c>
      <c r="D1621" s="128" t="s">
        <v>165</v>
      </c>
      <c r="E1621" s="129" t="s">
        <v>1274</v>
      </c>
      <c r="F1621" s="130" t="s">
        <v>1275</v>
      </c>
      <c r="G1621" s="131" t="s">
        <v>187</v>
      </c>
      <c r="H1621" s="132">
        <v>458.00099999999998</v>
      </c>
      <c r="I1621" s="133"/>
      <c r="J1621" s="134">
        <f>ROUND(I1621*H1621,2)</f>
        <v>0</v>
      </c>
      <c r="K1621" s="130" t="s">
        <v>169</v>
      </c>
      <c r="L1621" s="33"/>
      <c r="M1621" s="135" t="s">
        <v>19</v>
      </c>
      <c r="N1621" s="136" t="s">
        <v>47</v>
      </c>
      <c r="P1621" s="137">
        <f>O1621*H1621</f>
        <v>0</v>
      </c>
      <c r="Q1621" s="137">
        <v>2.5999999999999998E-4</v>
      </c>
      <c r="R1621" s="137">
        <f>Q1621*H1621</f>
        <v>0.11908025999999998</v>
      </c>
      <c r="S1621" s="137">
        <v>0</v>
      </c>
      <c r="T1621" s="138">
        <f>S1621*H1621</f>
        <v>0</v>
      </c>
      <c r="AR1621" s="139" t="s">
        <v>170</v>
      </c>
      <c r="AT1621" s="139" t="s">
        <v>165</v>
      </c>
      <c r="AU1621" s="139" t="s">
        <v>86</v>
      </c>
      <c r="AY1621" s="18" t="s">
        <v>163</v>
      </c>
      <c r="BE1621" s="140">
        <f>IF(N1621="základní",J1621,0)</f>
        <v>0</v>
      </c>
      <c r="BF1621" s="140">
        <f>IF(N1621="snížená",J1621,0)</f>
        <v>0</v>
      </c>
      <c r="BG1621" s="140">
        <f>IF(N1621="zákl. přenesená",J1621,0)</f>
        <v>0</v>
      </c>
      <c r="BH1621" s="140">
        <f>IF(N1621="sníž. přenesená",J1621,0)</f>
        <v>0</v>
      </c>
      <c r="BI1621" s="140">
        <f>IF(N1621="nulová",J1621,0)</f>
        <v>0</v>
      </c>
      <c r="BJ1621" s="18" t="s">
        <v>84</v>
      </c>
      <c r="BK1621" s="140">
        <f>ROUND(I1621*H1621,2)</f>
        <v>0</v>
      </c>
      <c r="BL1621" s="18" t="s">
        <v>170</v>
      </c>
      <c r="BM1621" s="139" t="s">
        <v>1276</v>
      </c>
    </row>
    <row r="1622" spans="2:65" s="1" customFormat="1" ht="19.2">
      <c r="B1622" s="33"/>
      <c r="D1622" s="141" t="s">
        <v>172</v>
      </c>
      <c r="F1622" s="142" t="s">
        <v>1277</v>
      </c>
      <c r="I1622" s="143"/>
      <c r="L1622" s="33"/>
      <c r="M1622" s="144"/>
      <c r="T1622" s="54"/>
      <c r="AT1622" s="18" t="s">
        <v>172</v>
      </c>
      <c r="AU1622" s="18" t="s">
        <v>86</v>
      </c>
    </row>
    <row r="1623" spans="2:65" s="1" customFormat="1">
      <c r="B1623" s="33"/>
      <c r="D1623" s="145" t="s">
        <v>174</v>
      </c>
      <c r="F1623" s="146" t="s">
        <v>1278</v>
      </c>
      <c r="I1623" s="143"/>
      <c r="L1623" s="33"/>
      <c r="M1623" s="144"/>
      <c r="T1623" s="54"/>
      <c r="AT1623" s="18" t="s">
        <v>174</v>
      </c>
      <c r="AU1623" s="18" t="s">
        <v>86</v>
      </c>
    </row>
    <row r="1624" spans="2:65" s="12" customFormat="1" ht="20.399999999999999">
      <c r="B1624" s="147"/>
      <c r="D1624" s="141" t="s">
        <v>176</v>
      </c>
      <c r="E1624" s="148" t="s">
        <v>19</v>
      </c>
      <c r="F1624" s="149" t="s">
        <v>1279</v>
      </c>
      <c r="H1624" s="148" t="s">
        <v>19</v>
      </c>
      <c r="I1624" s="150"/>
      <c r="L1624" s="147"/>
      <c r="M1624" s="151"/>
      <c r="T1624" s="152"/>
      <c r="AT1624" s="148" t="s">
        <v>176</v>
      </c>
      <c r="AU1624" s="148" t="s">
        <v>86</v>
      </c>
      <c r="AV1624" s="12" t="s">
        <v>84</v>
      </c>
      <c r="AW1624" s="12" t="s">
        <v>37</v>
      </c>
      <c r="AX1624" s="12" t="s">
        <v>76</v>
      </c>
      <c r="AY1624" s="148" t="s">
        <v>163</v>
      </c>
    </row>
    <row r="1625" spans="2:65" s="12" customFormat="1">
      <c r="B1625" s="147"/>
      <c r="D1625" s="141" t="s">
        <v>176</v>
      </c>
      <c r="E1625" s="148" t="s">
        <v>19</v>
      </c>
      <c r="F1625" s="149" t="s">
        <v>1280</v>
      </c>
      <c r="H1625" s="148" t="s">
        <v>19</v>
      </c>
      <c r="I1625" s="150"/>
      <c r="L1625" s="147"/>
      <c r="M1625" s="151"/>
      <c r="T1625" s="152"/>
      <c r="AT1625" s="148" t="s">
        <v>176</v>
      </c>
      <c r="AU1625" s="148" t="s">
        <v>86</v>
      </c>
      <c r="AV1625" s="12" t="s">
        <v>84</v>
      </c>
      <c r="AW1625" s="12" t="s">
        <v>37</v>
      </c>
      <c r="AX1625" s="12" t="s">
        <v>76</v>
      </c>
      <c r="AY1625" s="148" t="s">
        <v>163</v>
      </c>
    </row>
    <row r="1626" spans="2:65" s="12" customFormat="1">
      <c r="B1626" s="147"/>
      <c r="D1626" s="141" t="s">
        <v>176</v>
      </c>
      <c r="E1626" s="148" t="s">
        <v>19</v>
      </c>
      <c r="F1626" s="149" t="s">
        <v>1281</v>
      </c>
      <c r="H1626" s="148" t="s">
        <v>19</v>
      </c>
      <c r="I1626" s="150"/>
      <c r="L1626" s="147"/>
      <c r="M1626" s="151"/>
      <c r="T1626" s="152"/>
      <c r="AT1626" s="148" t="s">
        <v>176</v>
      </c>
      <c r="AU1626" s="148" t="s">
        <v>86</v>
      </c>
      <c r="AV1626" s="12" t="s">
        <v>84</v>
      </c>
      <c r="AW1626" s="12" t="s">
        <v>37</v>
      </c>
      <c r="AX1626" s="12" t="s">
        <v>76</v>
      </c>
      <c r="AY1626" s="148" t="s">
        <v>163</v>
      </c>
    </row>
    <row r="1627" spans="2:65" s="13" customFormat="1">
      <c r="B1627" s="153"/>
      <c r="D1627" s="141" t="s">
        <v>176</v>
      </c>
      <c r="E1627" s="154" t="s">
        <v>19</v>
      </c>
      <c r="F1627" s="155" t="s">
        <v>1282</v>
      </c>
      <c r="H1627" s="156">
        <v>190.89</v>
      </c>
      <c r="I1627" s="157"/>
      <c r="L1627" s="153"/>
      <c r="M1627" s="158"/>
      <c r="T1627" s="159"/>
      <c r="AT1627" s="154" t="s">
        <v>176</v>
      </c>
      <c r="AU1627" s="154" t="s">
        <v>86</v>
      </c>
      <c r="AV1627" s="13" t="s">
        <v>86</v>
      </c>
      <c r="AW1627" s="13" t="s">
        <v>37</v>
      </c>
      <c r="AX1627" s="13" t="s">
        <v>76</v>
      </c>
      <c r="AY1627" s="154" t="s">
        <v>163</v>
      </c>
    </row>
    <row r="1628" spans="2:65" s="12" customFormat="1">
      <c r="B1628" s="147"/>
      <c r="D1628" s="141" t="s">
        <v>176</v>
      </c>
      <c r="E1628" s="148" t="s">
        <v>19</v>
      </c>
      <c r="F1628" s="149" t="s">
        <v>555</v>
      </c>
      <c r="H1628" s="148" t="s">
        <v>19</v>
      </c>
      <c r="I1628" s="150"/>
      <c r="L1628" s="147"/>
      <c r="M1628" s="151"/>
      <c r="T1628" s="152"/>
      <c r="AT1628" s="148" t="s">
        <v>176</v>
      </c>
      <c r="AU1628" s="148" t="s">
        <v>86</v>
      </c>
      <c r="AV1628" s="12" t="s">
        <v>84</v>
      </c>
      <c r="AW1628" s="12" t="s">
        <v>37</v>
      </c>
      <c r="AX1628" s="12" t="s">
        <v>76</v>
      </c>
      <c r="AY1628" s="148" t="s">
        <v>163</v>
      </c>
    </row>
    <row r="1629" spans="2:65" s="13" customFormat="1">
      <c r="B1629" s="153"/>
      <c r="D1629" s="141" t="s">
        <v>176</v>
      </c>
      <c r="E1629" s="154" t="s">
        <v>19</v>
      </c>
      <c r="F1629" s="155" t="s">
        <v>1283</v>
      </c>
      <c r="H1629" s="156">
        <v>-40.08</v>
      </c>
      <c r="I1629" s="157"/>
      <c r="L1629" s="153"/>
      <c r="M1629" s="158"/>
      <c r="T1629" s="159"/>
      <c r="AT1629" s="154" t="s">
        <v>176</v>
      </c>
      <c r="AU1629" s="154" t="s">
        <v>86</v>
      </c>
      <c r="AV1629" s="13" t="s">
        <v>86</v>
      </c>
      <c r="AW1629" s="13" t="s">
        <v>37</v>
      </c>
      <c r="AX1629" s="13" t="s">
        <v>76</v>
      </c>
      <c r="AY1629" s="154" t="s">
        <v>163</v>
      </c>
    </row>
    <row r="1630" spans="2:65" s="12" customFormat="1">
      <c r="B1630" s="147"/>
      <c r="D1630" s="141" t="s">
        <v>176</v>
      </c>
      <c r="E1630" s="148" t="s">
        <v>19</v>
      </c>
      <c r="F1630" s="149" t="s">
        <v>1284</v>
      </c>
      <c r="H1630" s="148" t="s">
        <v>19</v>
      </c>
      <c r="I1630" s="150"/>
      <c r="L1630" s="147"/>
      <c r="M1630" s="151"/>
      <c r="T1630" s="152"/>
      <c r="AT1630" s="148" t="s">
        <v>176</v>
      </c>
      <c r="AU1630" s="148" t="s">
        <v>86</v>
      </c>
      <c r="AV1630" s="12" t="s">
        <v>84</v>
      </c>
      <c r="AW1630" s="12" t="s">
        <v>37</v>
      </c>
      <c r="AX1630" s="12" t="s">
        <v>76</v>
      </c>
      <c r="AY1630" s="148" t="s">
        <v>163</v>
      </c>
    </row>
    <row r="1631" spans="2:65" s="13" customFormat="1">
      <c r="B1631" s="153"/>
      <c r="D1631" s="141" t="s">
        <v>176</v>
      </c>
      <c r="E1631" s="154" t="s">
        <v>19</v>
      </c>
      <c r="F1631" s="155" t="s">
        <v>1285</v>
      </c>
      <c r="H1631" s="156">
        <v>5.681</v>
      </c>
      <c r="I1631" s="157"/>
      <c r="L1631" s="153"/>
      <c r="M1631" s="158"/>
      <c r="T1631" s="159"/>
      <c r="AT1631" s="154" t="s">
        <v>176</v>
      </c>
      <c r="AU1631" s="154" t="s">
        <v>86</v>
      </c>
      <c r="AV1631" s="13" t="s">
        <v>86</v>
      </c>
      <c r="AW1631" s="13" t="s">
        <v>37</v>
      </c>
      <c r="AX1631" s="13" t="s">
        <v>76</v>
      </c>
      <c r="AY1631" s="154" t="s">
        <v>163</v>
      </c>
    </row>
    <row r="1632" spans="2:65" s="12" customFormat="1">
      <c r="B1632" s="147"/>
      <c r="D1632" s="141" t="s">
        <v>176</v>
      </c>
      <c r="E1632" s="148" t="s">
        <v>19</v>
      </c>
      <c r="F1632" s="149" t="s">
        <v>1286</v>
      </c>
      <c r="H1632" s="148" t="s">
        <v>19</v>
      </c>
      <c r="I1632" s="150"/>
      <c r="L1632" s="147"/>
      <c r="M1632" s="151"/>
      <c r="T1632" s="152"/>
      <c r="AT1632" s="148" t="s">
        <v>176</v>
      </c>
      <c r="AU1632" s="148" t="s">
        <v>86</v>
      </c>
      <c r="AV1632" s="12" t="s">
        <v>84</v>
      </c>
      <c r="AW1632" s="12" t="s">
        <v>37</v>
      </c>
      <c r="AX1632" s="12" t="s">
        <v>76</v>
      </c>
      <c r="AY1632" s="148" t="s">
        <v>163</v>
      </c>
    </row>
    <row r="1633" spans="2:51" s="13" customFormat="1">
      <c r="B1633" s="153"/>
      <c r="D1633" s="141" t="s">
        <v>176</v>
      </c>
      <c r="E1633" s="154" t="s">
        <v>19</v>
      </c>
      <c r="F1633" s="155" t="s">
        <v>1282</v>
      </c>
      <c r="H1633" s="156">
        <v>190.89</v>
      </c>
      <c r="I1633" s="157"/>
      <c r="L1633" s="153"/>
      <c r="M1633" s="158"/>
      <c r="T1633" s="159"/>
      <c r="AT1633" s="154" t="s">
        <v>176</v>
      </c>
      <c r="AU1633" s="154" t="s">
        <v>86</v>
      </c>
      <c r="AV1633" s="13" t="s">
        <v>86</v>
      </c>
      <c r="AW1633" s="13" t="s">
        <v>37</v>
      </c>
      <c r="AX1633" s="13" t="s">
        <v>76</v>
      </c>
      <c r="AY1633" s="154" t="s">
        <v>163</v>
      </c>
    </row>
    <row r="1634" spans="2:51" s="12" customFormat="1">
      <c r="B1634" s="147"/>
      <c r="D1634" s="141" t="s">
        <v>176</v>
      </c>
      <c r="E1634" s="148" t="s">
        <v>19</v>
      </c>
      <c r="F1634" s="149" t="s">
        <v>555</v>
      </c>
      <c r="H1634" s="148" t="s">
        <v>19</v>
      </c>
      <c r="I1634" s="150"/>
      <c r="L1634" s="147"/>
      <c r="M1634" s="151"/>
      <c r="T1634" s="152"/>
      <c r="AT1634" s="148" t="s">
        <v>176</v>
      </c>
      <c r="AU1634" s="148" t="s">
        <v>86</v>
      </c>
      <c r="AV1634" s="12" t="s">
        <v>84</v>
      </c>
      <c r="AW1634" s="12" t="s">
        <v>37</v>
      </c>
      <c r="AX1634" s="12" t="s">
        <v>76</v>
      </c>
      <c r="AY1634" s="148" t="s">
        <v>163</v>
      </c>
    </row>
    <row r="1635" spans="2:51" s="13" customFormat="1" ht="30.6">
      <c r="B1635" s="153"/>
      <c r="D1635" s="141" t="s">
        <v>176</v>
      </c>
      <c r="E1635" s="154" t="s">
        <v>19</v>
      </c>
      <c r="F1635" s="155" t="s">
        <v>1287</v>
      </c>
      <c r="H1635" s="156">
        <v>-44.42</v>
      </c>
      <c r="I1635" s="157"/>
      <c r="L1635" s="153"/>
      <c r="M1635" s="158"/>
      <c r="T1635" s="159"/>
      <c r="AT1635" s="154" t="s">
        <v>176</v>
      </c>
      <c r="AU1635" s="154" t="s">
        <v>86</v>
      </c>
      <c r="AV1635" s="13" t="s">
        <v>86</v>
      </c>
      <c r="AW1635" s="13" t="s">
        <v>37</v>
      </c>
      <c r="AX1635" s="13" t="s">
        <v>76</v>
      </c>
      <c r="AY1635" s="154" t="s">
        <v>163</v>
      </c>
    </row>
    <row r="1636" spans="2:51" s="12" customFormat="1">
      <c r="B1636" s="147"/>
      <c r="D1636" s="141" t="s">
        <v>176</v>
      </c>
      <c r="E1636" s="148" t="s">
        <v>19</v>
      </c>
      <c r="F1636" s="149" t="s">
        <v>1288</v>
      </c>
      <c r="H1636" s="148" t="s">
        <v>19</v>
      </c>
      <c r="I1636" s="150"/>
      <c r="L1636" s="147"/>
      <c r="M1636" s="151"/>
      <c r="T1636" s="152"/>
      <c r="AT1636" s="148" t="s">
        <v>176</v>
      </c>
      <c r="AU1636" s="148" t="s">
        <v>86</v>
      </c>
      <c r="AV1636" s="12" t="s">
        <v>84</v>
      </c>
      <c r="AW1636" s="12" t="s">
        <v>37</v>
      </c>
      <c r="AX1636" s="12" t="s">
        <v>76</v>
      </c>
      <c r="AY1636" s="148" t="s">
        <v>163</v>
      </c>
    </row>
    <row r="1637" spans="2:51" s="13" customFormat="1">
      <c r="B1637" s="153"/>
      <c r="D1637" s="141" t="s">
        <v>176</v>
      </c>
      <c r="E1637" s="154" t="s">
        <v>19</v>
      </c>
      <c r="F1637" s="155" t="s">
        <v>1289</v>
      </c>
      <c r="H1637" s="156">
        <v>81.81</v>
      </c>
      <c r="I1637" s="157"/>
      <c r="L1637" s="153"/>
      <c r="M1637" s="158"/>
      <c r="T1637" s="159"/>
      <c r="AT1637" s="154" t="s">
        <v>176</v>
      </c>
      <c r="AU1637" s="154" t="s">
        <v>86</v>
      </c>
      <c r="AV1637" s="13" t="s">
        <v>86</v>
      </c>
      <c r="AW1637" s="13" t="s">
        <v>37</v>
      </c>
      <c r="AX1637" s="13" t="s">
        <v>76</v>
      </c>
      <c r="AY1637" s="154" t="s">
        <v>163</v>
      </c>
    </row>
    <row r="1638" spans="2:51" s="12" customFormat="1">
      <c r="B1638" s="147"/>
      <c r="D1638" s="141" t="s">
        <v>176</v>
      </c>
      <c r="E1638" s="148" t="s">
        <v>19</v>
      </c>
      <c r="F1638" s="149" t="s">
        <v>555</v>
      </c>
      <c r="H1638" s="148" t="s">
        <v>19</v>
      </c>
      <c r="I1638" s="150"/>
      <c r="L1638" s="147"/>
      <c r="M1638" s="151"/>
      <c r="T1638" s="152"/>
      <c r="AT1638" s="148" t="s">
        <v>176</v>
      </c>
      <c r="AU1638" s="148" t="s">
        <v>86</v>
      </c>
      <c r="AV1638" s="12" t="s">
        <v>84</v>
      </c>
      <c r="AW1638" s="12" t="s">
        <v>37</v>
      </c>
      <c r="AX1638" s="12" t="s">
        <v>76</v>
      </c>
      <c r="AY1638" s="148" t="s">
        <v>163</v>
      </c>
    </row>
    <row r="1639" spans="2:51" s="13" customFormat="1">
      <c r="B1639" s="153"/>
      <c r="D1639" s="141" t="s">
        <v>176</v>
      </c>
      <c r="E1639" s="154" t="s">
        <v>19</v>
      </c>
      <c r="F1639" s="155" t="s">
        <v>1290</v>
      </c>
      <c r="H1639" s="156">
        <v>-2.4</v>
      </c>
      <c r="I1639" s="157"/>
      <c r="L1639" s="153"/>
      <c r="M1639" s="158"/>
      <c r="T1639" s="159"/>
      <c r="AT1639" s="154" t="s">
        <v>176</v>
      </c>
      <c r="AU1639" s="154" t="s">
        <v>86</v>
      </c>
      <c r="AV1639" s="13" t="s">
        <v>86</v>
      </c>
      <c r="AW1639" s="13" t="s">
        <v>37</v>
      </c>
      <c r="AX1639" s="13" t="s">
        <v>76</v>
      </c>
      <c r="AY1639" s="154" t="s">
        <v>163</v>
      </c>
    </row>
    <row r="1640" spans="2:51" s="15" customFormat="1">
      <c r="B1640" s="177"/>
      <c r="D1640" s="141" t="s">
        <v>176</v>
      </c>
      <c r="E1640" s="178" t="s">
        <v>19</v>
      </c>
      <c r="F1640" s="179" t="s">
        <v>657</v>
      </c>
      <c r="H1640" s="180">
        <v>382.37099999999998</v>
      </c>
      <c r="I1640" s="181"/>
      <c r="L1640" s="177"/>
      <c r="M1640" s="182"/>
      <c r="T1640" s="183"/>
      <c r="AT1640" s="178" t="s">
        <v>176</v>
      </c>
      <c r="AU1640" s="178" t="s">
        <v>86</v>
      </c>
      <c r="AV1640" s="15" t="s">
        <v>184</v>
      </c>
      <c r="AW1640" s="15" t="s">
        <v>37</v>
      </c>
      <c r="AX1640" s="15" t="s">
        <v>76</v>
      </c>
      <c r="AY1640" s="178" t="s">
        <v>163</v>
      </c>
    </row>
    <row r="1641" spans="2:51" s="12" customFormat="1">
      <c r="B1641" s="147"/>
      <c r="D1641" s="141" t="s">
        <v>176</v>
      </c>
      <c r="E1641" s="148" t="s">
        <v>19</v>
      </c>
      <c r="F1641" s="149" t="s">
        <v>1291</v>
      </c>
      <c r="H1641" s="148" t="s">
        <v>19</v>
      </c>
      <c r="I1641" s="150"/>
      <c r="L1641" s="147"/>
      <c r="M1641" s="151"/>
      <c r="T1641" s="152"/>
      <c r="AT1641" s="148" t="s">
        <v>176</v>
      </c>
      <c r="AU1641" s="148" t="s">
        <v>86</v>
      </c>
      <c r="AV1641" s="12" t="s">
        <v>84</v>
      </c>
      <c r="AW1641" s="12" t="s">
        <v>37</v>
      </c>
      <c r="AX1641" s="12" t="s">
        <v>76</v>
      </c>
      <c r="AY1641" s="148" t="s">
        <v>163</v>
      </c>
    </row>
    <row r="1642" spans="2:51" s="12" customFormat="1">
      <c r="B1642" s="147"/>
      <c r="D1642" s="141" t="s">
        <v>176</v>
      </c>
      <c r="E1642" s="148" t="s">
        <v>19</v>
      </c>
      <c r="F1642" s="149" t="s">
        <v>1281</v>
      </c>
      <c r="H1642" s="148" t="s">
        <v>19</v>
      </c>
      <c r="I1642" s="150"/>
      <c r="L1642" s="147"/>
      <c r="M1642" s="151"/>
      <c r="T1642" s="152"/>
      <c r="AT1642" s="148" t="s">
        <v>176</v>
      </c>
      <c r="AU1642" s="148" t="s">
        <v>86</v>
      </c>
      <c r="AV1642" s="12" t="s">
        <v>84</v>
      </c>
      <c r="AW1642" s="12" t="s">
        <v>37</v>
      </c>
      <c r="AX1642" s="12" t="s">
        <v>76</v>
      </c>
      <c r="AY1642" s="148" t="s">
        <v>163</v>
      </c>
    </row>
    <row r="1643" spans="2:51" s="13" customFormat="1">
      <c r="B1643" s="153"/>
      <c r="D1643" s="141" t="s">
        <v>176</v>
      </c>
      <c r="E1643" s="154" t="s">
        <v>19</v>
      </c>
      <c r="F1643" s="155" t="s">
        <v>1292</v>
      </c>
      <c r="H1643" s="156">
        <v>7.56</v>
      </c>
      <c r="I1643" s="157"/>
      <c r="L1643" s="153"/>
      <c r="M1643" s="158"/>
      <c r="T1643" s="159"/>
      <c r="AT1643" s="154" t="s">
        <v>176</v>
      </c>
      <c r="AU1643" s="154" t="s">
        <v>86</v>
      </c>
      <c r="AV1643" s="13" t="s">
        <v>86</v>
      </c>
      <c r="AW1643" s="13" t="s">
        <v>37</v>
      </c>
      <c r="AX1643" s="13" t="s">
        <v>76</v>
      </c>
      <c r="AY1643" s="154" t="s">
        <v>163</v>
      </c>
    </row>
    <row r="1644" spans="2:51" s="12" customFormat="1">
      <c r="B1644" s="147"/>
      <c r="D1644" s="141" t="s">
        <v>176</v>
      </c>
      <c r="E1644" s="148" t="s">
        <v>19</v>
      </c>
      <c r="F1644" s="149" t="s">
        <v>1284</v>
      </c>
      <c r="H1644" s="148" t="s">
        <v>19</v>
      </c>
      <c r="I1644" s="150"/>
      <c r="L1644" s="147"/>
      <c r="M1644" s="151"/>
      <c r="T1644" s="152"/>
      <c r="AT1644" s="148" t="s">
        <v>176</v>
      </c>
      <c r="AU1644" s="148" t="s">
        <v>86</v>
      </c>
      <c r="AV1644" s="12" t="s">
        <v>84</v>
      </c>
      <c r="AW1644" s="12" t="s">
        <v>37</v>
      </c>
      <c r="AX1644" s="12" t="s">
        <v>76</v>
      </c>
      <c r="AY1644" s="148" t="s">
        <v>163</v>
      </c>
    </row>
    <row r="1645" spans="2:51" s="13" customFormat="1">
      <c r="B1645" s="153"/>
      <c r="D1645" s="141" t="s">
        <v>176</v>
      </c>
      <c r="E1645" s="154" t="s">
        <v>19</v>
      </c>
      <c r="F1645" s="155" t="s">
        <v>1293</v>
      </c>
      <c r="H1645" s="156">
        <v>0.22500000000000001</v>
      </c>
      <c r="I1645" s="157"/>
      <c r="L1645" s="153"/>
      <c r="M1645" s="158"/>
      <c r="T1645" s="159"/>
      <c r="AT1645" s="154" t="s">
        <v>176</v>
      </c>
      <c r="AU1645" s="154" t="s">
        <v>86</v>
      </c>
      <c r="AV1645" s="13" t="s">
        <v>86</v>
      </c>
      <c r="AW1645" s="13" t="s">
        <v>37</v>
      </c>
      <c r="AX1645" s="13" t="s">
        <v>76</v>
      </c>
      <c r="AY1645" s="154" t="s">
        <v>163</v>
      </c>
    </row>
    <row r="1646" spans="2:51" s="12" customFormat="1">
      <c r="B1646" s="147"/>
      <c r="D1646" s="141" t="s">
        <v>176</v>
      </c>
      <c r="E1646" s="148" t="s">
        <v>19</v>
      </c>
      <c r="F1646" s="149" t="s">
        <v>1286</v>
      </c>
      <c r="H1646" s="148" t="s">
        <v>19</v>
      </c>
      <c r="I1646" s="150"/>
      <c r="L1646" s="147"/>
      <c r="M1646" s="151"/>
      <c r="T1646" s="152"/>
      <c r="AT1646" s="148" t="s">
        <v>176</v>
      </c>
      <c r="AU1646" s="148" t="s">
        <v>86</v>
      </c>
      <c r="AV1646" s="12" t="s">
        <v>84</v>
      </c>
      <c r="AW1646" s="12" t="s">
        <v>37</v>
      </c>
      <c r="AX1646" s="12" t="s">
        <v>76</v>
      </c>
      <c r="AY1646" s="148" t="s">
        <v>163</v>
      </c>
    </row>
    <row r="1647" spans="2:51" s="13" customFormat="1">
      <c r="B1647" s="153"/>
      <c r="D1647" s="141" t="s">
        <v>176</v>
      </c>
      <c r="E1647" s="154" t="s">
        <v>19</v>
      </c>
      <c r="F1647" s="155" t="s">
        <v>1292</v>
      </c>
      <c r="H1647" s="156">
        <v>7.56</v>
      </c>
      <c r="I1647" s="157"/>
      <c r="L1647" s="153"/>
      <c r="M1647" s="158"/>
      <c r="T1647" s="159"/>
      <c r="AT1647" s="154" t="s">
        <v>176</v>
      </c>
      <c r="AU1647" s="154" t="s">
        <v>86</v>
      </c>
      <c r="AV1647" s="13" t="s">
        <v>86</v>
      </c>
      <c r="AW1647" s="13" t="s">
        <v>37</v>
      </c>
      <c r="AX1647" s="13" t="s">
        <v>76</v>
      </c>
      <c r="AY1647" s="154" t="s">
        <v>163</v>
      </c>
    </row>
    <row r="1648" spans="2:51" s="12" customFormat="1">
      <c r="B1648" s="147"/>
      <c r="D1648" s="141" t="s">
        <v>176</v>
      </c>
      <c r="E1648" s="148" t="s">
        <v>19</v>
      </c>
      <c r="F1648" s="149" t="s">
        <v>555</v>
      </c>
      <c r="H1648" s="148" t="s">
        <v>19</v>
      </c>
      <c r="I1648" s="150"/>
      <c r="L1648" s="147"/>
      <c r="M1648" s="151"/>
      <c r="T1648" s="152"/>
      <c r="AT1648" s="148" t="s">
        <v>176</v>
      </c>
      <c r="AU1648" s="148" t="s">
        <v>86</v>
      </c>
      <c r="AV1648" s="12" t="s">
        <v>84</v>
      </c>
      <c r="AW1648" s="12" t="s">
        <v>37</v>
      </c>
      <c r="AX1648" s="12" t="s">
        <v>76</v>
      </c>
      <c r="AY1648" s="148" t="s">
        <v>163</v>
      </c>
    </row>
    <row r="1649" spans="2:51" s="13" customFormat="1">
      <c r="B1649" s="153"/>
      <c r="D1649" s="141" t="s">
        <v>176</v>
      </c>
      <c r="E1649" s="154" t="s">
        <v>19</v>
      </c>
      <c r="F1649" s="155" t="s">
        <v>1294</v>
      </c>
      <c r="H1649" s="156">
        <v>-0.87</v>
      </c>
      <c r="I1649" s="157"/>
      <c r="L1649" s="153"/>
      <c r="M1649" s="158"/>
      <c r="T1649" s="159"/>
      <c r="AT1649" s="154" t="s">
        <v>176</v>
      </c>
      <c r="AU1649" s="154" t="s">
        <v>86</v>
      </c>
      <c r="AV1649" s="13" t="s">
        <v>86</v>
      </c>
      <c r="AW1649" s="13" t="s">
        <v>37</v>
      </c>
      <c r="AX1649" s="13" t="s">
        <v>76</v>
      </c>
      <c r="AY1649" s="154" t="s">
        <v>163</v>
      </c>
    </row>
    <row r="1650" spans="2:51" s="12" customFormat="1">
      <c r="B1650" s="147"/>
      <c r="D1650" s="141" t="s">
        <v>176</v>
      </c>
      <c r="E1650" s="148" t="s">
        <v>19</v>
      </c>
      <c r="F1650" s="149" t="s">
        <v>1288</v>
      </c>
      <c r="H1650" s="148" t="s">
        <v>19</v>
      </c>
      <c r="I1650" s="150"/>
      <c r="L1650" s="147"/>
      <c r="M1650" s="151"/>
      <c r="T1650" s="152"/>
      <c r="AT1650" s="148" t="s">
        <v>176</v>
      </c>
      <c r="AU1650" s="148" t="s">
        <v>86</v>
      </c>
      <c r="AV1650" s="12" t="s">
        <v>84</v>
      </c>
      <c r="AW1650" s="12" t="s">
        <v>37</v>
      </c>
      <c r="AX1650" s="12" t="s">
        <v>76</v>
      </c>
      <c r="AY1650" s="148" t="s">
        <v>163</v>
      </c>
    </row>
    <row r="1651" spans="2:51" s="13" customFormat="1">
      <c r="B1651" s="153"/>
      <c r="D1651" s="141" t="s">
        <v>176</v>
      </c>
      <c r="E1651" s="154" t="s">
        <v>19</v>
      </c>
      <c r="F1651" s="155" t="s">
        <v>1295</v>
      </c>
      <c r="H1651" s="156">
        <v>3.24</v>
      </c>
      <c r="I1651" s="157"/>
      <c r="L1651" s="153"/>
      <c r="M1651" s="158"/>
      <c r="T1651" s="159"/>
      <c r="AT1651" s="154" t="s">
        <v>176</v>
      </c>
      <c r="AU1651" s="154" t="s">
        <v>86</v>
      </c>
      <c r="AV1651" s="13" t="s">
        <v>86</v>
      </c>
      <c r="AW1651" s="13" t="s">
        <v>37</v>
      </c>
      <c r="AX1651" s="13" t="s">
        <v>76</v>
      </c>
      <c r="AY1651" s="154" t="s">
        <v>163</v>
      </c>
    </row>
    <row r="1652" spans="2:51" s="15" customFormat="1">
      <c r="B1652" s="177"/>
      <c r="D1652" s="141" t="s">
        <v>176</v>
      </c>
      <c r="E1652" s="178" t="s">
        <v>19</v>
      </c>
      <c r="F1652" s="179" t="s">
        <v>657</v>
      </c>
      <c r="H1652" s="180">
        <v>17.715</v>
      </c>
      <c r="I1652" s="181"/>
      <c r="L1652" s="177"/>
      <c r="M1652" s="182"/>
      <c r="T1652" s="183"/>
      <c r="AT1652" s="178" t="s">
        <v>176</v>
      </c>
      <c r="AU1652" s="178" t="s">
        <v>86</v>
      </c>
      <c r="AV1652" s="15" t="s">
        <v>184</v>
      </c>
      <c r="AW1652" s="15" t="s">
        <v>37</v>
      </c>
      <c r="AX1652" s="15" t="s">
        <v>76</v>
      </c>
      <c r="AY1652" s="178" t="s">
        <v>163</v>
      </c>
    </row>
    <row r="1653" spans="2:51" s="12" customFormat="1">
      <c r="B1653" s="147"/>
      <c r="D1653" s="141" t="s">
        <v>176</v>
      </c>
      <c r="E1653" s="148" t="s">
        <v>19</v>
      </c>
      <c r="F1653" s="149" t="s">
        <v>1296</v>
      </c>
      <c r="H1653" s="148" t="s">
        <v>19</v>
      </c>
      <c r="I1653" s="150"/>
      <c r="L1653" s="147"/>
      <c r="M1653" s="151"/>
      <c r="T1653" s="152"/>
      <c r="AT1653" s="148" t="s">
        <v>176</v>
      </c>
      <c r="AU1653" s="148" t="s">
        <v>86</v>
      </c>
      <c r="AV1653" s="12" t="s">
        <v>84</v>
      </c>
      <c r="AW1653" s="12" t="s">
        <v>37</v>
      </c>
      <c r="AX1653" s="12" t="s">
        <v>76</v>
      </c>
      <c r="AY1653" s="148" t="s">
        <v>163</v>
      </c>
    </row>
    <row r="1654" spans="2:51" s="12" customFormat="1">
      <c r="B1654" s="147"/>
      <c r="D1654" s="141" t="s">
        <v>176</v>
      </c>
      <c r="E1654" s="148" t="s">
        <v>19</v>
      </c>
      <c r="F1654" s="149" t="s">
        <v>603</v>
      </c>
      <c r="H1654" s="148" t="s">
        <v>19</v>
      </c>
      <c r="I1654" s="150"/>
      <c r="L1654" s="147"/>
      <c r="M1654" s="151"/>
      <c r="T1654" s="152"/>
      <c r="AT1654" s="148" t="s">
        <v>176</v>
      </c>
      <c r="AU1654" s="148" t="s">
        <v>86</v>
      </c>
      <c r="AV1654" s="12" t="s">
        <v>84</v>
      </c>
      <c r="AW1654" s="12" t="s">
        <v>37</v>
      </c>
      <c r="AX1654" s="12" t="s">
        <v>76</v>
      </c>
      <c r="AY1654" s="148" t="s">
        <v>163</v>
      </c>
    </row>
    <row r="1655" spans="2:51" s="13" customFormat="1">
      <c r="B1655" s="153"/>
      <c r="D1655" s="141" t="s">
        <v>176</v>
      </c>
      <c r="E1655" s="154" t="s">
        <v>19</v>
      </c>
      <c r="F1655" s="155" t="s">
        <v>1297</v>
      </c>
      <c r="H1655" s="156">
        <v>15.34</v>
      </c>
      <c r="I1655" s="157"/>
      <c r="L1655" s="153"/>
      <c r="M1655" s="158"/>
      <c r="T1655" s="159"/>
      <c r="AT1655" s="154" t="s">
        <v>176</v>
      </c>
      <c r="AU1655" s="154" t="s">
        <v>86</v>
      </c>
      <c r="AV1655" s="13" t="s">
        <v>86</v>
      </c>
      <c r="AW1655" s="13" t="s">
        <v>37</v>
      </c>
      <c r="AX1655" s="13" t="s">
        <v>76</v>
      </c>
      <c r="AY1655" s="154" t="s">
        <v>163</v>
      </c>
    </row>
    <row r="1656" spans="2:51" s="12" customFormat="1">
      <c r="B1656" s="147"/>
      <c r="D1656" s="141" t="s">
        <v>176</v>
      </c>
      <c r="E1656" s="148" t="s">
        <v>19</v>
      </c>
      <c r="F1656" s="149" t="s">
        <v>607</v>
      </c>
      <c r="H1656" s="148" t="s">
        <v>19</v>
      </c>
      <c r="I1656" s="150"/>
      <c r="L1656" s="147"/>
      <c r="M1656" s="151"/>
      <c r="T1656" s="152"/>
      <c r="AT1656" s="148" t="s">
        <v>176</v>
      </c>
      <c r="AU1656" s="148" t="s">
        <v>86</v>
      </c>
      <c r="AV1656" s="12" t="s">
        <v>84</v>
      </c>
      <c r="AW1656" s="12" t="s">
        <v>37</v>
      </c>
      <c r="AX1656" s="12" t="s">
        <v>76</v>
      </c>
      <c r="AY1656" s="148" t="s">
        <v>163</v>
      </c>
    </row>
    <row r="1657" spans="2:51" s="13" customFormat="1">
      <c r="B1657" s="153"/>
      <c r="D1657" s="141" t="s">
        <v>176</v>
      </c>
      <c r="E1657" s="154" t="s">
        <v>19</v>
      </c>
      <c r="F1657" s="155" t="s">
        <v>1298</v>
      </c>
      <c r="H1657" s="156">
        <v>2.16</v>
      </c>
      <c r="I1657" s="157"/>
      <c r="L1657" s="153"/>
      <c r="M1657" s="158"/>
      <c r="T1657" s="159"/>
      <c r="AT1657" s="154" t="s">
        <v>176</v>
      </c>
      <c r="AU1657" s="154" t="s">
        <v>86</v>
      </c>
      <c r="AV1657" s="13" t="s">
        <v>86</v>
      </c>
      <c r="AW1657" s="13" t="s">
        <v>37</v>
      </c>
      <c r="AX1657" s="13" t="s">
        <v>76</v>
      </c>
      <c r="AY1657" s="154" t="s">
        <v>163</v>
      </c>
    </row>
    <row r="1658" spans="2:51" s="12" customFormat="1">
      <c r="B1658" s="147"/>
      <c r="D1658" s="141" t="s">
        <v>176</v>
      </c>
      <c r="E1658" s="148" t="s">
        <v>19</v>
      </c>
      <c r="F1658" s="149" t="s">
        <v>594</v>
      </c>
      <c r="H1658" s="148" t="s">
        <v>19</v>
      </c>
      <c r="I1658" s="150"/>
      <c r="L1658" s="147"/>
      <c r="M1658" s="151"/>
      <c r="T1658" s="152"/>
      <c r="AT1658" s="148" t="s">
        <v>176</v>
      </c>
      <c r="AU1658" s="148" t="s">
        <v>86</v>
      </c>
      <c r="AV1658" s="12" t="s">
        <v>84</v>
      </c>
      <c r="AW1658" s="12" t="s">
        <v>37</v>
      </c>
      <c r="AX1658" s="12" t="s">
        <v>76</v>
      </c>
      <c r="AY1658" s="148" t="s">
        <v>163</v>
      </c>
    </row>
    <row r="1659" spans="2:51" s="13" customFormat="1">
      <c r="B1659" s="153"/>
      <c r="D1659" s="141" t="s">
        <v>176</v>
      </c>
      <c r="E1659" s="154" t="s">
        <v>19</v>
      </c>
      <c r="F1659" s="155" t="s">
        <v>1299</v>
      </c>
      <c r="H1659" s="156">
        <v>1.68</v>
      </c>
      <c r="I1659" s="157"/>
      <c r="L1659" s="153"/>
      <c r="M1659" s="158"/>
      <c r="T1659" s="159"/>
      <c r="AT1659" s="154" t="s">
        <v>176</v>
      </c>
      <c r="AU1659" s="154" t="s">
        <v>86</v>
      </c>
      <c r="AV1659" s="13" t="s">
        <v>86</v>
      </c>
      <c r="AW1659" s="13" t="s">
        <v>37</v>
      </c>
      <c r="AX1659" s="13" t="s">
        <v>76</v>
      </c>
      <c r="AY1659" s="154" t="s">
        <v>163</v>
      </c>
    </row>
    <row r="1660" spans="2:51" s="12" customFormat="1">
      <c r="B1660" s="147"/>
      <c r="D1660" s="141" t="s">
        <v>176</v>
      </c>
      <c r="E1660" s="148" t="s">
        <v>19</v>
      </c>
      <c r="F1660" s="149" t="s">
        <v>605</v>
      </c>
      <c r="H1660" s="148" t="s">
        <v>19</v>
      </c>
      <c r="I1660" s="150"/>
      <c r="L1660" s="147"/>
      <c r="M1660" s="151"/>
      <c r="T1660" s="152"/>
      <c r="AT1660" s="148" t="s">
        <v>176</v>
      </c>
      <c r="AU1660" s="148" t="s">
        <v>86</v>
      </c>
      <c r="AV1660" s="12" t="s">
        <v>84</v>
      </c>
      <c r="AW1660" s="12" t="s">
        <v>37</v>
      </c>
      <c r="AX1660" s="12" t="s">
        <v>76</v>
      </c>
      <c r="AY1660" s="148" t="s">
        <v>163</v>
      </c>
    </row>
    <row r="1661" spans="2:51" s="13" customFormat="1">
      <c r="B1661" s="153"/>
      <c r="D1661" s="141" t="s">
        <v>176</v>
      </c>
      <c r="E1661" s="154" t="s">
        <v>19</v>
      </c>
      <c r="F1661" s="155" t="s">
        <v>1300</v>
      </c>
      <c r="H1661" s="156">
        <v>4</v>
      </c>
      <c r="I1661" s="157"/>
      <c r="L1661" s="153"/>
      <c r="M1661" s="158"/>
      <c r="T1661" s="159"/>
      <c r="AT1661" s="154" t="s">
        <v>176</v>
      </c>
      <c r="AU1661" s="154" t="s">
        <v>86</v>
      </c>
      <c r="AV1661" s="13" t="s">
        <v>86</v>
      </c>
      <c r="AW1661" s="13" t="s">
        <v>37</v>
      </c>
      <c r="AX1661" s="13" t="s">
        <v>76</v>
      </c>
      <c r="AY1661" s="154" t="s">
        <v>163</v>
      </c>
    </row>
    <row r="1662" spans="2:51" s="12" customFormat="1">
      <c r="B1662" s="147"/>
      <c r="D1662" s="141" t="s">
        <v>176</v>
      </c>
      <c r="E1662" s="148" t="s">
        <v>19</v>
      </c>
      <c r="F1662" s="149" t="s">
        <v>592</v>
      </c>
      <c r="H1662" s="148" t="s">
        <v>19</v>
      </c>
      <c r="I1662" s="150"/>
      <c r="L1662" s="147"/>
      <c r="M1662" s="151"/>
      <c r="T1662" s="152"/>
      <c r="AT1662" s="148" t="s">
        <v>176</v>
      </c>
      <c r="AU1662" s="148" t="s">
        <v>86</v>
      </c>
      <c r="AV1662" s="12" t="s">
        <v>84</v>
      </c>
      <c r="AW1662" s="12" t="s">
        <v>37</v>
      </c>
      <c r="AX1662" s="12" t="s">
        <v>76</v>
      </c>
      <c r="AY1662" s="148" t="s">
        <v>163</v>
      </c>
    </row>
    <row r="1663" spans="2:51" s="13" customFormat="1">
      <c r="B1663" s="153"/>
      <c r="D1663" s="141" t="s">
        <v>176</v>
      </c>
      <c r="E1663" s="154" t="s">
        <v>19</v>
      </c>
      <c r="F1663" s="155" t="s">
        <v>1301</v>
      </c>
      <c r="H1663" s="156">
        <v>0.56000000000000005</v>
      </c>
      <c r="I1663" s="157"/>
      <c r="L1663" s="153"/>
      <c r="M1663" s="158"/>
      <c r="T1663" s="159"/>
      <c r="AT1663" s="154" t="s">
        <v>176</v>
      </c>
      <c r="AU1663" s="154" t="s">
        <v>86</v>
      </c>
      <c r="AV1663" s="13" t="s">
        <v>86</v>
      </c>
      <c r="AW1663" s="13" t="s">
        <v>37</v>
      </c>
      <c r="AX1663" s="13" t="s">
        <v>76</v>
      </c>
      <c r="AY1663" s="154" t="s">
        <v>163</v>
      </c>
    </row>
    <row r="1664" spans="2:51" s="12" customFormat="1">
      <c r="B1664" s="147"/>
      <c r="D1664" s="141" t="s">
        <v>176</v>
      </c>
      <c r="E1664" s="148" t="s">
        <v>19</v>
      </c>
      <c r="F1664" s="149" t="s">
        <v>610</v>
      </c>
      <c r="H1664" s="148" t="s">
        <v>19</v>
      </c>
      <c r="I1664" s="150"/>
      <c r="L1664" s="147"/>
      <c r="M1664" s="151"/>
      <c r="T1664" s="152"/>
      <c r="AT1664" s="148" t="s">
        <v>176</v>
      </c>
      <c r="AU1664" s="148" t="s">
        <v>86</v>
      </c>
      <c r="AV1664" s="12" t="s">
        <v>84</v>
      </c>
      <c r="AW1664" s="12" t="s">
        <v>37</v>
      </c>
      <c r="AX1664" s="12" t="s">
        <v>76</v>
      </c>
      <c r="AY1664" s="148" t="s">
        <v>163</v>
      </c>
    </row>
    <row r="1665" spans="2:51" s="13" customFormat="1">
      <c r="B1665" s="153"/>
      <c r="D1665" s="141" t="s">
        <v>176</v>
      </c>
      <c r="E1665" s="154" t="s">
        <v>19</v>
      </c>
      <c r="F1665" s="155" t="s">
        <v>1302</v>
      </c>
      <c r="H1665" s="156">
        <v>0.98</v>
      </c>
      <c r="I1665" s="157"/>
      <c r="L1665" s="153"/>
      <c r="M1665" s="158"/>
      <c r="T1665" s="159"/>
      <c r="AT1665" s="154" t="s">
        <v>176</v>
      </c>
      <c r="AU1665" s="154" t="s">
        <v>86</v>
      </c>
      <c r="AV1665" s="13" t="s">
        <v>86</v>
      </c>
      <c r="AW1665" s="13" t="s">
        <v>37</v>
      </c>
      <c r="AX1665" s="13" t="s">
        <v>76</v>
      </c>
      <c r="AY1665" s="154" t="s">
        <v>163</v>
      </c>
    </row>
    <row r="1666" spans="2:51" s="12" customFormat="1">
      <c r="B1666" s="147"/>
      <c r="D1666" s="141" t="s">
        <v>176</v>
      </c>
      <c r="E1666" s="148" t="s">
        <v>19</v>
      </c>
      <c r="F1666" s="149" t="s">
        <v>593</v>
      </c>
      <c r="H1666" s="148" t="s">
        <v>19</v>
      </c>
      <c r="I1666" s="150"/>
      <c r="L1666" s="147"/>
      <c r="M1666" s="151"/>
      <c r="T1666" s="152"/>
      <c r="AT1666" s="148" t="s">
        <v>176</v>
      </c>
      <c r="AU1666" s="148" t="s">
        <v>86</v>
      </c>
      <c r="AV1666" s="12" t="s">
        <v>84</v>
      </c>
      <c r="AW1666" s="12" t="s">
        <v>37</v>
      </c>
      <c r="AX1666" s="12" t="s">
        <v>76</v>
      </c>
      <c r="AY1666" s="148" t="s">
        <v>163</v>
      </c>
    </row>
    <row r="1667" spans="2:51" s="13" customFormat="1">
      <c r="B1667" s="153"/>
      <c r="D1667" s="141" t="s">
        <v>176</v>
      </c>
      <c r="E1667" s="154" t="s">
        <v>19</v>
      </c>
      <c r="F1667" s="155" t="s">
        <v>1303</v>
      </c>
      <c r="H1667" s="156">
        <v>1.1399999999999999</v>
      </c>
      <c r="I1667" s="157"/>
      <c r="L1667" s="153"/>
      <c r="M1667" s="158"/>
      <c r="T1667" s="159"/>
      <c r="AT1667" s="154" t="s">
        <v>176</v>
      </c>
      <c r="AU1667" s="154" t="s">
        <v>86</v>
      </c>
      <c r="AV1667" s="13" t="s">
        <v>86</v>
      </c>
      <c r="AW1667" s="13" t="s">
        <v>37</v>
      </c>
      <c r="AX1667" s="13" t="s">
        <v>76</v>
      </c>
      <c r="AY1667" s="154" t="s">
        <v>163</v>
      </c>
    </row>
    <row r="1668" spans="2:51" s="12" customFormat="1">
      <c r="B1668" s="147"/>
      <c r="D1668" s="141" t="s">
        <v>176</v>
      </c>
      <c r="E1668" s="148" t="s">
        <v>19</v>
      </c>
      <c r="F1668" s="149" t="s">
        <v>596</v>
      </c>
      <c r="H1668" s="148" t="s">
        <v>19</v>
      </c>
      <c r="I1668" s="150"/>
      <c r="L1668" s="147"/>
      <c r="M1668" s="151"/>
      <c r="T1668" s="152"/>
      <c r="AT1668" s="148" t="s">
        <v>176</v>
      </c>
      <c r="AU1668" s="148" t="s">
        <v>86</v>
      </c>
      <c r="AV1668" s="12" t="s">
        <v>84</v>
      </c>
      <c r="AW1668" s="12" t="s">
        <v>37</v>
      </c>
      <c r="AX1668" s="12" t="s">
        <v>76</v>
      </c>
      <c r="AY1668" s="148" t="s">
        <v>163</v>
      </c>
    </row>
    <row r="1669" spans="2:51" s="13" customFormat="1">
      <c r="B1669" s="153"/>
      <c r="D1669" s="141" t="s">
        <v>176</v>
      </c>
      <c r="E1669" s="154" t="s">
        <v>19</v>
      </c>
      <c r="F1669" s="155" t="s">
        <v>1304</v>
      </c>
      <c r="H1669" s="156">
        <v>1.1599999999999999</v>
      </c>
      <c r="I1669" s="157"/>
      <c r="L1669" s="153"/>
      <c r="M1669" s="158"/>
      <c r="T1669" s="159"/>
      <c r="AT1669" s="154" t="s">
        <v>176</v>
      </c>
      <c r="AU1669" s="154" t="s">
        <v>86</v>
      </c>
      <c r="AV1669" s="13" t="s">
        <v>86</v>
      </c>
      <c r="AW1669" s="13" t="s">
        <v>37</v>
      </c>
      <c r="AX1669" s="13" t="s">
        <v>76</v>
      </c>
      <c r="AY1669" s="154" t="s">
        <v>163</v>
      </c>
    </row>
    <row r="1670" spans="2:51" s="12" customFormat="1">
      <c r="B1670" s="147"/>
      <c r="D1670" s="141" t="s">
        <v>176</v>
      </c>
      <c r="E1670" s="148" t="s">
        <v>19</v>
      </c>
      <c r="F1670" s="149" t="s">
        <v>583</v>
      </c>
      <c r="H1670" s="148" t="s">
        <v>19</v>
      </c>
      <c r="I1670" s="150"/>
      <c r="L1670" s="147"/>
      <c r="M1670" s="151"/>
      <c r="T1670" s="152"/>
      <c r="AT1670" s="148" t="s">
        <v>176</v>
      </c>
      <c r="AU1670" s="148" t="s">
        <v>86</v>
      </c>
      <c r="AV1670" s="12" t="s">
        <v>84</v>
      </c>
      <c r="AW1670" s="12" t="s">
        <v>37</v>
      </c>
      <c r="AX1670" s="12" t="s">
        <v>76</v>
      </c>
      <c r="AY1670" s="148" t="s">
        <v>163</v>
      </c>
    </row>
    <row r="1671" spans="2:51" s="13" customFormat="1">
      <c r="B1671" s="153"/>
      <c r="D1671" s="141" t="s">
        <v>176</v>
      </c>
      <c r="E1671" s="154" t="s">
        <v>19</v>
      </c>
      <c r="F1671" s="155" t="s">
        <v>1305</v>
      </c>
      <c r="H1671" s="156">
        <v>0.26</v>
      </c>
      <c r="I1671" s="157"/>
      <c r="L1671" s="153"/>
      <c r="M1671" s="158"/>
      <c r="T1671" s="159"/>
      <c r="AT1671" s="154" t="s">
        <v>176</v>
      </c>
      <c r="AU1671" s="154" t="s">
        <v>86</v>
      </c>
      <c r="AV1671" s="13" t="s">
        <v>86</v>
      </c>
      <c r="AW1671" s="13" t="s">
        <v>37</v>
      </c>
      <c r="AX1671" s="13" t="s">
        <v>76</v>
      </c>
      <c r="AY1671" s="154" t="s">
        <v>163</v>
      </c>
    </row>
    <row r="1672" spans="2:51" s="12" customFormat="1">
      <c r="B1672" s="147"/>
      <c r="D1672" s="141" t="s">
        <v>176</v>
      </c>
      <c r="E1672" s="148" t="s">
        <v>19</v>
      </c>
      <c r="F1672" s="149" t="s">
        <v>1050</v>
      </c>
      <c r="H1672" s="148" t="s">
        <v>19</v>
      </c>
      <c r="I1672" s="150"/>
      <c r="L1672" s="147"/>
      <c r="M1672" s="151"/>
      <c r="T1672" s="152"/>
      <c r="AT1672" s="148" t="s">
        <v>176</v>
      </c>
      <c r="AU1672" s="148" t="s">
        <v>86</v>
      </c>
      <c r="AV1672" s="12" t="s">
        <v>84</v>
      </c>
      <c r="AW1672" s="12" t="s">
        <v>37</v>
      </c>
      <c r="AX1672" s="12" t="s">
        <v>76</v>
      </c>
      <c r="AY1672" s="148" t="s">
        <v>163</v>
      </c>
    </row>
    <row r="1673" spans="2:51" s="13" customFormat="1">
      <c r="B1673" s="153"/>
      <c r="D1673" s="141" t="s">
        <v>176</v>
      </c>
      <c r="E1673" s="154" t="s">
        <v>19</v>
      </c>
      <c r="F1673" s="155" t="s">
        <v>1303</v>
      </c>
      <c r="H1673" s="156">
        <v>1.1399999999999999</v>
      </c>
      <c r="I1673" s="157"/>
      <c r="L1673" s="153"/>
      <c r="M1673" s="158"/>
      <c r="T1673" s="159"/>
      <c r="AT1673" s="154" t="s">
        <v>176</v>
      </c>
      <c r="AU1673" s="154" t="s">
        <v>86</v>
      </c>
      <c r="AV1673" s="13" t="s">
        <v>86</v>
      </c>
      <c r="AW1673" s="13" t="s">
        <v>37</v>
      </c>
      <c r="AX1673" s="13" t="s">
        <v>76</v>
      </c>
      <c r="AY1673" s="154" t="s">
        <v>163</v>
      </c>
    </row>
    <row r="1674" spans="2:51" s="12" customFormat="1">
      <c r="B1674" s="147"/>
      <c r="D1674" s="141" t="s">
        <v>176</v>
      </c>
      <c r="E1674" s="148" t="s">
        <v>19</v>
      </c>
      <c r="F1674" s="149" t="s">
        <v>1051</v>
      </c>
      <c r="H1674" s="148" t="s">
        <v>19</v>
      </c>
      <c r="I1674" s="150"/>
      <c r="L1674" s="147"/>
      <c r="M1674" s="151"/>
      <c r="T1674" s="152"/>
      <c r="AT1674" s="148" t="s">
        <v>176</v>
      </c>
      <c r="AU1674" s="148" t="s">
        <v>86</v>
      </c>
      <c r="AV1674" s="12" t="s">
        <v>84</v>
      </c>
      <c r="AW1674" s="12" t="s">
        <v>37</v>
      </c>
      <c r="AX1674" s="12" t="s">
        <v>76</v>
      </c>
      <c r="AY1674" s="148" t="s">
        <v>163</v>
      </c>
    </row>
    <row r="1675" spans="2:51" s="13" customFormat="1">
      <c r="B1675" s="153"/>
      <c r="D1675" s="141" t="s">
        <v>176</v>
      </c>
      <c r="E1675" s="154" t="s">
        <v>19</v>
      </c>
      <c r="F1675" s="155" t="s">
        <v>1306</v>
      </c>
      <c r="H1675" s="156">
        <v>2.48</v>
      </c>
      <c r="I1675" s="157"/>
      <c r="L1675" s="153"/>
      <c r="M1675" s="158"/>
      <c r="T1675" s="159"/>
      <c r="AT1675" s="154" t="s">
        <v>176</v>
      </c>
      <c r="AU1675" s="154" t="s">
        <v>86</v>
      </c>
      <c r="AV1675" s="13" t="s">
        <v>86</v>
      </c>
      <c r="AW1675" s="13" t="s">
        <v>37</v>
      </c>
      <c r="AX1675" s="13" t="s">
        <v>76</v>
      </c>
      <c r="AY1675" s="154" t="s">
        <v>163</v>
      </c>
    </row>
    <row r="1676" spans="2:51" s="12" customFormat="1">
      <c r="B1676" s="147"/>
      <c r="D1676" s="141" t="s">
        <v>176</v>
      </c>
      <c r="E1676" s="148" t="s">
        <v>19</v>
      </c>
      <c r="F1676" s="149" t="s">
        <v>1053</v>
      </c>
      <c r="H1676" s="148" t="s">
        <v>19</v>
      </c>
      <c r="I1676" s="150"/>
      <c r="L1676" s="147"/>
      <c r="M1676" s="151"/>
      <c r="T1676" s="152"/>
      <c r="AT1676" s="148" t="s">
        <v>176</v>
      </c>
      <c r="AU1676" s="148" t="s">
        <v>86</v>
      </c>
      <c r="AV1676" s="12" t="s">
        <v>84</v>
      </c>
      <c r="AW1676" s="12" t="s">
        <v>37</v>
      </c>
      <c r="AX1676" s="12" t="s">
        <v>76</v>
      </c>
      <c r="AY1676" s="148" t="s">
        <v>163</v>
      </c>
    </row>
    <row r="1677" spans="2:51" s="13" customFormat="1">
      <c r="B1677" s="153"/>
      <c r="D1677" s="141" t="s">
        <v>176</v>
      </c>
      <c r="E1677" s="154" t="s">
        <v>19</v>
      </c>
      <c r="F1677" s="155" t="s">
        <v>1307</v>
      </c>
      <c r="H1677" s="156">
        <v>0.78</v>
      </c>
      <c r="I1677" s="157"/>
      <c r="L1677" s="153"/>
      <c r="M1677" s="158"/>
      <c r="T1677" s="159"/>
      <c r="AT1677" s="154" t="s">
        <v>176</v>
      </c>
      <c r="AU1677" s="154" t="s">
        <v>86</v>
      </c>
      <c r="AV1677" s="13" t="s">
        <v>86</v>
      </c>
      <c r="AW1677" s="13" t="s">
        <v>37</v>
      </c>
      <c r="AX1677" s="13" t="s">
        <v>76</v>
      </c>
      <c r="AY1677" s="154" t="s">
        <v>163</v>
      </c>
    </row>
    <row r="1678" spans="2:51" s="12" customFormat="1">
      <c r="B1678" s="147"/>
      <c r="D1678" s="141" t="s">
        <v>176</v>
      </c>
      <c r="E1678" s="148" t="s">
        <v>19</v>
      </c>
      <c r="F1678" s="149" t="s">
        <v>608</v>
      </c>
      <c r="H1678" s="148" t="s">
        <v>19</v>
      </c>
      <c r="I1678" s="150"/>
      <c r="L1678" s="147"/>
      <c r="M1678" s="151"/>
      <c r="T1678" s="152"/>
      <c r="AT1678" s="148" t="s">
        <v>176</v>
      </c>
      <c r="AU1678" s="148" t="s">
        <v>86</v>
      </c>
      <c r="AV1678" s="12" t="s">
        <v>84</v>
      </c>
      <c r="AW1678" s="12" t="s">
        <v>37</v>
      </c>
      <c r="AX1678" s="12" t="s">
        <v>76</v>
      </c>
      <c r="AY1678" s="148" t="s">
        <v>163</v>
      </c>
    </row>
    <row r="1679" spans="2:51" s="13" customFormat="1">
      <c r="B1679" s="153"/>
      <c r="D1679" s="141" t="s">
        <v>176</v>
      </c>
      <c r="E1679" s="154" t="s">
        <v>19</v>
      </c>
      <c r="F1679" s="155" t="s">
        <v>1306</v>
      </c>
      <c r="H1679" s="156">
        <v>2.48</v>
      </c>
      <c r="I1679" s="157"/>
      <c r="L1679" s="153"/>
      <c r="M1679" s="158"/>
      <c r="T1679" s="159"/>
      <c r="AT1679" s="154" t="s">
        <v>176</v>
      </c>
      <c r="AU1679" s="154" t="s">
        <v>86</v>
      </c>
      <c r="AV1679" s="13" t="s">
        <v>86</v>
      </c>
      <c r="AW1679" s="13" t="s">
        <v>37</v>
      </c>
      <c r="AX1679" s="13" t="s">
        <v>76</v>
      </c>
      <c r="AY1679" s="154" t="s">
        <v>163</v>
      </c>
    </row>
    <row r="1680" spans="2:51" s="12" customFormat="1">
      <c r="B1680" s="147"/>
      <c r="D1680" s="141" t="s">
        <v>176</v>
      </c>
      <c r="E1680" s="148" t="s">
        <v>19</v>
      </c>
      <c r="F1680" s="149" t="s">
        <v>1055</v>
      </c>
      <c r="H1680" s="148" t="s">
        <v>19</v>
      </c>
      <c r="I1680" s="150"/>
      <c r="L1680" s="147"/>
      <c r="M1680" s="151"/>
      <c r="T1680" s="152"/>
      <c r="AT1680" s="148" t="s">
        <v>176</v>
      </c>
      <c r="AU1680" s="148" t="s">
        <v>86</v>
      </c>
      <c r="AV1680" s="12" t="s">
        <v>84</v>
      </c>
      <c r="AW1680" s="12" t="s">
        <v>37</v>
      </c>
      <c r="AX1680" s="12" t="s">
        <v>76</v>
      </c>
      <c r="AY1680" s="148" t="s">
        <v>163</v>
      </c>
    </row>
    <row r="1681" spans="2:65" s="13" customFormat="1">
      <c r="B1681" s="153"/>
      <c r="D1681" s="141" t="s">
        <v>176</v>
      </c>
      <c r="E1681" s="154" t="s">
        <v>19</v>
      </c>
      <c r="F1681" s="155" t="s">
        <v>1304</v>
      </c>
      <c r="H1681" s="156">
        <v>1.1599999999999999</v>
      </c>
      <c r="I1681" s="157"/>
      <c r="L1681" s="153"/>
      <c r="M1681" s="158"/>
      <c r="T1681" s="159"/>
      <c r="AT1681" s="154" t="s">
        <v>176</v>
      </c>
      <c r="AU1681" s="154" t="s">
        <v>86</v>
      </c>
      <c r="AV1681" s="13" t="s">
        <v>86</v>
      </c>
      <c r="AW1681" s="13" t="s">
        <v>37</v>
      </c>
      <c r="AX1681" s="13" t="s">
        <v>76</v>
      </c>
      <c r="AY1681" s="154" t="s">
        <v>163</v>
      </c>
    </row>
    <row r="1682" spans="2:65" s="15" customFormat="1">
      <c r="B1682" s="177"/>
      <c r="D1682" s="141" t="s">
        <v>176</v>
      </c>
      <c r="E1682" s="178" t="s">
        <v>19</v>
      </c>
      <c r="F1682" s="179" t="s">
        <v>657</v>
      </c>
      <c r="H1682" s="180">
        <v>35.32</v>
      </c>
      <c r="I1682" s="181"/>
      <c r="L1682" s="177"/>
      <c r="M1682" s="182"/>
      <c r="T1682" s="183"/>
      <c r="AT1682" s="178" t="s">
        <v>176</v>
      </c>
      <c r="AU1682" s="178" t="s">
        <v>86</v>
      </c>
      <c r="AV1682" s="15" t="s">
        <v>184</v>
      </c>
      <c r="AW1682" s="15" t="s">
        <v>37</v>
      </c>
      <c r="AX1682" s="15" t="s">
        <v>76</v>
      </c>
      <c r="AY1682" s="178" t="s">
        <v>163</v>
      </c>
    </row>
    <row r="1683" spans="2:65" s="12" customFormat="1">
      <c r="B1683" s="147"/>
      <c r="D1683" s="141" t="s">
        <v>176</v>
      </c>
      <c r="E1683" s="148" t="s">
        <v>19</v>
      </c>
      <c r="F1683" s="149" t="s">
        <v>511</v>
      </c>
      <c r="H1683" s="148" t="s">
        <v>19</v>
      </c>
      <c r="I1683" s="150"/>
      <c r="L1683" s="147"/>
      <c r="M1683" s="151"/>
      <c r="T1683" s="152"/>
      <c r="AT1683" s="148" t="s">
        <v>176</v>
      </c>
      <c r="AU1683" s="148" t="s">
        <v>86</v>
      </c>
      <c r="AV1683" s="12" t="s">
        <v>84</v>
      </c>
      <c r="AW1683" s="12" t="s">
        <v>37</v>
      </c>
      <c r="AX1683" s="12" t="s">
        <v>76</v>
      </c>
      <c r="AY1683" s="148" t="s">
        <v>163</v>
      </c>
    </row>
    <row r="1684" spans="2:65" s="12" customFormat="1">
      <c r="B1684" s="147"/>
      <c r="D1684" s="141" t="s">
        <v>176</v>
      </c>
      <c r="E1684" s="148" t="s">
        <v>19</v>
      </c>
      <c r="F1684" s="149" t="s">
        <v>1167</v>
      </c>
      <c r="H1684" s="148" t="s">
        <v>19</v>
      </c>
      <c r="I1684" s="150"/>
      <c r="L1684" s="147"/>
      <c r="M1684" s="151"/>
      <c r="T1684" s="152"/>
      <c r="AT1684" s="148" t="s">
        <v>176</v>
      </c>
      <c r="AU1684" s="148" t="s">
        <v>86</v>
      </c>
      <c r="AV1684" s="12" t="s">
        <v>84</v>
      </c>
      <c r="AW1684" s="12" t="s">
        <v>37</v>
      </c>
      <c r="AX1684" s="12" t="s">
        <v>76</v>
      </c>
      <c r="AY1684" s="148" t="s">
        <v>163</v>
      </c>
    </row>
    <row r="1685" spans="2:65" s="13" customFormat="1" ht="20.399999999999999">
      <c r="B1685" s="153"/>
      <c r="D1685" s="141" t="s">
        <v>176</v>
      </c>
      <c r="E1685" s="154" t="s">
        <v>19</v>
      </c>
      <c r="F1685" s="155" t="s">
        <v>1168</v>
      </c>
      <c r="H1685" s="156">
        <v>26.504999999999999</v>
      </c>
      <c r="I1685" s="157"/>
      <c r="L1685" s="153"/>
      <c r="M1685" s="158"/>
      <c r="T1685" s="159"/>
      <c r="AT1685" s="154" t="s">
        <v>176</v>
      </c>
      <c r="AU1685" s="154" t="s">
        <v>86</v>
      </c>
      <c r="AV1685" s="13" t="s">
        <v>86</v>
      </c>
      <c r="AW1685" s="13" t="s">
        <v>37</v>
      </c>
      <c r="AX1685" s="13" t="s">
        <v>76</v>
      </c>
      <c r="AY1685" s="154" t="s">
        <v>163</v>
      </c>
    </row>
    <row r="1686" spans="2:65" s="12" customFormat="1">
      <c r="B1686" s="147"/>
      <c r="D1686" s="141" t="s">
        <v>176</v>
      </c>
      <c r="E1686" s="148" t="s">
        <v>19</v>
      </c>
      <c r="F1686" s="149" t="s">
        <v>555</v>
      </c>
      <c r="H1686" s="148" t="s">
        <v>19</v>
      </c>
      <c r="I1686" s="150"/>
      <c r="L1686" s="147"/>
      <c r="M1686" s="151"/>
      <c r="T1686" s="152"/>
      <c r="AT1686" s="148" t="s">
        <v>176</v>
      </c>
      <c r="AU1686" s="148" t="s">
        <v>86</v>
      </c>
      <c r="AV1686" s="12" t="s">
        <v>84</v>
      </c>
      <c r="AW1686" s="12" t="s">
        <v>37</v>
      </c>
      <c r="AX1686" s="12" t="s">
        <v>76</v>
      </c>
      <c r="AY1686" s="148" t="s">
        <v>163</v>
      </c>
    </row>
    <row r="1687" spans="2:65" s="13" customFormat="1">
      <c r="B1687" s="153"/>
      <c r="D1687" s="141" t="s">
        <v>176</v>
      </c>
      <c r="E1687" s="154" t="s">
        <v>19</v>
      </c>
      <c r="F1687" s="155" t="s">
        <v>1169</v>
      </c>
      <c r="H1687" s="156">
        <v>-7.77</v>
      </c>
      <c r="I1687" s="157"/>
      <c r="L1687" s="153"/>
      <c r="M1687" s="158"/>
      <c r="T1687" s="159"/>
      <c r="AT1687" s="154" t="s">
        <v>176</v>
      </c>
      <c r="AU1687" s="154" t="s">
        <v>86</v>
      </c>
      <c r="AV1687" s="13" t="s">
        <v>86</v>
      </c>
      <c r="AW1687" s="13" t="s">
        <v>37</v>
      </c>
      <c r="AX1687" s="13" t="s">
        <v>76</v>
      </c>
      <c r="AY1687" s="154" t="s">
        <v>163</v>
      </c>
    </row>
    <row r="1688" spans="2:65" s="15" customFormat="1">
      <c r="B1688" s="177"/>
      <c r="D1688" s="141" t="s">
        <v>176</v>
      </c>
      <c r="E1688" s="178" t="s">
        <v>19</v>
      </c>
      <c r="F1688" s="179" t="s">
        <v>657</v>
      </c>
      <c r="H1688" s="180">
        <v>18.734999999999999</v>
      </c>
      <c r="I1688" s="181"/>
      <c r="L1688" s="177"/>
      <c r="M1688" s="182"/>
      <c r="T1688" s="183"/>
      <c r="AT1688" s="178" t="s">
        <v>176</v>
      </c>
      <c r="AU1688" s="178" t="s">
        <v>86</v>
      </c>
      <c r="AV1688" s="15" t="s">
        <v>184</v>
      </c>
      <c r="AW1688" s="15" t="s">
        <v>37</v>
      </c>
      <c r="AX1688" s="15" t="s">
        <v>76</v>
      </c>
      <c r="AY1688" s="178" t="s">
        <v>163</v>
      </c>
    </row>
    <row r="1689" spans="2:65" s="12" customFormat="1">
      <c r="B1689" s="147"/>
      <c r="D1689" s="141" t="s">
        <v>176</v>
      </c>
      <c r="E1689" s="148" t="s">
        <v>19</v>
      </c>
      <c r="F1689" s="149" t="s">
        <v>511</v>
      </c>
      <c r="H1689" s="148" t="s">
        <v>19</v>
      </c>
      <c r="I1689" s="150"/>
      <c r="L1689" s="147"/>
      <c r="M1689" s="151"/>
      <c r="T1689" s="152"/>
      <c r="AT1689" s="148" t="s">
        <v>176</v>
      </c>
      <c r="AU1689" s="148" t="s">
        <v>86</v>
      </c>
      <c r="AV1689" s="12" t="s">
        <v>84</v>
      </c>
      <c r="AW1689" s="12" t="s">
        <v>37</v>
      </c>
      <c r="AX1689" s="12" t="s">
        <v>76</v>
      </c>
      <c r="AY1689" s="148" t="s">
        <v>163</v>
      </c>
    </row>
    <row r="1690" spans="2:65" s="12" customFormat="1">
      <c r="B1690" s="147"/>
      <c r="D1690" s="141" t="s">
        <v>176</v>
      </c>
      <c r="E1690" s="148" t="s">
        <v>19</v>
      </c>
      <c r="F1690" s="149" t="s">
        <v>512</v>
      </c>
      <c r="H1690" s="148" t="s">
        <v>19</v>
      </c>
      <c r="I1690" s="150"/>
      <c r="L1690" s="147"/>
      <c r="M1690" s="151"/>
      <c r="T1690" s="152"/>
      <c r="AT1690" s="148" t="s">
        <v>176</v>
      </c>
      <c r="AU1690" s="148" t="s">
        <v>86</v>
      </c>
      <c r="AV1690" s="12" t="s">
        <v>84</v>
      </c>
      <c r="AW1690" s="12" t="s">
        <v>37</v>
      </c>
      <c r="AX1690" s="12" t="s">
        <v>76</v>
      </c>
      <c r="AY1690" s="148" t="s">
        <v>163</v>
      </c>
    </row>
    <row r="1691" spans="2:65" s="13" customFormat="1">
      <c r="B1691" s="153"/>
      <c r="D1691" s="141" t="s">
        <v>176</v>
      </c>
      <c r="E1691" s="154" t="s">
        <v>19</v>
      </c>
      <c r="F1691" s="155" t="s">
        <v>520</v>
      </c>
      <c r="H1691" s="156">
        <v>2.16</v>
      </c>
      <c r="I1691" s="157"/>
      <c r="L1691" s="153"/>
      <c r="M1691" s="158"/>
      <c r="T1691" s="159"/>
      <c r="AT1691" s="154" t="s">
        <v>176</v>
      </c>
      <c r="AU1691" s="154" t="s">
        <v>86</v>
      </c>
      <c r="AV1691" s="13" t="s">
        <v>86</v>
      </c>
      <c r="AW1691" s="13" t="s">
        <v>37</v>
      </c>
      <c r="AX1691" s="13" t="s">
        <v>76</v>
      </c>
      <c r="AY1691" s="154" t="s">
        <v>163</v>
      </c>
    </row>
    <row r="1692" spans="2:65" s="13" customFormat="1">
      <c r="B1692" s="153"/>
      <c r="D1692" s="141" t="s">
        <v>176</v>
      </c>
      <c r="E1692" s="154" t="s">
        <v>19</v>
      </c>
      <c r="F1692" s="155" t="s">
        <v>513</v>
      </c>
      <c r="H1692" s="156">
        <v>0.75</v>
      </c>
      <c r="I1692" s="157"/>
      <c r="L1692" s="153"/>
      <c r="M1692" s="158"/>
      <c r="T1692" s="159"/>
      <c r="AT1692" s="154" t="s">
        <v>176</v>
      </c>
      <c r="AU1692" s="154" t="s">
        <v>86</v>
      </c>
      <c r="AV1692" s="13" t="s">
        <v>86</v>
      </c>
      <c r="AW1692" s="13" t="s">
        <v>37</v>
      </c>
      <c r="AX1692" s="13" t="s">
        <v>76</v>
      </c>
      <c r="AY1692" s="154" t="s">
        <v>163</v>
      </c>
    </row>
    <row r="1693" spans="2:65" s="13" customFormat="1">
      <c r="B1693" s="153"/>
      <c r="D1693" s="141" t="s">
        <v>176</v>
      </c>
      <c r="E1693" s="154" t="s">
        <v>19</v>
      </c>
      <c r="F1693" s="155" t="s">
        <v>1181</v>
      </c>
      <c r="H1693" s="156">
        <v>0.95</v>
      </c>
      <c r="I1693" s="157"/>
      <c r="L1693" s="153"/>
      <c r="M1693" s="158"/>
      <c r="T1693" s="159"/>
      <c r="AT1693" s="154" t="s">
        <v>176</v>
      </c>
      <c r="AU1693" s="154" t="s">
        <v>86</v>
      </c>
      <c r="AV1693" s="13" t="s">
        <v>86</v>
      </c>
      <c r="AW1693" s="13" t="s">
        <v>37</v>
      </c>
      <c r="AX1693" s="13" t="s">
        <v>76</v>
      </c>
      <c r="AY1693" s="154" t="s">
        <v>163</v>
      </c>
    </row>
    <row r="1694" spans="2:65" s="14" customFormat="1">
      <c r="B1694" s="160"/>
      <c r="D1694" s="141" t="s">
        <v>176</v>
      </c>
      <c r="E1694" s="161" t="s">
        <v>19</v>
      </c>
      <c r="F1694" s="162" t="s">
        <v>178</v>
      </c>
      <c r="H1694" s="163">
        <v>458.00099999999998</v>
      </c>
      <c r="I1694" s="164"/>
      <c r="L1694" s="160"/>
      <c r="M1694" s="165"/>
      <c r="T1694" s="166"/>
      <c r="AT1694" s="161" t="s">
        <v>176</v>
      </c>
      <c r="AU1694" s="161" t="s">
        <v>86</v>
      </c>
      <c r="AV1694" s="14" t="s">
        <v>170</v>
      </c>
      <c r="AW1694" s="14" t="s">
        <v>37</v>
      </c>
      <c r="AX1694" s="14" t="s">
        <v>84</v>
      </c>
      <c r="AY1694" s="161" t="s">
        <v>163</v>
      </c>
    </row>
    <row r="1695" spans="2:65" s="1" customFormat="1" ht="24.15" customHeight="1">
      <c r="B1695" s="33"/>
      <c r="C1695" s="128" t="s">
        <v>1308</v>
      </c>
      <c r="D1695" s="128" t="s">
        <v>165</v>
      </c>
      <c r="E1695" s="129" t="s">
        <v>1309</v>
      </c>
      <c r="F1695" s="130" t="s">
        <v>1310</v>
      </c>
      <c r="G1695" s="131" t="s">
        <v>187</v>
      </c>
      <c r="H1695" s="132">
        <v>454.14100000000002</v>
      </c>
      <c r="I1695" s="133"/>
      <c r="J1695" s="134">
        <f>ROUND(I1695*H1695,2)</f>
        <v>0</v>
      </c>
      <c r="K1695" s="130" t="s">
        <v>169</v>
      </c>
      <c r="L1695" s="33"/>
      <c r="M1695" s="135" t="s">
        <v>19</v>
      </c>
      <c r="N1695" s="136" t="s">
        <v>47</v>
      </c>
      <c r="P1695" s="137">
        <f>O1695*H1695</f>
        <v>0</v>
      </c>
      <c r="Q1695" s="137">
        <v>4.3800000000000002E-3</v>
      </c>
      <c r="R1695" s="137">
        <f>Q1695*H1695</f>
        <v>1.9891375800000002</v>
      </c>
      <c r="S1695" s="137">
        <v>0</v>
      </c>
      <c r="T1695" s="138">
        <f>S1695*H1695</f>
        <v>0</v>
      </c>
      <c r="AR1695" s="139" t="s">
        <v>170</v>
      </c>
      <c r="AT1695" s="139" t="s">
        <v>165</v>
      </c>
      <c r="AU1695" s="139" t="s">
        <v>86</v>
      </c>
      <c r="AY1695" s="18" t="s">
        <v>163</v>
      </c>
      <c r="BE1695" s="140">
        <f>IF(N1695="základní",J1695,0)</f>
        <v>0</v>
      </c>
      <c r="BF1695" s="140">
        <f>IF(N1695="snížená",J1695,0)</f>
        <v>0</v>
      </c>
      <c r="BG1695" s="140">
        <f>IF(N1695="zákl. přenesená",J1695,0)</f>
        <v>0</v>
      </c>
      <c r="BH1695" s="140">
        <f>IF(N1695="sníž. přenesená",J1695,0)</f>
        <v>0</v>
      </c>
      <c r="BI1695" s="140">
        <f>IF(N1695="nulová",J1695,0)</f>
        <v>0</v>
      </c>
      <c r="BJ1695" s="18" t="s">
        <v>84</v>
      </c>
      <c r="BK1695" s="140">
        <f>ROUND(I1695*H1695,2)</f>
        <v>0</v>
      </c>
      <c r="BL1695" s="18" t="s">
        <v>170</v>
      </c>
      <c r="BM1695" s="139" t="s">
        <v>1311</v>
      </c>
    </row>
    <row r="1696" spans="2:65" s="1" customFormat="1" ht="19.2">
      <c r="B1696" s="33"/>
      <c r="D1696" s="141" t="s">
        <v>172</v>
      </c>
      <c r="F1696" s="142" t="s">
        <v>1312</v>
      </c>
      <c r="I1696" s="143"/>
      <c r="L1696" s="33"/>
      <c r="M1696" s="144"/>
      <c r="T1696" s="54"/>
      <c r="AT1696" s="18" t="s">
        <v>172</v>
      </c>
      <c r="AU1696" s="18" t="s">
        <v>86</v>
      </c>
    </row>
    <row r="1697" spans="2:51" s="1" customFormat="1">
      <c r="B1697" s="33"/>
      <c r="D1697" s="145" t="s">
        <v>174</v>
      </c>
      <c r="F1697" s="146" t="s">
        <v>1313</v>
      </c>
      <c r="I1697" s="143"/>
      <c r="L1697" s="33"/>
      <c r="M1697" s="144"/>
      <c r="T1697" s="54"/>
      <c r="AT1697" s="18" t="s">
        <v>174</v>
      </c>
      <c r="AU1697" s="18" t="s">
        <v>86</v>
      </c>
    </row>
    <row r="1698" spans="2:51" s="12" customFormat="1" ht="20.399999999999999">
      <c r="B1698" s="147"/>
      <c r="D1698" s="141" t="s">
        <v>176</v>
      </c>
      <c r="E1698" s="148" t="s">
        <v>19</v>
      </c>
      <c r="F1698" s="149" t="s">
        <v>1279</v>
      </c>
      <c r="H1698" s="148" t="s">
        <v>19</v>
      </c>
      <c r="I1698" s="150"/>
      <c r="L1698" s="147"/>
      <c r="M1698" s="151"/>
      <c r="T1698" s="152"/>
      <c r="AT1698" s="148" t="s">
        <v>176</v>
      </c>
      <c r="AU1698" s="148" t="s">
        <v>86</v>
      </c>
      <c r="AV1698" s="12" t="s">
        <v>84</v>
      </c>
      <c r="AW1698" s="12" t="s">
        <v>37</v>
      </c>
      <c r="AX1698" s="12" t="s">
        <v>76</v>
      </c>
      <c r="AY1698" s="148" t="s">
        <v>163</v>
      </c>
    </row>
    <row r="1699" spans="2:51" s="12" customFormat="1">
      <c r="B1699" s="147"/>
      <c r="D1699" s="141" t="s">
        <v>176</v>
      </c>
      <c r="E1699" s="148" t="s">
        <v>19</v>
      </c>
      <c r="F1699" s="149" t="s">
        <v>1280</v>
      </c>
      <c r="H1699" s="148" t="s">
        <v>19</v>
      </c>
      <c r="I1699" s="150"/>
      <c r="L1699" s="147"/>
      <c r="M1699" s="151"/>
      <c r="T1699" s="152"/>
      <c r="AT1699" s="148" t="s">
        <v>176</v>
      </c>
      <c r="AU1699" s="148" t="s">
        <v>86</v>
      </c>
      <c r="AV1699" s="12" t="s">
        <v>84</v>
      </c>
      <c r="AW1699" s="12" t="s">
        <v>37</v>
      </c>
      <c r="AX1699" s="12" t="s">
        <v>76</v>
      </c>
      <c r="AY1699" s="148" t="s">
        <v>163</v>
      </c>
    </row>
    <row r="1700" spans="2:51" s="12" customFormat="1">
      <c r="B1700" s="147"/>
      <c r="D1700" s="141" t="s">
        <v>176</v>
      </c>
      <c r="E1700" s="148" t="s">
        <v>19</v>
      </c>
      <c r="F1700" s="149" t="s">
        <v>1281</v>
      </c>
      <c r="H1700" s="148" t="s">
        <v>19</v>
      </c>
      <c r="I1700" s="150"/>
      <c r="L1700" s="147"/>
      <c r="M1700" s="151"/>
      <c r="T1700" s="152"/>
      <c r="AT1700" s="148" t="s">
        <v>176</v>
      </c>
      <c r="AU1700" s="148" t="s">
        <v>86</v>
      </c>
      <c r="AV1700" s="12" t="s">
        <v>84</v>
      </c>
      <c r="AW1700" s="12" t="s">
        <v>37</v>
      </c>
      <c r="AX1700" s="12" t="s">
        <v>76</v>
      </c>
      <c r="AY1700" s="148" t="s">
        <v>163</v>
      </c>
    </row>
    <row r="1701" spans="2:51" s="13" customFormat="1">
      <c r="B1701" s="153"/>
      <c r="D1701" s="141" t="s">
        <v>176</v>
      </c>
      <c r="E1701" s="154" t="s">
        <v>19</v>
      </c>
      <c r="F1701" s="155" t="s">
        <v>1282</v>
      </c>
      <c r="H1701" s="156">
        <v>190.89</v>
      </c>
      <c r="I1701" s="157"/>
      <c r="L1701" s="153"/>
      <c r="M1701" s="158"/>
      <c r="T1701" s="159"/>
      <c r="AT1701" s="154" t="s">
        <v>176</v>
      </c>
      <c r="AU1701" s="154" t="s">
        <v>86</v>
      </c>
      <c r="AV1701" s="13" t="s">
        <v>86</v>
      </c>
      <c r="AW1701" s="13" t="s">
        <v>37</v>
      </c>
      <c r="AX1701" s="13" t="s">
        <v>76</v>
      </c>
      <c r="AY1701" s="154" t="s">
        <v>163</v>
      </c>
    </row>
    <row r="1702" spans="2:51" s="12" customFormat="1">
      <c r="B1702" s="147"/>
      <c r="D1702" s="141" t="s">
        <v>176</v>
      </c>
      <c r="E1702" s="148" t="s">
        <v>19</v>
      </c>
      <c r="F1702" s="149" t="s">
        <v>555</v>
      </c>
      <c r="H1702" s="148" t="s">
        <v>19</v>
      </c>
      <c r="I1702" s="150"/>
      <c r="L1702" s="147"/>
      <c r="M1702" s="151"/>
      <c r="T1702" s="152"/>
      <c r="AT1702" s="148" t="s">
        <v>176</v>
      </c>
      <c r="AU1702" s="148" t="s">
        <v>86</v>
      </c>
      <c r="AV1702" s="12" t="s">
        <v>84</v>
      </c>
      <c r="AW1702" s="12" t="s">
        <v>37</v>
      </c>
      <c r="AX1702" s="12" t="s">
        <v>76</v>
      </c>
      <c r="AY1702" s="148" t="s">
        <v>163</v>
      </c>
    </row>
    <row r="1703" spans="2:51" s="13" customFormat="1">
      <c r="B1703" s="153"/>
      <c r="D1703" s="141" t="s">
        <v>176</v>
      </c>
      <c r="E1703" s="154" t="s">
        <v>19</v>
      </c>
      <c r="F1703" s="155" t="s">
        <v>1283</v>
      </c>
      <c r="H1703" s="156">
        <v>-40.08</v>
      </c>
      <c r="I1703" s="157"/>
      <c r="L1703" s="153"/>
      <c r="M1703" s="158"/>
      <c r="T1703" s="159"/>
      <c r="AT1703" s="154" t="s">
        <v>176</v>
      </c>
      <c r="AU1703" s="154" t="s">
        <v>86</v>
      </c>
      <c r="AV1703" s="13" t="s">
        <v>86</v>
      </c>
      <c r="AW1703" s="13" t="s">
        <v>37</v>
      </c>
      <c r="AX1703" s="13" t="s">
        <v>76</v>
      </c>
      <c r="AY1703" s="154" t="s">
        <v>163</v>
      </c>
    </row>
    <row r="1704" spans="2:51" s="12" customFormat="1">
      <c r="B1704" s="147"/>
      <c r="D1704" s="141" t="s">
        <v>176</v>
      </c>
      <c r="E1704" s="148" t="s">
        <v>19</v>
      </c>
      <c r="F1704" s="149" t="s">
        <v>1284</v>
      </c>
      <c r="H1704" s="148" t="s">
        <v>19</v>
      </c>
      <c r="I1704" s="150"/>
      <c r="L1704" s="147"/>
      <c r="M1704" s="151"/>
      <c r="T1704" s="152"/>
      <c r="AT1704" s="148" t="s">
        <v>176</v>
      </c>
      <c r="AU1704" s="148" t="s">
        <v>86</v>
      </c>
      <c r="AV1704" s="12" t="s">
        <v>84</v>
      </c>
      <c r="AW1704" s="12" t="s">
        <v>37</v>
      </c>
      <c r="AX1704" s="12" t="s">
        <v>76</v>
      </c>
      <c r="AY1704" s="148" t="s">
        <v>163</v>
      </c>
    </row>
    <row r="1705" spans="2:51" s="13" customFormat="1">
      <c r="B1705" s="153"/>
      <c r="D1705" s="141" t="s">
        <v>176</v>
      </c>
      <c r="E1705" s="154" t="s">
        <v>19</v>
      </c>
      <c r="F1705" s="155" t="s">
        <v>1285</v>
      </c>
      <c r="H1705" s="156">
        <v>5.681</v>
      </c>
      <c r="I1705" s="157"/>
      <c r="L1705" s="153"/>
      <c r="M1705" s="158"/>
      <c r="T1705" s="159"/>
      <c r="AT1705" s="154" t="s">
        <v>176</v>
      </c>
      <c r="AU1705" s="154" t="s">
        <v>86</v>
      </c>
      <c r="AV1705" s="13" t="s">
        <v>86</v>
      </c>
      <c r="AW1705" s="13" t="s">
        <v>37</v>
      </c>
      <c r="AX1705" s="13" t="s">
        <v>76</v>
      </c>
      <c r="AY1705" s="154" t="s">
        <v>163</v>
      </c>
    </row>
    <row r="1706" spans="2:51" s="12" customFormat="1">
      <c r="B1706" s="147"/>
      <c r="D1706" s="141" t="s">
        <v>176</v>
      </c>
      <c r="E1706" s="148" t="s">
        <v>19</v>
      </c>
      <c r="F1706" s="149" t="s">
        <v>1286</v>
      </c>
      <c r="H1706" s="148" t="s">
        <v>19</v>
      </c>
      <c r="I1706" s="150"/>
      <c r="L1706" s="147"/>
      <c r="M1706" s="151"/>
      <c r="T1706" s="152"/>
      <c r="AT1706" s="148" t="s">
        <v>176</v>
      </c>
      <c r="AU1706" s="148" t="s">
        <v>86</v>
      </c>
      <c r="AV1706" s="12" t="s">
        <v>84</v>
      </c>
      <c r="AW1706" s="12" t="s">
        <v>37</v>
      </c>
      <c r="AX1706" s="12" t="s">
        <v>76</v>
      </c>
      <c r="AY1706" s="148" t="s">
        <v>163</v>
      </c>
    </row>
    <row r="1707" spans="2:51" s="13" customFormat="1">
      <c r="B1707" s="153"/>
      <c r="D1707" s="141" t="s">
        <v>176</v>
      </c>
      <c r="E1707" s="154" t="s">
        <v>19</v>
      </c>
      <c r="F1707" s="155" t="s">
        <v>1282</v>
      </c>
      <c r="H1707" s="156">
        <v>190.89</v>
      </c>
      <c r="I1707" s="157"/>
      <c r="L1707" s="153"/>
      <c r="M1707" s="158"/>
      <c r="T1707" s="159"/>
      <c r="AT1707" s="154" t="s">
        <v>176</v>
      </c>
      <c r="AU1707" s="154" t="s">
        <v>86</v>
      </c>
      <c r="AV1707" s="13" t="s">
        <v>86</v>
      </c>
      <c r="AW1707" s="13" t="s">
        <v>37</v>
      </c>
      <c r="AX1707" s="13" t="s">
        <v>76</v>
      </c>
      <c r="AY1707" s="154" t="s">
        <v>163</v>
      </c>
    </row>
    <row r="1708" spans="2:51" s="12" customFormat="1">
      <c r="B1708" s="147"/>
      <c r="D1708" s="141" t="s">
        <v>176</v>
      </c>
      <c r="E1708" s="148" t="s">
        <v>19</v>
      </c>
      <c r="F1708" s="149" t="s">
        <v>555</v>
      </c>
      <c r="H1708" s="148" t="s">
        <v>19</v>
      </c>
      <c r="I1708" s="150"/>
      <c r="L1708" s="147"/>
      <c r="M1708" s="151"/>
      <c r="T1708" s="152"/>
      <c r="AT1708" s="148" t="s">
        <v>176</v>
      </c>
      <c r="AU1708" s="148" t="s">
        <v>86</v>
      </c>
      <c r="AV1708" s="12" t="s">
        <v>84</v>
      </c>
      <c r="AW1708" s="12" t="s">
        <v>37</v>
      </c>
      <c r="AX1708" s="12" t="s">
        <v>76</v>
      </c>
      <c r="AY1708" s="148" t="s">
        <v>163</v>
      </c>
    </row>
    <row r="1709" spans="2:51" s="13" customFormat="1" ht="30.6">
      <c r="B1709" s="153"/>
      <c r="D1709" s="141" t="s">
        <v>176</v>
      </c>
      <c r="E1709" s="154" t="s">
        <v>19</v>
      </c>
      <c r="F1709" s="155" t="s">
        <v>1314</v>
      </c>
      <c r="H1709" s="156">
        <v>-44.72</v>
      </c>
      <c r="I1709" s="157"/>
      <c r="L1709" s="153"/>
      <c r="M1709" s="158"/>
      <c r="T1709" s="159"/>
      <c r="AT1709" s="154" t="s">
        <v>176</v>
      </c>
      <c r="AU1709" s="154" t="s">
        <v>86</v>
      </c>
      <c r="AV1709" s="13" t="s">
        <v>86</v>
      </c>
      <c r="AW1709" s="13" t="s">
        <v>37</v>
      </c>
      <c r="AX1709" s="13" t="s">
        <v>76</v>
      </c>
      <c r="AY1709" s="154" t="s">
        <v>163</v>
      </c>
    </row>
    <row r="1710" spans="2:51" s="12" customFormat="1">
      <c r="B1710" s="147"/>
      <c r="D1710" s="141" t="s">
        <v>176</v>
      </c>
      <c r="E1710" s="148" t="s">
        <v>19</v>
      </c>
      <c r="F1710" s="149" t="s">
        <v>1288</v>
      </c>
      <c r="H1710" s="148" t="s">
        <v>19</v>
      </c>
      <c r="I1710" s="150"/>
      <c r="L1710" s="147"/>
      <c r="M1710" s="151"/>
      <c r="T1710" s="152"/>
      <c r="AT1710" s="148" t="s">
        <v>176</v>
      </c>
      <c r="AU1710" s="148" t="s">
        <v>86</v>
      </c>
      <c r="AV1710" s="12" t="s">
        <v>84</v>
      </c>
      <c r="AW1710" s="12" t="s">
        <v>37</v>
      </c>
      <c r="AX1710" s="12" t="s">
        <v>76</v>
      </c>
      <c r="AY1710" s="148" t="s">
        <v>163</v>
      </c>
    </row>
    <row r="1711" spans="2:51" s="13" customFormat="1">
      <c r="B1711" s="153"/>
      <c r="D1711" s="141" t="s">
        <v>176</v>
      </c>
      <c r="E1711" s="154" t="s">
        <v>19</v>
      </c>
      <c r="F1711" s="155" t="s">
        <v>1289</v>
      </c>
      <c r="H1711" s="156">
        <v>81.81</v>
      </c>
      <c r="I1711" s="157"/>
      <c r="L1711" s="153"/>
      <c r="M1711" s="158"/>
      <c r="T1711" s="159"/>
      <c r="AT1711" s="154" t="s">
        <v>176</v>
      </c>
      <c r="AU1711" s="154" t="s">
        <v>86</v>
      </c>
      <c r="AV1711" s="13" t="s">
        <v>86</v>
      </c>
      <c r="AW1711" s="13" t="s">
        <v>37</v>
      </c>
      <c r="AX1711" s="13" t="s">
        <v>76</v>
      </c>
      <c r="AY1711" s="154" t="s">
        <v>163</v>
      </c>
    </row>
    <row r="1712" spans="2:51" s="12" customFormat="1">
      <c r="B1712" s="147"/>
      <c r="D1712" s="141" t="s">
        <v>176</v>
      </c>
      <c r="E1712" s="148" t="s">
        <v>19</v>
      </c>
      <c r="F1712" s="149" t="s">
        <v>555</v>
      </c>
      <c r="H1712" s="148" t="s">
        <v>19</v>
      </c>
      <c r="I1712" s="150"/>
      <c r="L1712" s="147"/>
      <c r="M1712" s="151"/>
      <c r="T1712" s="152"/>
      <c r="AT1712" s="148" t="s">
        <v>176</v>
      </c>
      <c r="AU1712" s="148" t="s">
        <v>86</v>
      </c>
      <c r="AV1712" s="12" t="s">
        <v>84</v>
      </c>
      <c r="AW1712" s="12" t="s">
        <v>37</v>
      </c>
      <c r="AX1712" s="12" t="s">
        <v>76</v>
      </c>
      <c r="AY1712" s="148" t="s">
        <v>163</v>
      </c>
    </row>
    <row r="1713" spans="2:51" s="13" customFormat="1">
      <c r="B1713" s="153"/>
      <c r="D1713" s="141" t="s">
        <v>176</v>
      </c>
      <c r="E1713" s="154" t="s">
        <v>19</v>
      </c>
      <c r="F1713" s="155" t="s">
        <v>1290</v>
      </c>
      <c r="H1713" s="156">
        <v>-2.4</v>
      </c>
      <c r="I1713" s="157"/>
      <c r="L1713" s="153"/>
      <c r="M1713" s="158"/>
      <c r="T1713" s="159"/>
      <c r="AT1713" s="154" t="s">
        <v>176</v>
      </c>
      <c r="AU1713" s="154" t="s">
        <v>86</v>
      </c>
      <c r="AV1713" s="13" t="s">
        <v>86</v>
      </c>
      <c r="AW1713" s="13" t="s">
        <v>37</v>
      </c>
      <c r="AX1713" s="13" t="s">
        <v>76</v>
      </c>
      <c r="AY1713" s="154" t="s">
        <v>163</v>
      </c>
    </row>
    <row r="1714" spans="2:51" s="15" customFormat="1">
      <c r="B1714" s="177"/>
      <c r="D1714" s="141" t="s">
        <v>176</v>
      </c>
      <c r="E1714" s="178" t="s">
        <v>19</v>
      </c>
      <c r="F1714" s="179" t="s">
        <v>657</v>
      </c>
      <c r="H1714" s="180">
        <v>382.07100000000003</v>
      </c>
      <c r="I1714" s="181"/>
      <c r="L1714" s="177"/>
      <c r="M1714" s="182"/>
      <c r="T1714" s="183"/>
      <c r="AT1714" s="178" t="s">
        <v>176</v>
      </c>
      <c r="AU1714" s="178" t="s">
        <v>86</v>
      </c>
      <c r="AV1714" s="15" t="s">
        <v>184</v>
      </c>
      <c r="AW1714" s="15" t="s">
        <v>37</v>
      </c>
      <c r="AX1714" s="15" t="s">
        <v>76</v>
      </c>
      <c r="AY1714" s="178" t="s">
        <v>163</v>
      </c>
    </row>
    <row r="1715" spans="2:51" s="12" customFormat="1">
      <c r="B1715" s="147"/>
      <c r="D1715" s="141" t="s">
        <v>176</v>
      </c>
      <c r="E1715" s="148" t="s">
        <v>19</v>
      </c>
      <c r="F1715" s="149" t="s">
        <v>1291</v>
      </c>
      <c r="H1715" s="148" t="s">
        <v>19</v>
      </c>
      <c r="I1715" s="150"/>
      <c r="L1715" s="147"/>
      <c r="M1715" s="151"/>
      <c r="T1715" s="152"/>
      <c r="AT1715" s="148" t="s">
        <v>176</v>
      </c>
      <c r="AU1715" s="148" t="s">
        <v>86</v>
      </c>
      <c r="AV1715" s="12" t="s">
        <v>84</v>
      </c>
      <c r="AW1715" s="12" t="s">
        <v>37</v>
      </c>
      <c r="AX1715" s="12" t="s">
        <v>76</v>
      </c>
      <c r="AY1715" s="148" t="s">
        <v>163</v>
      </c>
    </row>
    <row r="1716" spans="2:51" s="12" customFormat="1">
      <c r="B1716" s="147"/>
      <c r="D1716" s="141" t="s">
        <v>176</v>
      </c>
      <c r="E1716" s="148" t="s">
        <v>19</v>
      </c>
      <c r="F1716" s="149" t="s">
        <v>1281</v>
      </c>
      <c r="H1716" s="148" t="s">
        <v>19</v>
      </c>
      <c r="I1716" s="150"/>
      <c r="L1716" s="147"/>
      <c r="M1716" s="151"/>
      <c r="T1716" s="152"/>
      <c r="AT1716" s="148" t="s">
        <v>176</v>
      </c>
      <c r="AU1716" s="148" t="s">
        <v>86</v>
      </c>
      <c r="AV1716" s="12" t="s">
        <v>84</v>
      </c>
      <c r="AW1716" s="12" t="s">
        <v>37</v>
      </c>
      <c r="AX1716" s="12" t="s">
        <v>76</v>
      </c>
      <c r="AY1716" s="148" t="s">
        <v>163</v>
      </c>
    </row>
    <row r="1717" spans="2:51" s="13" customFormat="1">
      <c r="B1717" s="153"/>
      <c r="D1717" s="141" t="s">
        <v>176</v>
      </c>
      <c r="E1717" s="154" t="s">
        <v>19</v>
      </c>
      <c r="F1717" s="155" t="s">
        <v>1292</v>
      </c>
      <c r="H1717" s="156">
        <v>7.56</v>
      </c>
      <c r="I1717" s="157"/>
      <c r="L1717" s="153"/>
      <c r="M1717" s="158"/>
      <c r="T1717" s="159"/>
      <c r="AT1717" s="154" t="s">
        <v>176</v>
      </c>
      <c r="AU1717" s="154" t="s">
        <v>86</v>
      </c>
      <c r="AV1717" s="13" t="s">
        <v>86</v>
      </c>
      <c r="AW1717" s="13" t="s">
        <v>37</v>
      </c>
      <c r="AX1717" s="13" t="s">
        <v>76</v>
      </c>
      <c r="AY1717" s="154" t="s">
        <v>163</v>
      </c>
    </row>
    <row r="1718" spans="2:51" s="12" customFormat="1">
      <c r="B1718" s="147"/>
      <c r="D1718" s="141" t="s">
        <v>176</v>
      </c>
      <c r="E1718" s="148" t="s">
        <v>19</v>
      </c>
      <c r="F1718" s="149" t="s">
        <v>1284</v>
      </c>
      <c r="H1718" s="148" t="s">
        <v>19</v>
      </c>
      <c r="I1718" s="150"/>
      <c r="L1718" s="147"/>
      <c r="M1718" s="151"/>
      <c r="T1718" s="152"/>
      <c r="AT1718" s="148" t="s">
        <v>176</v>
      </c>
      <c r="AU1718" s="148" t="s">
        <v>86</v>
      </c>
      <c r="AV1718" s="12" t="s">
        <v>84</v>
      </c>
      <c r="AW1718" s="12" t="s">
        <v>37</v>
      </c>
      <c r="AX1718" s="12" t="s">
        <v>76</v>
      </c>
      <c r="AY1718" s="148" t="s">
        <v>163</v>
      </c>
    </row>
    <row r="1719" spans="2:51" s="13" customFormat="1">
      <c r="B1719" s="153"/>
      <c r="D1719" s="141" t="s">
        <v>176</v>
      </c>
      <c r="E1719" s="154" t="s">
        <v>19</v>
      </c>
      <c r="F1719" s="155" t="s">
        <v>1293</v>
      </c>
      <c r="H1719" s="156">
        <v>0.22500000000000001</v>
      </c>
      <c r="I1719" s="157"/>
      <c r="L1719" s="153"/>
      <c r="M1719" s="158"/>
      <c r="T1719" s="159"/>
      <c r="AT1719" s="154" t="s">
        <v>176</v>
      </c>
      <c r="AU1719" s="154" t="s">
        <v>86</v>
      </c>
      <c r="AV1719" s="13" t="s">
        <v>86</v>
      </c>
      <c r="AW1719" s="13" t="s">
        <v>37</v>
      </c>
      <c r="AX1719" s="13" t="s">
        <v>76</v>
      </c>
      <c r="AY1719" s="154" t="s">
        <v>163</v>
      </c>
    </row>
    <row r="1720" spans="2:51" s="12" customFormat="1">
      <c r="B1720" s="147"/>
      <c r="D1720" s="141" t="s">
        <v>176</v>
      </c>
      <c r="E1720" s="148" t="s">
        <v>19</v>
      </c>
      <c r="F1720" s="149" t="s">
        <v>1286</v>
      </c>
      <c r="H1720" s="148" t="s">
        <v>19</v>
      </c>
      <c r="I1720" s="150"/>
      <c r="L1720" s="147"/>
      <c r="M1720" s="151"/>
      <c r="T1720" s="152"/>
      <c r="AT1720" s="148" t="s">
        <v>176</v>
      </c>
      <c r="AU1720" s="148" t="s">
        <v>86</v>
      </c>
      <c r="AV1720" s="12" t="s">
        <v>84</v>
      </c>
      <c r="AW1720" s="12" t="s">
        <v>37</v>
      </c>
      <c r="AX1720" s="12" t="s">
        <v>76</v>
      </c>
      <c r="AY1720" s="148" t="s">
        <v>163</v>
      </c>
    </row>
    <row r="1721" spans="2:51" s="13" customFormat="1">
      <c r="B1721" s="153"/>
      <c r="D1721" s="141" t="s">
        <v>176</v>
      </c>
      <c r="E1721" s="154" t="s">
        <v>19</v>
      </c>
      <c r="F1721" s="155" t="s">
        <v>1292</v>
      </c>
      <c r="H1721" s="156">
        <v>7.56</v>
      </c>
      <c r="I1721" s="157"/>
      <c r="L1721" s="153"/>
      <c r="M1721" s="158"/>
      <c r="T1721" s="159"/>
      <c r="AT1721" s="154" t="s">
        <v>176</v>
      </c>
      <c r="AU1721" s="154" t="s">
        <v>86</v>
      </c>
      <c r="AV1721" s="13" t="s">
        <v>86</v>
      </c>
      <c r="AW1721" s="13" t="s">
        <v>37</v>
      </c>
      <c r="AX1721" s="13" t="s">
        <v>76</v>
      </c>
      <c r="AY1721" s="154" t="s">
        <v>163</v>
      </c>
    </row>
    <row r="1722" spans="2:51" s="12" customFormat="1">
      <c r="B1722" s="147"/>
      <c r="D1722" s="141" t="s">
        <v>176</v>
      </c>
      <c r="E1722" s="148" t="s">
        <v>19</v>
      </c>
      <c r="F1722" s="149" t="s">
        <v>555</v>
      </c>
      <c r="H1722" s="148" t="s">
        <v>19</v>
      </c>
      <c r="I1722" s="150"/>
      <c r="L1722" s="147"/>
      <c r="M1722" s="151"/>
      <c r="T1722" s="152"/>
      <c r="AT1722" s="148" t="s">
        <v>176</v>
      </c>
      <c r="AU1722" s="148" t="s">
        <v>86</v>
      </c>
      <c r="AV1722" s="12" t="s">
        <v>84</v>
      </c>
      <c r="AW1722" s="12" t="s">
        <v>37</v>
      </c>
      <c r="AX1722" s="12" t="s">
        <v>76</v>
      </c>
      <c r="AY1722" s="148" t="s">
        <v>163</v>
      </c>
    </row>
    <row r="1723" spans="2:51" s="13" customFormat="1">
      <c r="B1723" s="153"/>
      <c r="D1723" s="141" t="s">
        <v>176</v>
      </c>
      <c r="E1723" s="154" t="s">
        <v>19</v>
      </c>
      <c r="F1723" s="155" t="s">
        <v>1315</v>
      </c>
      <c r="H1723" s="156">
        <v>-0.56999999999999995</v>
      </c>
      <c r="I1723" s="157"/>
      <c r="L1723" s="153"/>
      <c r="M1723" s="158"/>
      <c r="T1723" s="159"/>
      <c r="AT1723" s="154" t="s">
        <v>176</v>
      </c>
      <c r="AU1723" s="154" t="s">
        <v>86</v>
      </c>
      <c r="AV1723" s="13" t="s">
        <v>86</v>
      </c>
      <c r="AW1723" s="13" t="s">
        <v>37</v>
      </c>
      <c r="AX1723" s="13" t="s">
        <v>76</v>
      </c>
      <c r="AY1723" s="154" t="s">
        <v>163</v>
      </c>
    </row>
    <row r="1724" spans="2:51" s="12" customFormat="1">
      <c r="B1724" s="147"/>
      <c r="D1724" s="141" t="s">
        <v>176</v>
      </c>
      <c r="E1724" s="148" t="s">
        <v>19</v>
      </c>
      <c r="F1724" s="149" t="s">
        <v>1288</v>
      </c>
      <c r="H1724" s="148" t="s">
        <v>19</v>
      </c>
      <c r="I1724" s="150"/>
      <c r="L1724" s="147"/>
      <c r="M1724" s="151"/>
      <c r="T1724" s="152"/>
      <c r="AT1724" s="148" t="s">
        <v>176</v>
      </c>
      <c r="AU1724" s="148" t="s">
        <v>86</v>
      </c>
      <c r="AV1724" s="12" t="s">
        <v>84</v>
      </c>
      <c r="AW1724" s="12" t="s">
        <v>37</v>
      </c>
      <c r="AX1724" s="12" t="s">
        <v>76</v>
      </c>
      <c r="AY1724" s="148" t="s">
        <v>163</v>
      </c>
    </row>
    <row r="1725" spans="2:51" s="13" customFormat="1">
      <c r="B1725" s="153"/>
      <c r="D1725" s="141" t="s">
        <v>176</v>
      </c>
      <c r="E1725" s="154" t="s">
        <v>19</v>
      </c>
      <c r="F1725" s="155" t="s">
        <v>1295</v>
      </c>
      <c r="H1725" s="156">
        <v>3.24</v>
      </c>
      <c r="I1725" s="157"/>
      <c r="L1725" s="153"/>
      <c r="M1725" s="158"/>
      <c r="T1725" s="159"/>
      <c r="AT1725" s="154" t="s">
        <v>176</v>
      </c>
      <c r="AU1725" s="154" t="s">
        <v>86</v>
      </c>
      <c r="AV1725" s="13" t="s">
        <v>86</v>
      </c>
      <c r="AW1725" s="13" t="s">
        <v>37</v>
      </c>
      <c r="AX1725" s="13" t="s">
        <v>76</v>
      </c>
      <c r="AY1725" s="154" t="s">
        <v>163</v>
      </c>
    </row>
    <row r="1726" spans="2:51" s="15" customFormat="1">
      <c r="B1726" s="177"/>
      <c r="D1726" s="141" t="s">
        <v>176</v>
      </c>
      <c r="E1726" s="178" t="s">
        <v>19</v>
      </c>
      <c r="F1726" s="179" t="s">
        <v>657</v>
      </c>
      <c r="H1726" s="180">
        <v>18.015000000000001</v>
      </c>
      <c r="I1726" s="181"/>
      <c r="L1726" s="177"/>
      <c r="M1726" s="182"/>
      <c r="T1726" s="183"/>
      <c r="AT1726" s="178" t="s">
        <v>176</v>
      </c>
      <c r="AU1726" s="178" t="s">
        <v>86</v>
      </c>
      <c r="AV1726" s="15" t="s">
        <v>184</v>
      </c>
      <c r="AW1726" s="15" t="s">
        <v>37</v>
      </c>
      <c r="AX1726" s="15" t="s">
        <v>76</v>
      </c>
      <c r="AY1726" s="178" t="s">
        <v>163</v>
      </c>
    </row>
    <row r="1727" spans="2:51" s="12" customFormat="1">
      <c r="B1727" s="147"/>
      <c r="D1727" s="141" t="s">
        <v>176</v>
      </c>
      <c r="E1727" s="148" t="s">
        <v>19</v>
      </c>
      <c r="F1727" s="149" t="s">
        <v>1296</v>
      </c>
      <c r="H1727" s="148" t="s">
        <v>19</v>
      </c>
      <c r="I1727" s="150"/>
      <c r="L1727" s="147"/>
      <c r="M1727" s="151"/>
      <c r="T1727" s="152"/>
      <c r="AT1727" s="148" t="s">
        <v>176</v>
      </c>
      <c r="AU1727" s="148" t="s">
        <v>86</v>
      </c>
      <c r="AV1727" s="12" t="s">
        <v>84</v>
      </c>
      <c r="AW1727" s="12" t="s">
        <v>37</v>
      </c>
      <c r="AX1727" s="12" t="s">
        <v>76</v>
      </c>
      <c r="AY1727" s="148" t="s">
        <v>163</v>
      </c>
    </row>
    <row r="1728" spans="2:51" s="12" customFormat="1">
      <c r="B1728" s="147"/>
      <c r="D1728" s="141" t="s">
        <v>176</v>
      </c>
      <c r="E1728" s="148" t="s">
        <v>19</v>
      </c>
      <c r="F1728" s="149" t="s">
        <v>603</v>
      </c>
      <c r="H1728" s="148" t="s">
        <v>19</v>
      </c>
      <c r="I1728" s="150"/>
      <c r="L1728" s="147"/>
      <c r="M1728" s="151"/>
      <c r="T1728" s="152"/>
      <c r="AT1728" s="148" t="s">
        <v>176</v>
      </c>
      <c r="AU1728" s="148" t="s">
        <v>86</v>
      </c>
      <c r="AV1728" s="12" t="s">
        <v>84</v>
      </c>
      <c r="AW1728" s="12" t="s">
        <v>37</v>
      </c>
      <c r="AX1728" s="12" t="s">
        <v>76</v>
      </c>
      <c r="AY1728" s="148" t="s">
        <v>163</v>
      </c>
    </row>
    <row r="1729" spans="2:51" s="13" customFormat="1">
      <c r="B1729" s="153"/>
      <c r="D1729" s="141" t="s">
        <v>176</v>
      </c>
      <c r="E1729" s="154" t="s">
        <v>19</v>
      </c>
      <c r="F1729" s="155" t="s">
        <v>1297</v>
      </c>
      <c r="H1729" s="156">
        <v>15.34</v>
      </c>
      <c r="I1729" s="157"/>
      <c r="L1729" s="153"/>
      <c r="M1729" s="158"/>
      <c r="T1729" s="159"/>
      <c r="AT1729" s="154" t="s">
        <v>176</v>
      </c>
      <c r="AU1729" s="154" t="s">
        <v>86</v>
      </c>
      <c r="AV1729" s="13" t="s">
        <v>86</v>
      </c>
      <c r="AW1729" s="13" t="s">
        <v>37</v>
      </c>
      <c r="AX1729" s="13" t="s">
        <v>76</v>
      </c>
      <c r="AY1729" s="154" t="s">
        <v>163</v>
      </c>
    </row>
    <row r="1730" spans="2:51" s="12" customFormat="1">
      <c r="B1730" s="147"/>
      <c r="D1730" s="141" t="s">
        <v>176</v>
      </c>
      <c r="E1730" s="148" t="s">
        <v>19</v>
      </c>
      <c r="F1730" s="149" t="s">
        <v>607</v>
      </c>
      <c r="H1730" s="148" t="s">
        <v>19</v>
      </c>
      <c r="I1730" s="150"/>
      <c r="L1730" s="147"/>
      <c r="M1730" s="151"/>
      <c r="T1730" s="152"/>
      <c r="AT1730" s="148" t="s">
        <v>176</v>
      </c>
      <c r="AU1730" s="148" t="s">
        <v>86</v>
      </c>
      <c r="AV1730" s="12" t="s">
        <v>84</v>
      </c>
      <c r="AW1730" s="12" t="s">
        <v>37</v>
      </c>
      <c r="AX1730" s="12" t="s">
        <v>76</v>
      </c>
      <c r="AY1730" s="148" t="s">
        <v>163</v>
      </c>
    </row>
    <row r="1731" spans="2:51" s="13" customFormat="1">
      <c r="B1731" s="153"/>
      <c r="D1731" s="141" t="s">
        <v>176</v>
      </c>
      <c r="E1731" s="154" t="s">
        <v>19</v>
      </c>
      <c r="F1731" s="155" t="s">
        <v>1298</v>
      </c>
      <c r="H1731" s="156">
        <v>2.16</v>
      </c>
      <c r="I1731" s="157"/>
      <c r="L1731" s="153"/>
      <c r="M1731" s="158"/>
      <c r="T1731" s="159"/>
      <c r="AT1731" s="154" t="s">
        <v>176</v>
      </c>
      <c r="AU1731" s="154" t="s">
        <v>86</v>
      </c>
      <c r="AV1731" s="13" t="s">
        <v>86</v>
      </c>
      <c r="AW1731" s="13" t="s">
        <v>37</v>
      </c>
      <c r="AX1731" s="13" t="s">
        <v>76</v>
      </c>
      <c r="AY1731" s="154" t="s">
        <v>163</v>
      </c>
    </row>
    <row r="1732" spans="2:51" s="12" customFormat="1">
      <c r="B1732" s="147"/>
      <c r="D1732" s="141" t="s">
        <v>176</v>
      </c>
      <c r="E1732" s="148" t="s">
        <v>19</v>
      </c>
      <c r="F1732" s="149" t="s">
        <v>594</v>
      </c>
      <c r="H1732" s="148" t="s">
        <v>19</v>
      </c>
      <c r="I1732" s="150"/>
      <c r="L1732" s="147"/>
      <c r="M1732" s="151"/>
      <c r="T1732" s="152"/>
      <c r="AT1732" s="148" t="s">
        <v>176</v>
      </c>
      <c r="AU1732" s="148" t="s">
        <v>86</v>
      </c>
      <c r="AV1732" s="12" t="s">
        <v>84</v>
      </c>
      <c r="AW1732" s="12" t="s">
        <v>37</v>
      </c>
      <c r="AX1732" s="12" t="s">
        <v>76</v>
      </c>
      <c r="AY1732" s="148" t="s">
        <v>163</v>
      </c>
    </row>
    <row r="1733" spans="2:51" s="13" customFormat="1">
      <c r="B1733" s="153"/>
      <c r="D1733" s="141" t="s">
        <v>176</v>
      </c>
      <c r="E1733" s="154" t="s">
        <v>19</v>
      </c>
      <c r="F1733" s="155" t="s">
        <v>1299</v>
      </c>
      <c r="H1733" s="156">
        <v>1.68</v>
      </c>
      <c r="I1733" s="157"/>
      <c r="L1733" s="153"/>
      <c r="M1733" s="158"/>
      <c r="T1733" s="159"/>
      <c r="AT1733" s="154" t="s">
        <v>176</v>
      </c>
      <c r="AU1733" s="154" t="s">
        <v>86</v>
      </c>
      <c r="AV1733" s="13" t="s">
        <v>86</v>
      </c>
      <c r="AW1733" s="13" t="s">
        <v>37</v>
      </c>
      <c r="AX1733" s="13" t="s">
        <v>76</v>
      </c>
      <c r="AY1733" s="154" t="s">
        <v>163</v>
      </c>
    </row>
    <row r="1734" spans="2:51" s="12" customFormat="1">
      <c r="B1734" s="147"/>
      <c r="D1734" s="141" t="s">
        <v>176</v>
      </c>
      <c r="E1734" s="148" t="s">
        <v>19</v>
      </c>
      <c r="F1734" s="149" t="s">
        <v>605</v>
      </c>
      <c r="H1734" s="148" t="s">
        <v>19</v>
      </c>
      <c r="I1734" s="150"/>
      <c r="L1734" s="147"/>
      <c r="M1734" s="151"/>
      <c r="T1734" s="152"/>
      <c r="AT1734" s="148" t="s">
        <v>176</v>
      </c>
      <c r="AU1734" s="148" t="s">
        <v>86</v>
      </c>
      <c r="AV1734" s="12" t="s">
        <v>84</v>
      </c>
      <c r="AW1734" s="12" t="s">
        <v>37</v>
      </c>
      <c r="AX1734" s="12" t="s">
        <v>76</v>
      </c>
      <c r="AY1734" s="148" t="s">
        <v>163</v>
      </c>
    </row>
    <row r="1735" spans="2:51" s="13" customFormat="1">
      <c r="B1735" s="153"/>
      <c r="D1735" s="141" t="s">
        <v>176</v>
      </c>
      <c r="E1735" s="154" t="s">
        <v>19</v>
      </c>
      <c r="F1735" s="155" t="s">
        <v>1300</v>
      </c>
      <c r="H1735" s="156">
        <v>4</v>
      </c>
      <c r="I1735" s="157"/>
      <c r="L1735" s="153"/>
      <c r="M1735" s="158"/>
      <c r="T1735" s="159"/>
      <c r="AT1735" s="154" t="s">
        <v>176</v>
      </c>
      <c r="AU1735" s="154" t="s">
        <v>86</v>
      </c>
      <c r="AV1735" s="13" t="s">
        <v>86</v>
      </c>
      <c r="AW1735" s="13" t="s">
        <v>37</v>
      </c>
      <c r="AX1735" s="13" t="s">
        <v>76</v>
      </c>
      <c r="AY1735" s="154" t="s">
        <v>163</v>
      </c>
    </row>
    <row r="1736" spans="2:51" s="12" customFormat="1">
      <c r="B1736" s="147"/>
      <c r="D1736" s="141" t="s">
        <v>176</v>
      </c>
      <c r="E1736" s="148" t="s">
        <v>19</v>
      </c>
      <c r="F1736" s="149" t="s">
        <v>592</v>
      </c>
      <c r="H1736" s="148" t="s">
        <v>19</v>
      </c>
      <c r="I1736" s="150"/>
      <c r="L1736" s="147"/>
      <c r="M1736" s="151"/>
      <c r="T1736" s="152"/>
      <c r="AT1736" s="148" t="s">
        <v>176</v>
      </c>
      <c r="AU1736" s="148" t="s">
        <v>86</v>
      </c>
      <c r="AV1736" s="12" t="s">
        <v>84</v>
      </c>
      <c r="AW1736" s="12" t="s">
        <v>37</v>
      </c>
      <c r="AX1736" s="12" t="s">
        <v>76</v>
      </c>
      <c r="AY1736" s="148" t="s">
        <v>163</v>
      </c>
    </row>
    <row r="1737" spans="2:51" s="13" customFormat="1">
      <c r="B1737" s="153"/>
      <c r="D1737" s="141" t="s">
        <v>176</v>
      </c>
      <c r="E1737" s="154" t="s">
        <v>19</v>
      </c>
      <c r="F1737" s="155" t="s">
        <v>1301</v>
      </c>
      <c r="H1737" s="156">
        <v>0.56000000000000005</v>
      </c>
      <c r="I1737" s="157"/>
      <c r="L1737" s="153"/>
      <c r="M1737" s="158"/>
      <c r="T1737" s="159"/>
      <c r="AT1737" s="154" t="s">
        <v>176</v>
      </c>
      <c r="AU1737" s="154" t="s">
        <v>86</v>
      </c>
      <c r="AV1737" s="13" t="s">
        <v>86</v>
      </c>
      <c r="AW1737" s="13" t="s">
        <v>37</v>
      </c>
      <c r="AX1737" s="13" t="s">
        <v>76</v>
      </c>
      <c r="AY1737" s="154" t="s">
        <v>163</v>
      </c>
    </row>
    <row r="1738" spans="2:51" s="12" customFormat="1">
      <c r="B1738" s="147"/>
      <c r="D1738" s="141" t="s">
        <v>176</v>
      </c>
      <c r="E1738" s="148" t="s">
        <v>19</v>
      </c>
      <c r="F1738" s="149" t="s">
        <v>610</v>
      </c>
      <c r="H1738" s="148" t="s">
        <v>19</v>
      </c>
      <c r="I1738" s="150"/>
      <c r="L1738" s="147"/>
      <c r="M1738" s="151"/>
      <c r="T1738" s="152"/>
      <c r="AT1738" s="148" t="s">
        <v>176</v>
      </c>
      <c r="AU1738" s="148" t="s">
        <v>86</v>
      </c>
      <c r="AV1738" s="12" t="s">
        <v>84</v>
      </c>
      <c r="AW1738" s="12" t="s">
        <v>37</v>
      </c>
      <c r="AX1738" s="12" t="s">
        <v>76</v>
      </c>
      <c r="AY1738" s="148" t="s">
        <v>163</v>
      </c>
    </row>
    <row r="1739" spans="2:51" s="13" customFormat="1">
      <c r="B1739" s="153"/>
      <c r="D1739" s="141" t="s">
        <v>176</v>
      </c>
      <c r="E1739" s="154" t="s">
        <v>19</v>
      </c>
      <c r="F1739" s="155" t="s">
        <v>1302</v>
      </c>
      <c r="H1739" s="156">
        <v>0.98</v>
      </c>
      <c r="I1739" s="157"/>
      <c r="L1739" s="153"/>
      <c r="M1739" s="158"/>
      <c r="T1739" s="159"/>
      <c r="AT1739" s="154" t="s">
        <v>176</v>
      </c>
      <c r="AU1739" s="154" t="s">
        <v>86</v>
      </c>
      <c r="AV1739" s="13" t="s">
        <v>86</v>
      </c>
      <c r="AW1739" s="13" t="s">
        <v>37</v>
      </c>
      <c r="AX1739" s="13" t="s">
        <v>76</v>
      </c>
      <c r="AY1739" s="154" t="s">
        <v>163</v>
      </c>
    </row>
    <row r="1740" spans="2:51" s="12" customFormat="1">
      <c r="B1740" s="147"/>
      <c r="D1740" s="141" t="s">
        <v>176</v>
      </c>
      <c r="E1740" s="148" t="s">
        <v>19</v>
      </c>
      <c r="F1740" s="149" t="s">
        <v>593</v>
      </c>
      <c r="H1740" s="148" t="s">
        <v>19</v>
      </c>
      <c r="I1740" s="150"/>
      <c r="L1740" s="147"/>
      <c r="M1740" s="151"/>
      <c r="T1740" s="152"/>
      <c r="AT1740" s="148" t="s">
        <v>176</v>
      </c>
      <c r="AU1740" s="148" t="s">
        <v>86</v>
      </c>
      <c r="AV1740" s="12" t="s">
        <v>84</v>
      </c>
      <c r="AW1740" s="12" t="s">
        <v>37</v>
      </c>
      <c r="AX1740" s="12" t="s">
        <v>76</v>
      </c>
      <c r="AY1740" s="148" t="s">
        <v>163</v>
      </c>
    </row>
    <row r="1741" spans="2:51" s="13" customFormat="1">
      <c r="B1741" s="153"/>
      <c r="D1741" s="141" t="s">
        <v>176</v>
      </c>
      <c r="E1741" s="154" t="s">
        <v>19</v>
      </c>
      <c r="F1741" s="155" t="s">
        <v>1303</v>
      </c>
      <c r="H1741" s="156">
        <v>1.1399999999999999</v>
      </c>
      <c r="I1741" s="157"/>
      <c r="L1741" s="153"/>
      <c r="M1741" s="158"/>
      <c r="T1741" s="159"/>
      <c r="AT1741" s="154" t="s">
        <v>176</v>
      </c>
      <c r="AU1741" s="154" t="s">
        <v>86</v>
      </c>
      <c r="AV1741" s="13" t="s">
        <v>86</v>
      </c>
      <c r="AW1741" s="13" t="s">
        <v>37</v>
      </c>
      <c r="AX1741" s="13" t="s">
        <v>76</v>
      </c>
      <c r="AY1741" s="154" t="s">
        <v>163</v>
      </c>
    </row>
    <row r="1742" spans="2:51" s="12" customFormat="1">
      <c r="B1742" s="147"/>
      <c r="D1742" s="141" t="s">
        <v>176</v>
      </c>
      <c r="E1742" s="148" t="s">
        <v>19</v>
      </c>
      <c r="F1742" s="149" t="s">
        <v>596</v>
      </c>
      <c r="H1742" s="148" t="s">
        <v>19</v>
      </c>
      <c r="I1742" s="150"/>
      <c r="L1742" s="147"/>
      <c r="M1742" s="151"/>
      <c r="T1742" s="152"/>
      <c r="AT1742" s="148" t="s">
        <v>176</v>
      </c>
      <c r="AU1742" s="148" t="s">
        <v>86</v>
      </c>
      <c r="AV1742" s="12" t="s">
        <v>84</v>
      </c>
      <c r="AW1742" s="12" t="s">
        <v>37</v>
      </c>
      <c r="AX1742" s="12" t="s">
        <v>76</v>
      </c>
      <c r="AY1742" s="148" t="s">
        <v>163</v>
      </c>
    </row>
    <row r="1743" spans="2:51" s="13" customFormat="1">
      <c r="B1743" s="153"/>
      <c r="D1743" s="141" t="s">
        <v>176</v>
      </c>
      <c r="E1743" s="154" t="s">
        <v>19</v>
      </c>
      <c r="F1743" s="155" t="s">
        <v>1304</v>
      </c>
      <c r="H1743" s="156">
        <v>1.1599999999999999</v>
      </c>
      <c r="I1743" s="157"/>
      <c r="L1743" s="153"/>
      <c r="M1743" s="158"/>
      <c r="T1743" s="159"/>
      <c r="AT1743" s="154" t="s">
        <v>176</v>
      </c>
      <c r="AU1743" s="154" t="s">
        <v>86</v>
      </c>
      <c r="AV1743" s="13" t="s">
        <v>86</v>
      </c>
      <c r="AW1743" s="13" t="s">
        <v>37</v>
      </c>
      <c r="AX1743" s="13" t="s">
        <v>76</v>
      </c>
      <c r="AY1743" s="154" t="s">
        <v>163</v>
      </c>
    </row>
    <row r="1744" spans="2:51" s="12" customFormat="1">
      <c r="B1744" s="147"/>
      <c r="D1744" s="141" t="s">
        <v>176</v>
      </c>
      <c r="E1744" s="148" t="s">
        <v>19</v>
      </c>
      <c r="F1744" s="149" t="s">
        <v>583</v>
      </c>
      <c r="H1744" s="148" t="s">
        <v>19</v>
      </c>
      <c r="I1744" s="150"/>
      <c r="L1744" s="147"/>
      <c r="M1744" s="151"/>
      <c r="T1744" s="152"/>
      <c r="AT1744" s="148" t="s">
        <v>176</v>
      </c>
      <c r="AU1744" s="148" t="s">
        <v>86</v>
      </c>
      <c r="AV1744" s="12" t="s">
        <v>84</v>
      </c>
      <c r="AW1744" s="12" t="s">
        <v>37</v>
      </c>
      <c r="AX1744" s="12" t="s">
        <v>76</v>
      </c>
      <c r="AY1744" s="148" t="s">
        <v>163</v>
      </c>
    </row>
    <row r="1745" spans="2:51" s="13" customFormat="1">
      <c r="B1745" s="153"/>
      <c r="D1745" s="141" t="s">
        <v>176</v>
      </c>
      <c r="E1745" s="154" t="s">
        <v>19</v>
      </c>
      <c r="F1745" s="155" t="s">
        <v>1305</v>
      </c>
      <c r="H1745" s="156">
        <v>0.26</v>
      </c>
      <c r="I1745" s="157"/>
      <c r="L1745" s="153"/>
      <c r="M1745" s="158"/>
      <c r="T1745" s="159"/>
      <c r="AT1745" s="154" t="s">
        <v>176</v>
      </c>
      <c r="AU1745" s="154" t="s">
        <v>86</v>
      </c>
      <c r="AV1745" s="13" t="s">
        <v>86</v>
      </c>
      <c r="AW1745" s="13" t="s">
        <v>37</v>
      </c>
      <c r="AX1745" s="13" t="s">
        <v>76</v>
      </c>
      <c r="AY1745" s="154" t="s">
        <v>163</v>
      </c>
    </row>
    <row r="1746" spans="2:51" s="12" customFormat="1">
      <c r="B1746" s="147"/>
      <c r="D1746" s="141" t="s">
        <v>176</v>
      </c>
      <c r="E1746" s="148" t="s">
        <v>19</v>
      </c>
      <c r="F1746" s="149" t="s">
        <v>1050</v>
      </c>
      <c r="H1746" s="148" t="s">
        <v>19</v>
      </c>
      <c r="I1746" s="150"/>
      <c r="L1746" s="147"/>
      <c r="M1746" s="151"/>
      <c r="T1746" s="152"/>
      <c r="AT1746" s="148" t="s">
        <v>176</v>
      </c>
      <c r="AU1746" s="148" t="s">
        <v>86</v>
      </c>
      <c r="AV1746" s="12" t="s">
        <v>84</v>
      </c>
      <c r="AW1746" s="12" t="s">
        <v>37</v>
      </c>
      <c r="AX1746" s="12" t="s">
        <v>76</v>
      </c>
      <c r="AY1746" s="148" t="s">
        <v>163</v>
      </c>
    </row>
    <row r="1747" spans="2:51" s="13" customFormat="1">
      <c r="B1747" s="153"/>
      <c r="D1747" s="141" t="s">
        <v>176</v>
      </c>
      <c r="E1747" s="154" t="s">
        <v>19</v>
      </c>
      <c r="F1747" s="155" t="s">
        <v>1303</v>
      </c>
      <c r="H1747" s="156">
        <v>1.1399999999999999</v>
      </c>
      <c r="I1747" s="157"/>
      <c r="L1747" s="153"/>
      <c r="M1747" s="158"/>
      <c r="T1747" s="159"/>
      <c r="AT1747" s="154" t="s">
        <v>176</v>
      </c>
      <c r="AU1747" s="154" t="s">
        <v>86</v>
      </c>
      <c r="AV1747" s="13" t="s">
        <v>86</v>
      </c>
      <c r="AW1747" s="13" t="s">
        <v>37</v>
      </c>
      <c r="AX1747" s="13" t="s">
        <v>76</v>
      </c>
      <c r="AY1747" s="154" t="s">
        <v>163</v>
      </c>
    </row>
    <row r="1748" spans="2:51" s="12" customFormat="1">
      <c r="B1748" s="147"/>
      <c r="D1748" s="141" t="s">
        <v>176</v>
      </c>
      <c r="E1748" s="148" t="s">
        <v>19</v>
      </c>
      <c r="F1748" s="149" t="s">
        <v>1051</v>
      </c>
      <c r="H1748" s="148" t="s">
        <v>19</v>
      </c>
      <c r="I1748" s="150"/>
      <c r="L1748" s="147"/>
      <c r="M1748" s="151"/>
      <c r="T1748" s="152"/>
      <c r="AT1748" s="148" t="s">
        <v>176</v>
      </c>
      <c r="AU1748" s="148" t="s">
        <v>86</v>
      </c>
      <c r="AV1748" s="12" t="s">
        <v>84</v>
      </c>
      <c r="AW1748" s="12" t="s">
        <v>37</v>
      </c>
      <c r="AX1748" s="12" t="s">
        <v>76</v>
      </c>
      <c r="AY1748" s="148" t="s">
        <v>163</v>
      </c>
    </row>
    <row r="1749" spans="2:51" s="13" customFormat="1">
      <c r="B1749" s="153"/>
      <c r="D1749" s="141" t="s">
        <v>176</v>
      </c>
      <c r="E1749" s="154" t="s">
        <v>19</v>
      </c>
      <c r="F1749" s="155" t="s">
        <v>1306</v>
      </c>
      <c r="H1749" s="156">
        <v>2.48</v>
      </c>
      <c r="I1749" s="157"/>
      <c r="L1749" s="153"/>
      <c r="M1749" s="158"/>
      <c r="T1749" s="159"/>
      <c r="AT1749" s="154" t="s">
        <v>176</v>
      </c>
      <c r="AU1749" s="154" t="s">
        <v>86</v>
      </c>
      <c r="AV1749" s="13" t="s">
        <v>86</v>
      </c>
      <c r="AW1749" s="13" t="s">
        <v>37</v>
      </c>
      <c r="AX1749" s="13" t="s">
        <v>76</v>
      </c>
      <c r="AY1749" s="154" t="s">
        <v>163</v>
      </c>
    </row>
    <row r="1750" spans="2:51" s="12" customFormat="1">
      <c r="B1750" s="147"/>
      <c r="D1750" s="141" t="s">
        <v>176</v>
      </c>
      <c r="E1750" s="148" t="s">
        <v>19</v>
      </c>
      <c r="F1750" s="149" t="s">
        <v>1053</v>
      </c>
      <c r="H1750" s="148" t="s">
        <v>19</v>
      </c>
      <c r="I1750" s="150"/>
      <c r="L1750" s="147"/>
      <c r="M1750" s="151"/>
      <c r="T1750" s="152"/>
      <c r="AT1750" s="148" t="s">
        <v>176</v>
      </c>
      <c r="AU1750" s="148" t="s">
        <v>86</v>
      </c>
      <c r="AV1750" s="12" t="s">
        <v>84</v>
      </c>
      <c r="AW1750" s="12" t="s">
        <v>37</v>
      </c>
      <c r="AX1750" s="12" t="s">
        <v>76</v>
      </c>
      <c r="AY1750" s="148" t="s">
        <v>163</v>
      </c>
    </row>
    <row r="1751" spans="2:51" s="13" customFormat="1">
      <c r="B1751" s="153"/>
      <c r="D1751" s="141" t="s">
        <v>176</v>
      </c>
      <c r="E1751" s="154" t="s">
        <v>19</v>
      </c>
      <c r="F1751" s="155" t="s">
        <v>1307</v>
      </c>
      <c r="H1751" s="156">
        <v>0.78</v>
      </c>
      <c r="I1751" s="157"/>
      <c r="L1751" s="153"/>
      <c r="M1751" s="158"/>
      <c r="T1751" s="159"/>
      <c r="AT1751" s="154" t="s">
        <v>176</v>
      </c>
      <c r="AU1751" s="154" t="s">
        <v>86</v>
      </c>
      <c r="AV1751" s="13" t="s">
        <v>86</v>
      </c>
      <c r="AW1751" s="13" t="s">
        <v>37</v>
      </c>
      <c r="AX1751" s="13" t="s">
        <v>76</v>
      </c>
      <c r="AY1751" s="154" t="s">
        <v>163</v>
      </c>
    </row>
    <row r="1752" spans="2:51" s="12" customFormat="1">
      <c r="B1752" s="147"/>
      <c r="D1752" s="141" t="s">
        <v>176</v>
      </c>
      <c r="E1752" s="148" t="s">
        <v>19</v>
      </c>
      <c r="F1752" s="149" t="s">
        <v>608</v>
      </c>
      <c r="H1752" s="148" t="s">
        <v>19</v>
      </c>
      <c r="I1752" s="150"/>
      <c r="L1752" s="147"/>
      <c r="M1752" s="151"/>
      <c r="T1752" s="152"/>
      <c r="AT1752" s="148" t="s">
        <v>176</v>
      </c>
      <c r="AU1752" s="148" t="s">
        <v>86</v>
      </c>
      <c r="AV1752" s="12" t="s">
        <v>84</v>
      </c>
      <c r="AW1752" s="12" t="s">
        <v>37</v>
      </c>
      <c r="AX1752" s="12" t="s">
        <v>76</v>
      </c>
      <c r="AY1752" s="148" t="s">
        <v>163</v>
      </c>
    </row>
    <row r="1753" spans="2:51" s="13" customFormat="1">
      <c r="B1753" s="153"/>
      <c r="D1753" s="141" t="s">
        <v>176</v>
      </c>
      <c r="E1753" s="154" t="s">
        <v>19</v>
      </c>
      <c r="F1753" s="155" t="s">
        <v>1306</v>
      </c>
      <c r="H1753" s="156">
        <v>2.48</v>
      </c>
      <c r="I1753" s="157"/>
      <c r="L1753" s="153"/>
      <c r="M1753" s="158"/>
      <c r="T1753" s="159"/>
      <c r="AT1753" s="154" t="s">
        <v>176</v>
      </c>
      <c r="AU1753" s="154" t="s">
        <v>86</v>
      </c>
      <c r="AV1753" s="13" t="s">
        <v>86</v>
      </c>
      <c r="AW1753" s="13" t="s">
        <v>37</v>
      </c>
      <c r="AX1753" s="13" t="s">
        <v>76</v>
      </c>
      <c r="AY1753" s="154" t="s">
        <v>163</v>
      </c>
    </row>
    <row r="1754" spans="2:51" s="12" customFormat="1">
      <c r="B1754" s="147"/>
      <c r="D1754" s="141" t="s">
        <v>176</v>
      </c>
      <c r="E1754" s="148" t="s">
        <v>19</v>
      </c>
      <c r="F1754" s="149" t="s">
        <v>1055</v>
      </c>
      <c r="H1754" s="148" t="s">
        <v>19</v>
      </c>
      <c r="I1754" s="150"/>
      <c r="L1754" s="147"/>
      <c r="M1754" s="151"/>
      <c r="T1754" s="152"/>
      <c r="AT1754" s="148" t="s">
        <v>176</v>
      </c>
      <c r="AU1754" s="148" t="s">
        <v>86</v>
      </c>
      <c r="AV1754" s="12" t="s">
        <v>84</v>
      </c>
      <c r="AW1754" s="12" t="s">
        <v>37</v>
      </c>
      <c r="AX1754" s="12" t="s">
        <v>76</v>
      </c>
      <c r="AY1754" s="148" t="s">
        <v>163</v>
      </c>
    </row>
    <row r="1755" spans="2:51" s="13" customFormat="1">
      <c r="B1755" s="153"/>
      <c r="D1755" s="141" t="s">
        <v>176</v>
      </c>
      <c r="E1755" s="154" t="s">
        <v>19</v>
      </c>
      <c r="F1755" s="155" t="s">
        <v>1304</v>
      </c>
      <c r="H1755" s="156">
        <v>1.1599999999999999</v>
      </c>
      <c r="I1755" s="157"/>
      <c r="L1755" s="153"/>
      <c r="M1755" s="158"/>
      <c r="T1755" s="159"/>
      <c r="AT1755" s="154" t="s">
        <v>176</v>
      </c>
      <c r="AU1755" s="154" t="s">
        <v>86</v>
      </c>
      <c r="AV1755" s="13" t="s">
        <v>86</v>
      </c>
      <c r="AW1755" s="13" t="s">
        <v>37</v>
      </c>
      <c r="AX1755" s="13" t="s">
        <v>76</v>
      </c>
      <c r="AY1755" s="154" t="s">
        <v>163</v>
      </c>
    </row>
    <row r="1756" spans="2:51" s="15" customFormat="1">
      <c r="B1756" s="177"/>
      <c r="D1756" s="141" t="s">
        <v>176</v>
      </c>
      <c r="E1756" s="178" t="s">
        <v>19</v>
      </c>
      <c r="F1756" s="179" t="s">
        <v>657</v>
      </c>
      <c r="H1756" s="180">
        <v>35.32</v>
      </c>
      <c r="I1756" s="181"/>
      <c r="L1756" s="177"/>
      <c r="M1756" s="182"/>
      <c r="T1756" s="183"/>
      <c r="AT1756" s="178" t="s">
        <v>176</v>
      </c>
      <c r="AU1756" s="178" t="s">
        <v>86</v>
      </c>
      <c r="AV1756" s="15" t="s">
        <v>184</v>
      </c>
      <c r="AW1756" s="15" t="s">
        <v>37</v>
      </c>
      <c r="AX1756" s="15" t="s">
        <v>76</v>
      </c>
      <c r="AY1756" s="178" t="s">
        <v>163</v>
      </c>
    </row>
    <row r="1757" spans="2:51" s="12" customFormat="1">
      <c r="B1757" s="147"/>
      <c r="D1757" s="141" t="s">
        <v>176</v>
      </c>
      <c r="E1757" s="148" t="s">
        <v>19</v>
      </c>
      <c r="F1757" s="149" t="s">
        <v>511</v>
      </c>
      <c r="H1757" s="148" t="s">
        <v>19</v>
      </c>
      <c r="I1757" s="150"/>
      <c r="L1757" s="147"/>
      <c r="M1757" s="151"/>
      <c r="T1757" s="152"/>
      <c r="AT1757" s="148" t="s">
        <v>176</v>
      </c>
      <c r="AU1757" s="148" t="s">
        <v>86</v>
      </c>
      <c r="AV1757" s="12" t="s">
        <v>84</v>
      </c>
      <c r="AW1757" s="12" t="s">
        <v>37</v>
      </c>
      <c r="AX1757" s="12" t="s">
        <v>76</v>
      </c>
      <c r="AY1757" s="148" t="s">
        <v>163</v>
      </c>
    </row>
    <row r="1758" spans="2:51" s="12" customFormat="1">
      <c r="B1758" s="147"/>
      <c r="D1758" s="141" t="s">
        <v>176</v>
      </c>
      <c r="E1758" s="148" t="s">
        <v>19</v>
      </c>
      <c r="F1758" s="149" t="s">
        <v>1167</v>
      </c>
      <c r="H1758" s="148" t="s">
        <v>19</v>
      </c>
      <c r="I1758" s="150"/>
      <c r="L1758" s="147"/>
      <c r="M1758" s="151"/>
      <c r="T1758" s="152"/>
      <c r="AT1758" s="148" t="s">
        <v>176</v>
      </c>
      <c r="AU1758" s="148" t="s">
        <v>86</v>
      </c>
      <c r="AV1758" s="12" t="s">
        <v>84</v>
      </c>
      <c r="AW1758" s="12" t="s">
        <v>37</v>
      </c>
      <c r="AX1758" s="12" t="s">
        <v>76</v>
      </c>
      <c r="AY1758" s="148" t="s">
        <v>163</v>
      </c>
    </row>
    <row r="1759" spans="2:51" s="13" customFormat="1" ht="20.399999999999999">
      <c r="B1759" s="153"/>
      <c r="D1759" s="141" t="s">
        <v>176</v>
      </c>
      <c r="E1759" s="154" t="s">
        <v>19</v>
      </c>
      <c r="F1759" s="155" t="s">
        <v>1168</v>
      </c>
      <c r="H1759" s="156">
        <v>26.504999999999999</v>
      </c>
      <c r="I1759" s="157"/>
      <c r="L1759" s="153"/>
      <c r="M1759" s="158"/>
      <c r="T1759" s="159"/>
      <c r="AT1759" s="154" t="s">
        <v>176</v>
      </c>
      <c r="AU1759" s="154" t="s">
        <v>86</v>
      </c>
      <c r="AV1759" s="13" t="s">
        <v>86</v>
      </c>
      <c r="AW1759" s="13" t="s">
        <v>37</v>
      </c>
      <c r="AX1759" s="13" t="s">
        <v>76</v>
      </c>
      <c r="AY1759" s="154" t="s">
        <v>163</v>
      </c>
    </row>
    <row r="1760" spans="2:51" s="12" customFormat="1">
      <c r="B1760" s="147"/>
      <c r="D1760" s="141" t="s">
        <v>176</v>
      </c>
      <c r="E1760" s="148" t="s">
        <v>19</v>
      </c>
      <c r="F1760" s="149" t="s">
        <v>555</v>
      </c>
      <c r="H1760" s="148" t="s">
        <v>19</v>
      </c>
      <c r="I1760" s="150"/>
      <c r="L1760" s="147"/>
      <c r="M1760" s="151"/>
      <c r="T1760" s="152"/>
      <c r="AT1760" s="148" t="s">
        <v>176</v>
      </c>
      <c r="AU1760" s="148" t="s">
        <v>86</v>
      </c>
      <c r="AV1760" s="12" t="s">
        <v>84</v>
      </c>
      <c r="AW1760" s="12" t="s">
        <v>37</v>
      </c>
      <c r="AX1760" s="12" t="s">
        <v>76</v>
      </c>
      <c r="AY1760" s="148" t="s">
        <v>163</v>
      </c>
    </row>
    <row r="1761" spans="2:65" s="13" customFormat="1">
      <c r="B1761" s="153"/>
      <c r="D1761" s="141" t="s">
        <v>176</v>
      </c>
      <c r="E1761" s="154" t="s">
        <v>19</v>
      </c>
      <c r="F1761" s="155" t="s">
        <v>1169</v>
      </c>
      <c r="H1761" s="156">
        <v>-7.77</v>
      </c>
      <c r="I1761" s="157"/>
      <c r="L1761" s="153"/>
      <c r="M1761" s="158"/>
      <c r="T1761" s="159"/>
      <c r="AT1761" s="154" t="s">
        <v>176</v>
      </c>
      <c r="AU1761" s="154" t="s">
        <v>86</v>
      </c>
      <c r="AV1761" s="13" t="s">
        <v>86</v>
      </c>
      <c r="AW1761" s="13" t="s">
        <v>37</v>
      </c>
      <c r="AX1761" s="13" t="s">
        <v>76</v>
      </c>
      <c r="AY1761" s="154" t="s">
        <v>163</v>
      </c>
    </row>
    <row r="1762" spans="2:65" s="15" customFormat="1">
      <c r="B1762" s="177"/>
      <c r="D1762" s="141" t="s">
        <v>176</v>
      </c>
      <c r="E1762" s="178" t="s">
        <v>19</v>
      </c>
      <c r="F1762" s="179" t="s">
        <v>657</v>
      </c>
      <c r="H1762" s="180">
        <v>18.734999999999999</v>
      </c>
      <c r="I1762" s="181"/>
      <c r="L1762" s="177"/>
      <c r="M1762" s="182"/>
      <c r="T1762" s="183"/>
      <c r="AT1762" s="178" t="s">
        <v>176</v>
      </c>
      <c r="AU1762" s="178" t="s">
        <v>86</v>
      </c>
      <c r="AV1762" s="15" t="s">
        <v>184</v>
      </c>
      <c r="AW1762" s="15" t="s">
        <v>37</v>
      </c>
      <c r="AX1762" s="15" t="s">
        <v>76</v>
      </c>
      <c r="AY1762" s="178" t="s">
        <v>163</v>
      </c>
    </row>
    <row r="1763" spans="2:65" s="14" customFormat="1">
      <c r="B1763" s="160"/>
      <c r="D1763" s="141" t="s">
        <v>176</v>
      </c>
      <c r="E1763" s="161" t="s">
        <v>19</v>
      </c>
      <c r="F1763" s="162" t="s">
        <v>178</v>
      </c>
      <c r="H1763" s="163">
        <v>454.14100000000002</v>
      </c>
      <c r="I1763" s="164"/>
      <c r="L1763" s="160"/>
      <c r="M1763" s="165"/>
      <c r="T1763" s="166"/>
      <c r="AT1763" s="161" t="s">
        <v>176</v>
      </c>
      <c r="AU1763" s="161" t="s">
        <v>86</v>
      </c>
      <c r="AV1763" s="14" t="s">
        <v>170</v>
      </c>
      <c r="AW1763" s="14" t="s">
        <v>37</v>
      </c>
      <c r="AX1763" s="14" t="s">
        <v>84</v>
      </c>
      <c r="AY1763" s="161" t="s">
        <v>163</v>
      </c>
    </row>
    <row r="1764" spans="2:65" s="1" customFormat="1" ht="24.15" customHeight="1">
      <c r="B1764" s="33"/>
      <c r="C1764" s="128" t="s">
        <v>1316</v>
      </c>
      <c r="D1764" s="128" t="s">
        <v>165</v>
      </c>
      <c r="E1764" s="129" t="s">
        <v>1317</v>
      </c>
      <c r="F1764" s="130" t="s">
        <v>1318</v>
      </c>
      <c r="G1764" s="131" t="s">
        <v>187</v>
      </c>
      <c r="H1764" s="132">
        <v>501.45100000000002</v>
      </c>
      <c r="I1764" s="133"/>
      <c r="J1764" s="134">
        <f>ROUND(I1764*H1764,2)</f>
        <v>0</v>
      </c>
      <c r="K1764" s="130" t="s">
        <v>169</v>
      </c>
      <c r="L1764" s="33"/>
      <c r="M1764" s="135" t="s">
        <v>19</v>
      </c>
      <c r="N1764" s="136" t="s">
        <v>47</v>
      </c>
      <c r="P1764" s="137">
        <f>O1764*H1764</f>
        <v>0</v>
      </c>
      <c r="Q1764" s="137">
        <v>2.2000000000000001E-4</v>
      </c>
      <c r="R1764" s="137">
        <f>Q1764*H1764</f>
        <v>0.11031922000000001</v>
      </c>
      <c r="S1764" s="137">
        <v>0</v>
      </c>
      <c r="T1764" s="138">
        <f>S1764*H1764</f>
        <v>0</v>
      </c>
      <c r="AR1764" s="139" t="s">
        <v>170</v>
      </c>
      <c r="AT1764" s="139" t="s">
        <v>165</v>
      </c>
      <c r="AU1764" s="139" t="s">
        <v>86</v>
      </c>
      <c r="AY1764" s="18" t="s">
        <v>163</v>
      </c>
      <c r="BE1764" s="140">
        <f>IF(N1764="základní",J1764,0)</f>
        <v>0</v>
      </c>
      <c r="BF1764" s="140">
        <f>IF(N1764="snížená",J1764,0)</f>
        <v>0</v>
      </c>
      <c r="BG1764" s="140">
        <f>IF(N1764="zákl. přenesená",J1764,0)</f>
        <v>0</v>
      </c>
      <c r="BH1764" s="140">
        <f>IF(N1764="sníž. přenesená",J1764,0)</f>
        <v>0</v>
      </c>
      <c r="BI1764" s="140">
        <f>IF(N1764="nulová",J1764,0)</f>
        <v>0</v>
      </c>
      <c r="BJ1764" s="18" t="s">
        <v>84</v>
      </c>
      <c r="BK1764" s="140">
        <f>ROUND(I1764*H1764,2)</f>
        <v>0</v>
      </c>
      <c r="BL1764" s="18" t="s">
        <v>170</v>
      </c>
      <c r="BM1764" s="139" t="s">
        <v>1319</v>
      </c>
    </row>
    <row r="1765" spans="2:65" s="1" customFormat="1" ht="19.2">
      <c r="B1765" s="33"/>
      <c r="D1765" s="141" t="s">
        <v>172</v>
      </c>
      <c r="F1765" s="142" t="s">
        <v>1320</v>
      </c>
      <c r="I1765" s="143"/>
      <c r="L1765" s="33"/>
      <c r="M1765" s="144"/>
      <c r="T1765" s="54"/>
      <c r="AT1765" s="18" t="s">
        <v>172</v>
      </c>
      <c r="AU1765" s="18" t="s">
        <v>86</v>
      </c>
    </row>
    <row r="1766" spans="2:65" s="1" customFormat="1">
      <c r="B1766" s="33"/>
      <c r="D1766" s="145" t="s">
        <v>174</v>
      </c>
      <c r="F1766" s="146" t="s">
        <v>1321</v>
      </c>
      <c r="I1766" s="143"/>
      <c r="L1766" s="33"/>
      <c r="M1766" s="144"/>
      <c r="T1766" s="54"/>
      <c r="AT1766" s="18" t="s">
        <v>174</v>
      </c>
      <c r="AU1766" s="18" t="s">
        <v>86</v>
      </c>
    </row>
    <row r="1767" spans="2:65" s="12" customFormat="1" ht="20.399999999999999">
      <c r="B1767" s="147"/>
      <c r="D1767" s="141" t="s">
        <v>176</v>
      </c>
      <c r="E1767" s="148" t="s">
        <v>19</v>
      </c>
      <c r="F1767" s="149" t="s">
        <v>1279</v>
      </c>
      <c r="H1767" s="148" t="s">
        <v>19</v>
      </c>
      <c r="I1767" s="150"/>
      <c r="L1767" s="147"/>
      <c r="M1767" s="151"/>
      <c r="T1767" s="152"/>
      <c r="AT1767" s="148" t="s">
        <v>176</v>
      </c>
      <c r="AU1767" s="148" t="s">
        <v>86</v>
      </c>
      <c r="AV1767" s="12" t="s">
        <v>84</v>
      </c>
      <c r="AW1767" s="12" t="s">
        <v>37</v>
      </c>
      <c r="AX1767" s="12" t="s">
        <v>76</v>
      </c>
      <c r="AY1767" s="148" t="s">
        <v>163</v>
      </c>
    </row>
    <row r="1768" spans="2:65" s="12" customFormat="1">
      <c r="B1768" s="147"/>
      <c r="D1768" s="141" t="s">
        <v>176</v>
      </c>
      <c r="E1768" s="148" t="s">
        <v>19</v>
      </c>
      <c r="F1768" s="149" t="s">
        <v>1322</v>
      </c>
      <c r="H1768" s="148" t="s">
        <v>19</v>
      </c>
      <c r="I1768" s="150"/>
      <c r="L1768" s="147"/>
      <c r="M1768" s="151"/>
      <c r="T1768" s="152"/>
      <c r="AT1768" s="148" t="s">
        <v>176</v>
      </c>
      <c r="AU1768" s="148" t="s">
        <v>86</v>
      </c>
      <c r="AV1768" s="12" t="s">
        <v>84</v>
      </c>
      <c r="AW1768" s="12" t="s">
        <v>37</v>
      </c>
      <c r="AX1768" s="12" t="s">
        <v>76</v>
      </c>
      <c r="AY1768" s="148" t="s">
        <v>163</v>
      </c>
    </row>
    <row r="1769" spans="2:65" s="12" customFormat="1">
      <c r="B1769" s="147"/>
      <c r="D1769" s="141" t="s">
        <v>176</v>
      </c>
      <c r="E1769" s="148" t="s">
        <v>19</v>
      </c>
      <c r="F1769" s="149" t="s">
        <v>877</v>
      </c>
      <c r="H1769" s="148" t="s">
        <v>19</v>
      </c>
      <c r="I1769" s="150"/>
      <c r="L1769" s="147"/>
      <c r="M1769" s="151"/>
      <c r="T1769" s="152"/>
      <c r="AT1769" s="148" t="s">
        <v>176</v>
      </c>
      <c r="AU1769" s="148" t="s">
        <v>86</v>
      </c>
      <c r="AV1769" s="12" t="s">
        <v>84</v>
      </c>
      <c r="AW1769" s="12" t="s">
        <v>37</v>
      </c>
      <c r="AX1769" s="12" t="s">
        <v>76</v>
      </c>
      <c r="AY1769" s="148" t="s">
        <v>163</v>
      </c>
    </row>
    <row r="1770" spans="2:65" s="13" customFormat="1">
      <c r="B1770" s="153"/>
      <c r="D1770" s="141" t="s">
        <v>176</v>
      </c>
      <c r="E1770" s="154" t="s">
        <v>19</v>
      </c>
      <c r="F1770" s="155" t="s">
        <v>878</v>
      </c>
      <c r="H1770" s="156">
        <v>26.815000000000001</v>
      </c>
      <c r="I1770" s="157"/>
      <c r="L1770" s="153"/>
      <c r="M1770" s="158"/>
      <c r="T1770" s="159"/>
      <c r="AT1770" s="154" t="s">
        <v>176</v>
      </c>
      <c r="AU1770" s="154" t="s">
        <v>86</v>
      </c>
      <c r="AV1770" s="13" t="s">
        <v>86</v>
      </c>
      <c r="AW1770" s="13" t="s">
        <v>37</v>
      </c>
      <c r="AX1770" s="13" t="s">
        <v>76</v>
      </c>
      <c r="AY1770" s="154" t="s">
        <v>163</v>
      </c>
    </row>
    <row r="1771" spans="2:65" s="12" customFormat="1">
      <c r="B1771" s="147"/>
      <c r="D1771" s="141" t="s">
        <v>176</v>
      </c>
      <c r="E1771" s="148" t="s">
        <v>19</v>
      </c>
      <c r="F1771" s="149" t="s">
        <v>555</v>
      </c>
      <c r="H1771" s="148" t="s">
        <v>19</v>
      </c>
      <c r="I1771" s="150"/>
      <c r="L1771" s="147"/>
      <c r="M1771" s="151"/>
      <c r="T1771" s="152"/>
      <c r="AT1771" s="148" t="s">
        <v>176</v>
      </c>
      <c r="AU1771" s="148" t="s">
        <v>86</v>
      </c>
      <c r="AV1771" s="12" t="s">
        <v>84</v>
      </c>
      <c r="AW1771" s="12" t="s">
        <v>37</v>
      </c>
      <c r="AX1771" s="12" t="s">
        <v>76</v>
      </c>
      <c r="AY1771" s="148" t="s">
        <v>163</v>
      </c>
    </row>
    <row r="1772" spans="2:65" s="13" customFormat="1">
      <c r="B1772" s="153"/>
      <c r="D1772" s="141" t="s">
        <v>176</v>
      </c>
      <c r="E1772" s="154" t="s">
        <v>19</v>
      </c>
      <c r="F1772" s="155" t="s">
        <v>879</v>
      </c>
      <c r="H1772" s="156">
        <v>-3.36</v>
      </c>
      <c r="I1772" s="157"/>
      <c r="L1772" s="153"/>
      <c r="M1772" s="158"/>
      <c r="T1772" s="159"/>
      <c r="AT1772" s="154" t="s">
        <v>176</v>
      </c>
      <c r="AU1772" s="154" t="s">
        <v>86</v>
      </c>
      <c r="AV1772" s="13" t="s">
        <v>86</v>
      </c>
      <c r="AW1772" s="13" t="s">
        <v>37</v>
      </c>
      <c r="AX1772" s="13" t="s">
        <v>76</v>
      </c>
      <c r="AY1772" s="154" t="s">
        <v>163</v>
      </c>
    </row>
    <row r="1773" spans="2:65" s="12" customFormat="1">
      <c r="B1773" s="147"/>
      <c r="D1773" s="141" t="s">
        <v>176</v>
      </c>
      <c r="E1773" s="148" t="s">
        <v>19</v>
      </c>
      <c r="F1773" s="149" t="s">
        <v>880</v>
      </c>
      <c r="H1773" s="148" t="s">
        <v>19</v>
      </c>
      <c r="I1773" s="150"/>
      <c r="L1773" s="147"/>
      <c r="M1773" s="151"/>
      <c r="T1773" s="152"/>
      <c r="AT1773" s="148" t="s">
        <v>176</v>
      </c>
      <c r="AU1773" s="148" t="s">
        <v>86</v>
      </c>
      <c r="AV1773" s="12" t="s">
        <v>84</v>
      </c>
      <c r="AW1773" s="12" t="s">
        <v>37</v>
      </c>
      <c r="AX1773" s="12" t="s">
        <v>76</v>
      </c>
      <c r="AY1773" s="148" t="s">
        <v>163</v>
      </c>
    </row>
    <row r="1774" spans="2:65" s="13" customFormat="1">
      <c r="B1774" s="153"/>
      <c r="D1774" s="141" t="s">
        <v>176</v>
      </c>
      <c r="E1774" s="154" t="s">
        <v>19</v>
      </c>
      <c r="F1774" s="155" t="s">
        <v>881</v>
      </c>
      <c r="H1774" s="156">
        <v>23.355</v>
      </c>
      <c r="I1774" s="157"/>
      <c r="L1774" s="153"/>
      <c r="M1774" s="158"/>
      <c r="T1774" s="159"/>
      <c r="AT1774" s="154" t="s">
        <v>176</v>
      </c>
      <c r="AU1774" s="154" t="s">
        <v>86</v>
      </c>
      <c r="AV1774" s="13" t="s">
        <v>86</v>
      </c>
      <c r="AW1774" s="13" t="s">
        <v>37</v>
      </c>
      <c r="AX1774" s="13" t="s">
        <v>76</v>
      </c>
      <c r="AY1774" s="154" t="s">
        <v>163</v>
      </c>
    </row>
    <row r="1775" spans="2:65" s="12" customFormat="1">
      <c r="B1775" s="147"/>
      <c r="D1775" s="141" t="s">
        <v>176</v>
      </c>
      <c r="E1775" s="148" t="s">
        <v>19</v>
      </c>
      <c r="F1775" s="149" t="s">
        <v>555</v>
      </c>
      <c r="H1775" s="148" t="s">
        <v>19</v>
      </c>
      <c r="I1775" s="150"/>
      <c r="L1775" s="147"/>
      <c r="M1775" s="151"/>
      <c r="T1775" s="152"/>
      <c r="AT1775" s="148" t="s">
        <v>176</v>
      </c>
      <c r="AU1775" s="148" t="s">
        <v>86</v>
      </c>
      <c r="AV1775" s="12" t="s">
        <v>84</v>
      </c>
      <c r="AW1775" s="12" t="s">
        <v>37</v>
      </c>
      <c r="AX1775" s="12" t="s">
        <v>76</v>
      </c>
      <c r="AY1775" s="148" t="s">
        <v>163</v>
      </c>
    </row>
    <row r="1776" spans="2:65" s="13" customFormat="1">
      <c r="B1776" s="153"/>
      <c r="D1776" s="141" t="s">
        <v>176</v>
      </c>
      <c r="E1776" s="154" t="s">
        <v>19</v>
      </c>
      <c r="F1776" s="155" t="s">
        <v>879</v>
      </c>
      <c r="H1776" s="156">
        <v>-3.36</v>
      </c>
      <c r="I1776" s="157"/>
      <c r="L1776" s="153"/>
      <c r="M1776" s="158"/>
      <c r="T1776" s="159"/>
      <c r="AT1776" s="154" t="s">
        <v>176</v>
      </c>
      <c r="AU1776" s="154" t="s">
        <v>86</v>
      </c>
      <c r="AV1776" s="13" t="s">
        <v>86</v>
      </c>
      <c r="AW1776" s="13" t="s">
        <v>37</v>
      </c>
      <c r="AX1776" s="13" t="s">
        <v>76</v>
      </c>
      <c r="AY1776" s="154" t="s">
        <v>163</v>
      </c>
    </row>
    <row r="1777" spans="2:51" s="12" customFormat="1">
      <c r="B1777" s="147"/>
      <c r="D1777" s="141" t="s">
        <v>176</v>
      </c>
      <c r="E1777" s="148" t="s">
        <v>19</v>
      </c>
      <c r="F1777" s="149" t="s">
        <v>1280</v>
      </c>
      <c r="H1777" s="148" t="s">
        <v>19</v>
      </c>
      <c r="I1777" s="150"/>
      <c r="L1777" s="147"/>
      <c r="M1777" s="151"/>
      <c r="T1777" s="152"/>
      <c r="AT1777" s="148" t="s">
        <v>176</v>
      </c>
      <c r="AU1777" s="148" t="s">
        <v>86</v>
      </c>
      <c r="AV1777" s="12" t="s">
        <v>84</v>
      </c>
      <c r="AW1777" s="12" t="s">
        <v>37</v>
      </c>
      <c r="AX1777" s="12" t="s">
        <v>76</v>
      </c>
      <c r="AY1777" s="148" t="s">
        <v>163</v>
      </c>
    </row>
    <row r="1778" spans="2:51" s="12" customFormat="1">
      <c r="B1778" s="147"/>
      <c r="D1778" s="141" t="s">
        <v>176</v>
      </c>
      <c r="E1778" s="148" t="s">
        <v>19</v>
      </c>
      <c r="F1778" s="149" t="s">
        <v>1281</v>
      </c>
      <c r="H1778" s="148" t="s">
        <v>19</v>
      </c>
      <c r="I1778" s="150"/>
      <c r="L1778" s="147"/>
      <c r="M1778" s="151"/>
      <c r="T1778" s="152"/>
      <c r="AT1778" s="148" t="s">
        <v>176</v>
      </c>
      <c r="AU1778" s="148" t="s">
        <v>86</v>
      </c>
      <c r="AV1778" s="12" t="s">
        <v>84</v>
      </c>
      <c r="AW1778" s="12" t="s">
        <v>37</v>
      </c>
      <c r="AX1778" s="12" t="s">
        <v>76</v>
      </c>
      <c r="AY1778" s="148" t="s">
        <v>163</v>
      </c>
    </row>
    <row r="1779" spans="2:51" s="13" customFormat="1">
      <c r="B1779" s="153"/>
      <c r="D1779" s="141" t="s">
        <v>176</v>
      </c>
      <c r="E1779" s="154" t="s">
        <v>19</v>
      </c>
      <c r="F1779" s="155" t="s">
        <v>1282</v>
      </c>
      <c r="H1779" s="156">
        <v>190.89</v>
      </c>
      <c r="I1779" s="157"/>
      <c r="L1779" s="153"/>
      <c r="M1779" s="158"/>
      <c r="T1779" s="159"/>
      <c r="AT1779" s="154" t="s">
        <v>176</v>
      </c>
      <c r="AU1779" s="154" t="s">
        <v>86</v>
      </c>
      <c r="AV1779" s="13" t="s">
        <v>86</v>
      </c>
      <c r="AW1779" s="13" t="s">
        <v>37</v>
      </c>
      <c r="AX1779" s="13" t="s">
        <v>76</v>
      </c>
      <c r="AY1779" s="154" t="s">
        <v>163</v>
      </c>
    </row>
    <row r="1780" spans="2:51" s="12" customFormat="1">
      <c r="B1780" s="147"/>
      <c r="D1780" s="141" t="s">
        <v>176</v>
      </c>
      <c r="E1780" s="148" t="s">
        <v>19</v>
      </c>
      <c r="F1780" s="149" t="s">
        <v>555</v>
      </c>
      <c r="H1780" s="148" t="s">
        <v>19</v>
      </c>
      <c r="I1780" s="150"/>
      <c r="L1780" s="147"/>
      <c r="M1780" s="151"/>
      <c r="T1780" s="152"/>
      <c r="AT1780" s="148" t="s">
        <v>176</v>
      </c>
      <c r="AU1780" s="148" t="s">
        <v>86</v>
      </c>
      <c r="AV1780" s="12" t="s">
        <v>84</v>
      </c>
      <c r="AW1780" s="12" t="s">
        <v>37</v>
      </c>
      <c r="AX1780" s="12" t="s">
        <v>76</v>
      </c>
      <c r="AY1780" s="148" t="s">
        <v>163</v>
      </c>
    </row>
    <row r="1781" spans="2:51" s="13" customFormat="1">
      <c r="B1781" s="153"/>
      <c r="D1781" s="141" t="s">
        <v>176</v>
      </c>
      <c r="E1781" s="154" t="s">
        <v>19</v>
      </c>
      <c r="F1781" s="155" t="s">
        <v>1283</v>
      </c>
      <c r="H1781" s="156">
        <v>-40.08</v>
      </c>
      <c r="I1781" s="157"/>
      <c r="L1781" s="153"/>
      <c r="M1781" s="158"/>
      <c r="T1781" s="159"/>
      <c r="AT1781" s="154" t="s">
        <v>176</v>
      </c>
      <c r="AU1781" s="154" t="s">
        <v>86</v>
      </c>
      <c r="AV1781" s="13" t="s">
        <v>86</v>
      </c>
      <c r="AW1781" s="13" t="s">
        <v>37</v>
      </c>
      <c r="AX1781" s="13" t="s">
        <v>76</v>
      </c>
      <c r="AY1781" s="154" t="s">
        <v>163</v>
      </c>
    </row>
    <row r="1782" spans="2:51" s="12" customFormat="1">
      <c r="B1782" s="147"/>
      <c r="D1782" s="141" t="s">
        <v>176</v>
      </c>
      <c r="E1782" s="148" t="s">
        <v>19</v>
      </c>
      <c r="F1782" s="149" t="s">
        <v>1284</v>
      </c>
      <c r="H1782" s="148" t="s">
        <v>19</v>
      </c>
      <c r="I1782" s="150"/>
      <c r="L1782" s="147"/>
      <c r="M1782" s="151"/>
      <c r="T1782" s="152"/>
      <c r="AT1782" s="148" t="s">
        <v>176</v>
      </c>
      <c r="AU1782" s="148" t="s">
        <v>86</v>
      </c>
      <c r="AV1782" s="12" t="s">
        <v>84</v>
      </c>
      <c r="AW1782" s="12" t="s">
        <v>37</v>
      </c>
      <c r="AX1782" s="12" t="s">
        <v>76</v>
      </c>
      <c r="AY1782" s="148" t="s">
        <v>163</v>
      </c>
    </row>
    <row r="1783" spans="2:51" s="13" customFormat="1">
      <c r="B1783" s="153"/>
      <c r="D1783" s="141" t="s">
        <v>176</v>
      </c>
      <c r="E1783" s="154" t="s">
        <v>19</v>
      </c>
      <c r="F1783" s="155" t="s">
        <v>1285</v>
      </c>
      <c r="H1783" s="156">
        <v>5.681</v>
      </c>
      <c r="I1783" s="157"/>
      <c r="L1783" s="153"/>
      <c r="M1783" s="158"/>
      <c r="T1783" s="159"/>
      <c r="AT1783" s="154" t="s">
        <v>176</v>
      </c>
      <c r="AU1783" s="154" t="s">
        <v>86</v>
      </c>
      <c r="AV1783" s="13" t="s">
        <v>86</v>
      </c>
      <c r="AW1783" s="13" t="s">
        <v>37</v>
      </c>
      <c r="AX1783" s="13" t="s">
        <v>76</v>
      </c>
      <c r="AY1783" s="154" t="s">
        <v>163</v>
      </c>
    </row>
    <row r="1784" spans="2:51" s="12" customFormat="1">
      <c r="B1784" s="147"/>
      <c r="D1784" s="141" t="s">
        <v>176</v>
      </c>
      <c r="E1784" s="148" t="s">
        <v>19</v>
      </c>
      <c r="F1784" s="149" t="s">
        <v>1286</v>
      </c>
      <c r="H1784" s="148" t="s">
        <v>19</v>
      </c>
      <c r="I1784" s="150"/>
      <c r="L1784" s="147"/>
      <c r="M1784" s="151"/>
      <c r="T1784" s="152"/>
      <c r="AT1784" s="148" t="s">
        <v>176</v>
      </c>
      <c r="AU1784" s="148" t="s">
        <v>86</v>
      </c>
      <c r="AV1784" s="12" t="s">
        <v>84</v>
      </c>
      <c r="AW1784" s="12" t="s">
        <v>37</v>
      </c>
      <c r="AX1784" s="12" t="s">
        <v>76</v>
      </c>
      <c r="AY1784" s="148" t="s">
        <v>163</v>
      </c>
    </row>
    <row r="1785" spans="2:51" s="13" customFormat="1">
      <c r="B1785" s="153"/>
      <c r="D1785" s="141" t="s">
        <v>176</v>
      </c>
      <c r="E1785" s="154" t="s">
        <v>19</v>
      </c>
      <c r="F1785" s="155" t="s">
        <v>1282</v>
      </c>
      <c r="H1785" s="156">
        <v>190.89</v>
      </c>
      <c r="I1785" s="157"/>
      <c r="L1785" s="153"/>
      <c r="M1785" s="158"/>
      <c r="T1785" s="159"/>
      <c r="AT1785" s="154" t="s">
        <v>176</v>
      </c>
      <c r="AU1785" s="154" t="s">
        <v>86</v>
      </c>
      <c r="AV1785" s="13" t="s">
        <v>86</v>
      </c>
      <c r="AW1785" s="13" t="s">
        <v>37</v>
      </c>
      <c r="AX1785" s="13" t="s">
        <v>76</v>
      </c>
      <c r="AY1785" s="154" t="s">
        <v>163</v>
      </c>
    </row>
    <row r="1786" spans="2:51" s="12" customFormat="1">
      <c r="B1786" s="147"/>
      <c r="D1786" s="141" t="s">
        <v>176</v>
      </c>
      <c r="E1786" s="148" t="s">
        <v>19</v>
      </c>
      <c r="F1786" s="149" t="s">
        <v>555</v>
      </c>
      <c r="H1786" s="148" t="s">
        <v>19</v>
      </c>
      <c r="I1786" s="150"/>
      <c r="L1786" s="147"/>
      <c r="M1786" s="151"/>
      <c r="T1786" s="152"/>
      <c r="AT1786" s="148" t="s">
        <v>176</v>
      </c>
      <c r="AU1786" s="148" t="s">
        <v>86</v>
      </c>
      <c r="AV1786" s="12" t="s">
        <v>84</v>
      </c>
      <c r="AW1786" s="12" t="s">
        <v>37</v>
      </c>
      <c r="AX1786" s="12" t="s">
        <v>76</v>
      </c>
      <c r="AY1786" s="148" t="s">
        <v>163</v>
      </c>
    </row>
    <row r="1787" spans="2:51" s="13" customFormat="1" ht="30.6">
      <c r="B1787" s="153"/>
      <c r="D1787" s="141" t="s">
        <v>176</v>
      </c>
      <c r="E1787" s="154" t="s">
        <v>19</v>
      </c>
      <c r="F1787" s="155" t="s">
        <v>1287</v>
      </c>
      <c r="H1787" s="156">
        <v>-44.42</v>
      </c>
      <c r="I1787" s="157"/>
      <c r="L1787" s="153"/>
      <c r="M1787" s="158"/>
      <c r="T1787" s="159"/>
      <c r="AT1787" s="154" t="s">
        <v>176</v>
      </c>
      <c r="AU1787" s="154" t="s">
        <v>86</v>
      </c>
      <c r="AV1787" s="13" t="s">
        <v>86</v>
      </c>
      <c r="AW1787" s="13" t="s">
        <v>37</v>
      </c>
      <c r="AX1787" s="13" t="s">
        <v>76</v>
      </c>
      <c r="AY1787" s="154" t="s">
        <v>163</v>
      </c>
    </row>
    <row r="1788" spans="2:51" s="12" customFormat="1">
      <c r="B1788" s="147"/>
      <c r="D1788" s="141" t="s">
        <v>176</v>
      </c>
      <c r="E1788" s="148" t="s">
        <v>19</v>
      </c>
      <c r="F1788" s="149" t="s">
        <v>1288</v>
      </c>
      <c r="H1788" s="148" t="s">
        <v>19</v>
      </c>
      <c r="I1788" s="150"/>
      <c r="L1788" s="147"/>
      <c r="M1788" s="151"/>
      <c r="T1788" s="152"/>
      <c r="AT1788" s="148" t="s">
        <v>176</v>
      </c>
      <c r="AU1788" s="148" t="s">
        <v>86</v>
      </c>
      <c r="AV1788" s="12" t="s">
        <v>84</v>
      </c>
      <c r="AW1788" s="12" t="s">
        <v>37</v>
      </c>
      <c r="AX1788" s="12" t="s">
        <v>76</v>
      </c>
      <c r="AY1788" s="148" t="s">
        <v>163</v>
      </c>
    </row>
    <row r="1789" spans="2:51" s="13" customFormat="1">
      <c r="B1789" s="153"/>
      <c r="D1789" s="141" t="s">
        <v>176</v>
      </c>
      <c r="E1789" s="154" t="s">
        <v>19</v>
      </c>
      <c r="F1789" s="155" t="s">
        <v>1289</v>
      </c>
      <c r="H1789" s="156">
        <v>81.81</v>
      </c>
      <c r="I1789" s="157"/>
      <c r="L1789" s="153"/>
      <c r="M1789" s="158"/>
      <c r="T1789" s="159"/>
      <c r="AT1789" s="154" t="s">
        <v>176</v>
      </c>
      <c r="AU1789" s="154" t="s">
        <v>86</v>
      </c>
      <c r="AV1789" s="13" t="s">
        <v>86</v>
      </c>
      <c r="AW1789" s="13" t="s">
        <v>37</v>
      </c>
      <c r="AX1789" s="13" t="s">
        <v>76</v>
      </c>
      <c r="AY1789" s="154" t="s">
        <v>163</v>
      </c>
    </row>
    <row r="1790" spans="2:51" s="12" customFormat="1">
      <c r="B1790" s="147"/>
      <c r="D1790" s="141" t="s">
        <v>176</v>
      </c>
      <c r="E1790" s="148" t="s">
        <v>19</v>
      </c>
      <c r="F1790" s="149" t="s">
        <v>555</v>
      </c>
      <c r="H1790" s="148" t="s">
        <v>19</v>
      </c>
      <c r="I1790" s="150"/>
      <c r="L1790" s="147"/>
      <c r="M1790" s="151"/>
      <c r="T1790" s="152"/>
      <c r="AT1790" s="148" t="s">
        <v>176</v>
      </c>
      <c r="AU1790" s="148" t="s">
        <v>86</v>
      </c>
      <c r="AV1790" s="12" t="s">
        <v>84</v>
      </c>
      <c r="AW1790" s="12" t="s">
        <v>37</v>
      </c>
      <c r="AX1790" s="12" t="s">
        <v>76</v>
      </c>
      <c r="AY1790" s="148" t="s">
        <v>163</v>
      </c>
    </row>
    <row r="1791" spans="2:51" s="13" customFormat="1">
      <c r="B1791" s="153"/>
      <c r="D1791" s="141" t="s">
        <v>176</v>
      </c>
      <c r="E1791" s="154" t="s">
        <v>19</v>
      </c>
      <c r="F1791" s="155" t="s">
        <v>1290</v>
      </c>
      <c r="H1791" s="156">
        <v>-2.4</v>
      </c>
      <c r="I1791" s="157"/>
      <c r="L1791" s="153"/>
      <c r="M1791" s="158"/>
      <c r="T1791" s="159"/>
      <c r="AT1791" s="154" t="s">
        <v>176</v>
      </c>
      <c r="AU1791" s="154" t="s">
        <v>86</v>
      </c>
      <c r="AV1791" s="13" t="s">
        <v>86</v>
      </c>
      <c r="AW1791" s="13" t="s">
        <v>37</v>
      </c>
      <c r="AX1791" s="13" t="s">
        <v>76</v>
      </c>
      <c r="AY1791" s="154" t="s">
        <v>163</v>
      </c>
    </row>
    <row r="1792" spans="2:51" s="15" customFormat="1">
      <c r="B1792" s="177"/>
      <c r="D1792" s="141" t="s">
        <v>176</v>
      </c>
      <c r="E1792" s="178" t="s">
        <v>19</v>
      </c>
      <c r="F1792" s="179" t="s">
        <v>657</v>
      </c>
      <c r="H1792" s="180">
        <v>425.82100000000003</v>
      </c>
      <c r="I1792" s="181"/>
      <c r="L1792" s="177"/>
      <c r="M1792" s="182"/>
      <c r="T1792" s="183"/>
      <c r="AT1792" s="178" t="s">
        <v>176</v>
      </c>
      <c r="AU1792" s="178" t="s">
        <v>86</v>
      </c>
      <c r="AV1792" s="15" t="s">
        <v>184</v>
      </c>
      <c r="AW1792" s="15" t="s">
        <v>37</v>
      </c>
      <c r="AX1792" s="15" t="s">
        <v>76</v>
      </c>
      <c r="AY1792" s="178" t="s">
        <v>163</v>
      </c>
    </row>
    <row r="1793" spans="2:51" s="12" customFormat="1">
      <c r="B1793" s="147"/>
      <c r="D1793" s="141" t="s">
        <v>176</v>
      </c>
      <c r="E1793" s="148" t="s">
        <v>19</v>
      </c>
      <c r="F1793" s="149" t="s">
        <v>1291</v>
      </c>
      <c r="H1793" s="148" t="s">
        <v>19</v>
      </c>
      <c r="I1793" s="150"/>
      <c r="L1793" s="147"/>
      <c r="M1793" s="151"/>
      <c r="T1793" s="152"/>
      <c r="AT1793" s="148" t="s">
        <v>176</v>
      </c>
      <c r="AU1793" s="148" t="s">
        <v>86</v>
      </c>
      <c r="AV1793" s="12" t="s">
        <v>84</v>
      </c>
      <c r="AW1793" s="12" t="s">
        <v>37</v>
      </c>
      <c r="AX1793" s="12" t="s">
        <v>76</v>
      </c>
      <c r="AY1793" s="148" t="s">
        <v>163</v>
      </c>
    </row>
    <row r="1794" spans="2:51" s="12" customFormat="1">
      <c r="B1794" s="147"/>
      <c r="D1794" s="141" t="s">
        <v>176</v>
      </c>
      <c r="E1794" s="148" t="s">
        <v>19</v>
      </c>
      <c r="F1794" s="149" t="s">
        <v>1281</v>
      </c>
      <c r="H1794" s="148" t="s">
        <v>19</v>
      </c>
      <c r="I1794" s="150"/>
      <c r="L1794" s="147"/>
      <c r="M1794" s="151"/>
      <c r="T1794" s="152"/>
      <c r="AT1794" s="148" t="s">
        <v>176</v>
      </c>
      <c r="AU1794" s="148" t="s">
        <v>86</v>
      </c>
      <c r="AV1794" s="12" t="s">
        <v>84</v>
      </c>
      <c r="AW1794" s="12" t="s">
        <v>37</v>
      </c>
      <c r="AX1794" s="12" t="s">
        <v>76</v>
      </c>
      <c r="AY1794" s="148" t="s">
        <v>163</v>
      </c>
    </row>
    <row r="1795" spans="2:51" s="13" customFormat="1">
      <c r="B1795" s="153"/>
      <c r="D1795" s="141" t="s">
        <v>176</v>
      </c>
      <c r="E1795" s="154" t="s">
        <v>19</v>
      </c>
      <c r="F1795" s="155" t="s">
        <v>1292</v>
      </c>
      <c r="H1795" s="156">
        <v>7.56</v>
      </c>
      <c r="I1795" s="157"/>
      <c r="L1795" s="153"/>
      <c r="M1795" s="158"/>
      <c r="T1795" s="159"/>
      <c r="AT1795" s="154" t="s">
        <v>176</v>
      </c>
      <c r="AU1795" s="154" t="s">
        <v>86</v>
      </c>
      <c r="AV1795" s="13" t="s">
        <v>86</v>
      </c>
      <c r="AW1795" s="13" t="s">
        <v>37</v>
      </c>
      <c r="AX1795" s="13" t="s">
        <v>76</v>
      </c>
      <c r="AY1795" s="154" t="s">
        <v>163</v>
      </c>
    </row>
    <row r="1796" spans="2:51" s="12" customFormat="1">
      <c r="B1796" s="147"/>
      <c r="D1796" s="141" t="s">
        <v>176</v>
      </c>
      <c r="E1796" s="148" t="s">
        <v>19</v>
      </c>
      <c r="F1796" s="149" t="s">
        <v>1284</v>
      </c>
      <c r="H1796" s="148" t="s">
        <v>19</v>
      </c>
      <c r="I1796" s="150"/>
      <c r="L1796" s="147"/>
      <c r="M1796" s="151"/>
      <c r="T1796" s="152"/>
      <c r="AT1796" s="148" t="s">
        <v>176</v>
      </c>
      <c r="AU1796" s="148" t="s">
        <v>86</v>
      </c>
      <c r="AV1796" s="12" t="s">
        <v>84</v>
      </c>
      <c r="AW1796" s="12" t="s">
        <v>37</v>
      </c>
      <c r="AX1796" s="12" t="s">
        <v>76</v>
      </c>
      <c r="AY1796" s="148" t="s">
        <v>163</v>
      </c>
    </row>
    <row r="1797" spans="2:51" s="13" customFormat="1">
      <c r="B1797" s="153"/>
      <c r="D1797" s="141" t="s">
        <v>176</v>
      </c>
      <c r="E1797" s="154" t="s">
        <v>19</v>
      </c>
      <c r="F1797" s="155" t="s">
        <v>1293</v>
      </c>
      <c r="H1797" s="156">
        <v>0.22500000000000001</v>
      </c>
      <c r="I1797" s="157"/>
      <c r="L1797" s="153"/>
      <c r="M1797" s="158"/>
      <c r="T1797" s="159"/>
      <c r="AT1797" s="154" t="s">
        <v>176</v>
      </c>
      <c r="AU1797" s="154" t="s">
        <v>86</v>
      </c>
      <c r="AV1797" s="13" t="s">
        <v>86</v>
      </c>
      <c r="AW1797" s="13" t="s">
        <v>37</v>
      </c>
      <c r="AX1797" s="13" t="s">
        <v>76</v>
      </c>
      <c r="AY1797" s="154" t="s">
        <v>163</v>
      </c>
    </row>
    <row r="1798" spans="2:51" s="12" customFormat="1">
      <c r="B1798" s="147"/>
      <c r="D1798" s="141" t="s">
        <v>176</v>
      </c>
      <c r="E1798" s="148" t="s">
        <v>19</v>
      </c>
      <c r="F1798" s="149" t="s">
        <v>1286</v>
      </c>
      <c r="H1798" s="148" t="s">
        <v>19</v>
      </c>
      <c r="I1798" s="150"/>
      <c r="L1798" s="147"/>
      <c r="M1798" s="151"/>
      <c r="T1798" s="152"/>
      <c r="AT1798" s="148" t="s">
        <v>176</v>
      </c>
      <c r="AU1798" s="148" t="s">
        <v>86</v>
      </c>
      <c r="AV1798" s="12" t="s">
        <v>84</v>
      </c>
      <c r="AW1798" s="12" t="s">
        <v>37</v>
      </c>
      <c r="AX1798" s="12" t="s">
        <v>76</v>
      </c>
      <c r="AY1798" s="148" t="s">
        <v>163</v>
      </c>
    </row>
    <row r="1799" spans="2:51" s="13" customFormat="1">
      <c r="B1799" s="153"/>
      <c r="D1799" s="141" t="s">
        <v>176</v>
      </c>
      <c r="E1799" s="154" t="s">
        <v>19</v>
      </c>
      <c r="F1799" s="155" t="s">
        <v>1292</v>
      </c>
      <c r="H1799" s="156">
        <v>7.56</v>
      </c>
      <c r="I1799" s="157"/>
      <c r="L1799" s="153"/>
      <c r="M1799" s="158"/>
      <c r="T1799" s="159"/>
      <c r="AT1799" s="154" t="s">
        <v>176</v>
      </c>
      <c r="AU1799" s="154" t="s">
        <v>86</v>
      </c>
      <c r="AV1799" s="13" t="s">
        <v>86</v>
      </c>
      <c r="AW1799" s="13" t="s">
        <v>37</v>
      </c>
      <c r="AX1799" s="13" t="s">
        <v>76</v>
      </c>
      <c r="AY1799" s="154" t="s">
        <v>163</v>
      </c>
    </row>
    <row r="1800" spans="2:51" s="12" customFormat="1">
      <c r="B1800" s="147"/>
      <c r="D1800" s="141" t="s">
        <v>176</v>
      </c>
      <c r="E1800" s="148" t="s">
        <v>19</v>
      </c>
      <c r="F1800" s="149" t="s">
        <v>555</v>
      </c>
      <c r="H1800" s="148" t="s">
        <v>19</v>
      </c>
      <c r="I1800" s="150"/>
      <c r="L1800" s="147"/>
      <c r="M1800" s="151"/>
      <c r="T1800" s="152"/>
      <c r="AT1800" s="148" t="s">
        <v>176</v>
      </c>
      <c r="AU1800" s="148" t="s">
        <v>86</v>
      </c>
      <c r="AV1800" s="12" t="s">
        <v>84</v>
      </c>
      <c r="AW1800" s="12" t="s">
        <v>37</v>
      </c>
      <c r="AX1800" s="12" t="s">
        <v>76</v>
      </c>
      <c r="AY1800" s="148" t="s">
        <v>163</v>
      </c>
    </row>
    <row r="1801" spans="2:51" s="13" customFormat="1">
      <c r="B1801" s="153"/>
      <c r="D1801" s="141" t="s">
        <v>176</v>
      </c>
      <c r="E1801" s="154" t="s">
        <v>19</v>
      </c>
      <c r="F1801" s="155" t="s">
        <v>1294</v>
      </c>
      <c r="H1801" s="156">
        <v>-0.87</v>
      </c>
      <c r="I1801" s="157"/>
      <c r="L1801" s="153"/>
      <c r="M1801" s="158"/>
      <c r="T1801" s="159"/>
      <c r="AT1801" s="154" t="s">
        <v>176</v>
      </c>
      <c r="AU1801" s="154" t="s">
        <v>86</v>
      </c>
      <c r="AV1801" s="13" t="s">
        <v>86</v>
      </c>
      <c r="AW1801" s="13" t="s">
        <v>37</v>
      </c>
      <c r="AX1801" s="13" t="s">
        <v>76</v>
      </c>
      <c r="AY1801" s="154" t="s">
        <v>163</v>
      </c>
    </row>
    <row r="1802" spans="2:51" s="12" customFormat="1">
      <c r="B1802" s="147"/>
      <c r="D1802" s="141" t="s">
        <v>176</v>
      </c>
      <c r="E1802" s="148" t="s">
        <v>19</v>
      </c>
      <c r="F1802" s="149" t="s">
        <v>1288</v>
      </c>
      <c r="H1802" s="148" t="s">
        <v>19</v>
      </c>
      <c r="I1802" s="150"/>
      <c r="L1802" s="147"/>
      <c r="M1802" s="151"/>
      <c r="T1802" s="152"/>
      <c r="AT1802" s="148" t="s">
        <v>176</v>
      </c>
      <c r="AU1802" s="148" t="s">
        <v>86</v>
      </c>
      <c r="AV1802" s="12" t="s">
        <v>84</v>
      </c>
      <c r="AW1802" s="12" t="s">
        <v>37</v>
      </c>
      <c r="AX1802" s="12" t="s">
        <v>76</v>
      </c>
      <c r="AY1802" s="148" t="s">
        <v>163</v>
      </c>
    </row>
    <row r="1803" spans="2:51" s="13" customFormat="1">
      <c r="B1803" s="153"/>
      <c r="D1803" s="141" t="s">
        <v>176</v>
      </c>
      <c r="E1803" s="154" t="s">
        <v>19</v>
      </c>
      <c r="F1803" s="155" t="s">
        <v>1295</v>
      </c>
      <c r="H1803" s="156">
        <v>3.24</v>
      </c>
      <c r="I1803" s="157"/>
      <c r="L1803" s="153"/>
      <c r="M1803" s="158"/>
      <c r="T1803" s="159"/>
      <c r="AT1803" s="154" t="s">
        <v>176</v>
      </c>
      <c r="AU1803" s="154" t="s">
        <v>86</v>
      </c>
      <c r="AV1803" s="13" t="s">
        <v>86</v>
      </c>
      <c r="AW1803" s="13" t="s">
        <v>37</v>
      </c>
      <c r="AX1803" s="13" t="s">
        <v>76</v>
      </c>
      <c r="AY1803" s="154" t="s">
        <v>163</v>
      </c>
    </row>
    <row r="1804" spans="2:51" s="15" customFormat="1">
      <c r="B1804" s="177"/>
      <c r="D1804" s="141" t="s">
        <v>176</v>
      </c>
      <c r="E1804" s="178" t="s">
        <v>19</v>
      </c>
      <c r="F1804" s="179" t="s">
        <v>657</v>
      </c>
      <c r="H1804" s="180">
        <v>17.715</v>
      </c>
      <c r="I1804" s="181"/>
      <c r="L1804" s="177"/>
      <c r="M1804" s="182"/>
      <c r="T1804" s="183"/>
      <c r="AT1804" s="178" t="s">
        <v>176</v>
      </c>
      <c r="AU1804" s="178" t="s">
        <v>86</v>
      </c>
      <c r="AV1804" s="15" t="s">
        <v>184</v>
      </c>
      <c r="AW1804" s="15" t="s">
        <v>37</v>
      </c>
      <c r="AX1804" s="15" t="s">
        <v>76</v>
      </c>
      <c r="AY1804" s="178" t="s">
        <v>163</v>
      </c>
    </row>
    <row r="1805" spans="2:51" s="12" customFormat="1">
      <c r="B1805" s="147"/>
      <c r="D1805" s="141" t="s">
        <v>176</v>
      </c>
      <c r="E1805" s="148" t="s">
        <v>19</v>
      </c>
      <c r="F1805" s="149" t="s">
        <v>1296</v>
      </c>
      <c r="H1805" s="148" t="s">
        <v>19</v>
      </c>
      <c r="I1805" s="150"/>
      <c r="L1805" s="147"/>
      <c r="M1805" s="151"/>
      <c r="T1805" s="152"/>
      <c r="AT1805" s="148" t="s">
        <v>176</v>
      </c>
      <c r="AU1805" s="148" t="s">
        <v>86</v>
      </c>
      <c r="AV1805" s="12" t="s">
        <v>84</v>
      </c>
      <c r="AW1805" s="12" t="s">
        <v>37</v>
      </c>
      <c r="AX1805" s="12" t="s">
        <v>76</v>
      </c>
      <c r="AY1805" s="148" t="s">
        <v>163</v>
      </c>
    </row>
    <row r="1806" spans="2:51" s="12" customFormat="1">
      <c r="B1806" s="147"/>
      <c r="D1806" s="141" t="s">
        <v>176</v>
      </c>
      <c r="E1806" s="148" t="s">
        <v>19</v>
      </c>
      <c r="F1806" s="149" t="s">
        <v>603</v>
      </c>
      <c r="H1806" s="148" t="s">
        <v>19</v>
      </c>
      <c r="I1806" s="150"/>
      <c r="L1806" s="147"/>
      <c r="M1806" s="151"/>
      <c r="T1806" s="152"/>
      <c r="AT1806" s="148" t="s">
        <v>176</v>
      </c>
      <c r="AU1806" s="148" t="s">
        <v>86</v>
      </c>
      <c r="AV1806" s="12" t="s">
        <v>84</v>
      </c>
      <c r="AW1806" s="12" t="s">
        <v>37</v>
      </c>
      <c r="AX1806" s="12" t="s">
        <v>76</v>
      </c>
      <c r="AY1806" s="148" t="s">
        <v>163</v>
      </c>
    </row>
    <row r="1807" spans="2:51" s="13" customFormat="1">
      <c r="B1807" s="153"/>
      <c r="D1807" s="141" t="s">
        <v>176</v>
      </c>
      <c r="E1807" s="154" t="s">
        <v>19</v>
      </c>
      <c r="F1807" s="155" t="s">
        <v>1297</v>
      </c>
      <c r="H1807" s="156">
        <v>15.34</v>
      </c>
      <c r="I1807" s="157"/>
      <c r="L1807" s="153"/>
      <c r="M1807" s="158"/>
      <c r="T1807" s="159"/>
      <c r="AT1807" s="154" t="s">
        <v>176</v>
      </c>
      <c r="AU1807" s="154" t="s">
        <v>86</v>
      </c>
      <c r="AV1807" s="13" t="s">
        <v>86</v>
      </c>
      <c r="AW1807" s="13" t="s">
        <v>37</v>
      </c>
      <c r="AX1807" s="13" t="s">
        <v>76</v>
      </c>
      <c r="AY1807" s="154" t="s">
        <v>163</v>
      </c>
    </row>
    <row r="1808" spans="2:51" s="12" customFormat="1">
      <c r="B1808" s="147"/>
      <c r="D1808" s="141" t="s">
        <v>176</v>
      </c>
      <c r="E1808" s="148" t="s">
        <v>19</v>
      </c>
      <c r="F1808" s="149" t="s">
        <v>607</v>
      </c>
      <c r="H1808" s="148" t="s">
        <v>19</v>
      </c>
      <c r="I1808" s="150"/>
      <c r="L1808" s="147"/>
      <c r="M1808" s="151"/>
      <c r="T1808" s="152"/>
      <c r="AT1808" s="148" t="s">
        <v>176</v>
      </c>
      <c r="AU1808" s="148" t="s">
        <v>86</v>
      </c>
      <c r="AV1808" s="12" t="s">
        <v>84</v>
      </c>
      <c r="AW1808" s="12" t="s">
        <v>37</v>
      </c>
      <c r="AX1808" s="12" t="s">
        <v>76</v>
      </c>
      <c r="AY1808" s="148" t="s">
        <v>163</v>
      </c>
    </row>
    <row r="1809" spans="2:51" s="13" customFormat="1">
      <c r="B1809" s="153"/>
      <c r="D1809" s="141" t="s">
        <v>176</v>
      </c>
      <c r="E1809" s="154" t="s">
        <v>19</v>
      </c>
      <c r="F1809" s="155" t="s">
        <v>1298</v>
      </c>
      <c r="H1809" s="156">
        <v>2.16</v>
      </c>
      <c r="I1809" s="157"/>
      <c r="L1809" s="153"/>
      <c r="M1809" s="158"/>
      <c r="T1809" s="159"/>
      <c r="AT1809" s="154" t="s">
        <v>176</v>
      </c>
      <c r="AU1809" s="154" t="s">
        <v>86</v>
      </c>
      <c r="AV1809" s="13" t="s">
        <v>86</v>
      </c>
      <c r="AW1809" s="13" t="s">
        <v>37</v>
      </c>
      <c r="AX1809" s="13" t="s">
        <v>76</v>
      </c>
      <c r="AY1809" s="154" t="s">
        <v>163</v>
      </c>
    </row>
    <row r="1810" spans="2:51" s="12" customFormat="1">
      <c r="B1810" s="147"/>
      <c r="D1810" s="141" t="s">
        <v>176</v>
      </c>
      <c r="E1810" s="148" t="s">
        <v>19</v>
      </c>
      <c r="F1810" s="149" t="s">
        <v>594</v>
      </c>
      <c r="H1810" s="148" t="s">
        <v>19</v>
      </c>
      <c r="I1810" s="150"/>
      <c r="L1810" s="147"/>
      <c r="M1810" s="151"/>
      <c r="T1810" s="152"/>
      <c r="AT1810" s="148" t="s">
        <v>176</v>
      </c>
      <c r="AU1810" s="148" t="s">
        <v>86</v>
      </c>
      <c r="AV1810" s="12" t="s">
        <v>84</v>
      </c>
      <c r="AW1810" s="12" t="s">
        <v>37</v>
      </c>
      <c r="AX1810" s="12" t="s">
        <v>76</v>
      </c>
      <c r="AY1810" s="148" t="s">
        <v>163</v>
      </c>
    </row>
    <row r="1811" spans="2:51" s="13" customFormat="1">
      <c r="B1811" s="153"/>
      <c r="D1811" s="141" t="s">
        <v>176</v>
      </c>
      <c r="E1811" s="154" t="s">
        <v>19</v>
      </c>
      <c r="F1811" s="155" t="s">
        <v>1299</v>
      </c>
      <c r="H1811" s="156">
        <v>1.68</v>
      </c>
      <c r="I1811" s="157"/>
      <c r="L1811" s="153"/>
      <c r="M1811" s="158"/>
      <c r="T1811" s="159"/>
      <c r="AT1811" s="154" t="s">
        <v>176</v>
      </c>
      <c r="AU1811" s="154" t="s">
        <v>86</v>
      </c>
      <c r="AV1811" s="13" t="s">
        <v>86</v>
      </c>
      <c r="AW1811" s="13" t="s">
        <v>37</v>
      </c>
      <c r="AX1811" s="13" t="s">
        <v>76</v>
      </c>
      <c r="AY1811" s="154" t="s">
        <v>163</v>
      </c>
    </row>
    <row r="1812" spans="2:51" s="12" customFormat="1">
      <c r="B1812" s="147"/>
      <c r="D1812" s="141" t="s">
        <v>176</v>
      </c>
      <c r="E1812" s="148" t="s">
        <v>19</v>
      </c>
      <c r="F1812" s="149" t="s">
        <v>605</v>
      </c>
      <c r="H1812" s="148" t="s">
        <v>19</v>
      </c>
      <c r="I1812" s="150"/>
      <c r="L1812" s="147"/>
      <c r="M1812" s="151"/>
      <c r="T1812" s="152"/>
      <c r="AT1812" s="148" t="s">
        <v>176</v>
      </c>
      <c r="AU1812" s="148" t="s">
        <v>86</v>
      </c>
      <c r="AV1812" s="12" t="s">
        <v>84</v>
      </c>
      <c r="AW1812" s="12" t="s">
        <v>37</v>
      </c>
      <c r="AX1812" s="12" t="s">
        <v>76</v>
      </c>
      <c r="AY1812" s="148" t="s">
        <v>163</v>
      </c>
    </row>
    <row r="1813" spans="2:51" s="13" customFormat="1">
      <c r="B1813" s="153"/>
      <c r="D1813" s="141" t="s">
        <v>176</v>
      </c>
      <c r="E1813" s="154" t="s">
        <v>19</v>
      </c>
      <c r="F1813" s="155" t="s">
        <v>1300</v>
      </c>
      <c r="H1813" s="156">
        <v>4</v>
      </c>
      <c r="I1813" s="157"/>
      <c r="L1813" s="153"/>
      <c r="M1813" s="158"/>
      <c r="T1813" s="159"/>
      <c r="AT1813" s="154" t="s">
        <v>176</v>
      </c>
      <c r="AU1813" s="154" t="s">
        <v>86</v>
      </c>
      <c r="AV1813" s="13" t="s">
        <v>86</v>
      </c>
      <c r="AW1813" s="13" t="s">
        <v>37</v>
      </c>
      <c r="AX1813" s="13" t="s">
        <v>76</v>
      </c>
      <c r="AY1813" s="154" t="s">
        <v>163</v>
      </c>
    </row>
    <row r="1814" spans="2:51" s="12" customFormat="1">
      <c r="B1814" s="147"/>
      <c r="D1814" s="141" t="s">
        <v>176</v>
      </c>
      <c r="E1814" s="148" t="s">
        <v>19</v>
      </c>
      <c r="F1814" s="149" t="s">
        <v>592</v>
      </c>
      <c r="H1814" s="148" t="s">
        <v>19</v>
      </c>
      <c r="I1814" s="150"/>
      <c r="L1814" s="147"/>
      <c r="M1814" s="151"/>
      <c r="T1814" s="152"/>
      <c r="AT1814" s="148" t="s">
        <v>176</v>
      </c>
      <c r="AU1814" s="148" t="s">
        <v>86</v>
      </c>
      <c r="AV1814" s="12" t="s">
        <v>84</v>
      </c>
      <c r="AW1814" s="12" t="s">
        <v>37</v>
      </c>
      <c r="AX1814" s="12" t="s">
        <v>76</v>
      </c>
      <c r="AY1814" s="148" t="s">
        <v>163</v>
      </c>
    </row>
    <row r="1815" spans="2:51" s="13" customFormat="1">
      <c r="B1815" s="153"/>
      <c r="D1815" s="141" t="s">
        <v>176</v>
      </c>
      <c r="E1815" s="154" t="s">
        <v>19</v>
      </c>
      <c r="F1815" s="155" t="s">
        <v>1301</v>
      </c>
      <c r="H1815" s="156">
        <v>0.56000000000000005</v>
      </c>
      <c r="I1815" s="157"/>
      <c r="L1815" s="153"/>
      <c r="M1815" s="158"/>
      <c r="T1815" s="159"/>
      <c r="AT1815" s="154" t="s">
        <v>176</v>
      </c>
      <c r="AU1815" s="154" t="s">
        <v>86</v>
      </c>
      <c r="AV1815" s="13" t="s">
        <v>86</v>
      </c>
      <c r="AW1815" s="13" t="s">
        <v>37</v>
      </c>
      <c r="AX1815" s="13" t="s">
        <v>76</v>
      </c>
      <c r="AY1815" s="154" t="s">
        <v>163</v>
      </c>
    </row>
    <row r="1816" spans="2:51" s="12" customFormat="1">
      <c r="B1816" s="147"/>
      <c r="D1816" s="141" t="s">
        <v>176</v>
      </c>
      <c r="E1816" s="148" t="s">
        <v>19</v>
      </c>
      <c r="F1816" s="149" t="s">
        <v>610</v>
      </c>
      <c r="H1816" s="148" t="s">
        <v>19</v>
      </c>
      <c r="I1816" s="150"/>
      <c r="L1816" s="147"/>
      <c r="M1816" s="151"/>
      <c r="T1816" s="152"/>
      <c r="AT1816" s="148" t="s">
        <v>176</v>
      </c>
      <c r="AU1816" s="148" t="s">
        <v>86</v>
      </c>
      <c r="AV1816" s="12" t="s">
        <v>84</v>
      </c>
      <c r="AW1816" s="12" t="s">
        <v>37</v>
      </c>
      <c r="AX1816" s="12" t="s">
        <v>76</v>
      </c>
      <c r="AY1816" s="148" t="s">
        <v>163</v>
      </c>
    </row>
    <row r="1817" spans="2:51" s="13" customFormat="1">
      <c r="B1817" s="153"/>
      <c r="D1817" s="141" t="s">
        <v>176</v>
      </c>
      <c r="E1817" s="154" t="s">
        <v>19</v>
      </c>
      <c r="F1817" s="155" t="s">
        <v>1302</v>
      </c>
      <c r="H1817" s="156">
        <v>0.98</v>
      </c>
      <c r="I1817" s="157"/>
      <c r="L1817" s="153"/>
      <c r="M1817" s="158"/>
      <c r="T1817" s="159"/>
      <c r="AT1817" s="154" t="s">
        <v>176</v>
      </c>
      <c r="AU1817" s="154" t="s">
        <v>86</v>
      </c>
      <c r="AV1817" s="13" t="s">
        <v>86</v>
      </c>
      <c r="AW1817" s="13" t="s">
        <v>37</v>
      </c>
      <c r="AX1817" s="13" t="s">
        <v>76</v>
      </c>
      <c r="AY1817" s="154" t="s">
        <v>163</v>
      </c>
    </row>
    <row r="1818" spans="2:51" s="12" customFormat="1">
      <c r="B1818" s="147"/>
      <c r="D1818" s="141" t="s">
        <v>176</v>
      </c>
      <c r="E1818" s="148" t="s">
        <v>19</v>
      </c>
      <c r="F1818" s="149" t="s">
        <v>593</v>
      </c>
      <c r="H1818" s="148" t="s">
        <v>19</v>
      </c>
      <c r="I1818" s="150"/>
      <c r="L1818" s="147"/>
      <c r="M1818" s="151"/>
      <c r="T1818" s="152"/>
      <c r="AT1818" s="148" t="s">
        <v>176</v>
      </c>
      <c r="AU1818" s="148" t="s">
        <v>86</v>
      </c>
      <c r="AV1818" s="12" t="s">
        <v>84</v>
      </c>
      <c r="AW1818" s="12" t="s">
        <v>37</v>
      </c>
      <c r="AX1818" s="12" t="s">
        <v>76</v>
      </c>
      <c r="AY1818" s="148" t="s">
        <v>163</v>
      </c>
    </row>
    <row r="1819" spans="2:51" s="13" customFormat="1">
      <c r="B1819" s="153"/>
      <c r="D1819" s="141" t="s">
        <v>176</v>
      </c>
      <c r="E1819" s="154" t="s">
        <v>19</v>
      </c>
      <c r="F1819" s="155" t="s">
        <v>1303</v>
      </c>
      <c r="H1819" s="156">
        <v>1.1399999999999999</v>
      </c>
      <c r="I1819" s="157"/>
      <c r="L1819" s="153"/>
      <c r="M1819" s="158"/>
      <c r="T1819" s="159"/>
      <c r="AT1819" s="154" t="s">
        <v>176</v>
      </c>
      <c r="AU1819" s="154" t="s">
        <v>86</v>
      </c>
      <c r="AV1819" s="13" t="s">
        <v>86</v>
      </c>
      <c r="AW1819" s="13" t="s">
        <v>37</v>
      </c>
      <c r="AX1819" s="13" t="s">
        <v>76</v>
      </c>
      <c r="AY1819" s="154" t="s">
        <v>163</v>
      </c>
    </row>
    <row r="1820" spans="2:51" s="12" customFormat="1">
      <c r="B1820" s="147"/>
      <c r="D1820" s="141" t="s">
        <v>176</v>
      </c>
      <c r="E1820" s="148" t="s">
        <v>19</v>
      </c>
      <c r="F1820" s="149" t="s">
        <v>596</v>
      </c>
      <c r="H1820" s="148" t="s">
        <v>19</v>
      </c>
      <c r="I1820" s="150"/>
      <c r="L1820" s="147"/>
      <c r="M1820" s="151"/>
      <c r="T1820" s="152"/>
      <c r="AT1820" s="148" t="s">
        <v>176</v>
      </c>
      <c r="AU1820" s="148" t="s">
        <v>86</v>
      </c>
      <c r="AV1820" s="12" t="s">
        <v>84</v>
      </c>
      <c r="AW1820" s="12" t="s">
        <v>37</v>
      </c>
      <c r="AX1820" s="12" t="s">
        <v>76</v>
      </c>
      <c r="AY1820" s="148" t="s">
        <v>163</v>
      </c>
    </row>
    <row r="1821" spans="2:51" s="13" customFormat="1">
      <c r="B1821" s="153"/>
      <c r="D1821" s="141" t="s">
        <v>176</v>
      </c>
      <c r="E1821" s="154" t="s">
        <v>19</v>
      </c>
      <c r="F1821" s="155" t="s">
        <v>1304</v>
      </c>
      <c r="H1821" s="156">
        <v>1.1599999999999999</v>
      </c>
      <c r="I1821" s="157"/>
      <c r="L1821" s="153"/>
      <c r="M1821" s="158"/>
      <c r="T1821" s="159"/>
      <c r="AT1821" s="154" t="s">
        <v>176</v>
      </c>
      <c r="AU1821" s="154" t="s">
        <v>86</v>
      </c>
      <c r="AV1821" s="13" t="s">
        <v>86</v>
      </c>
      <c r="AW1821" s="13" t="s">
        <v>37</v>
      </c>
      <c r="AX1821" s="13" t="s">
        <v>76</v>
      </c>
      <c r="AY1821" s="154" t="s">
        <v>163</v>
      </c>
    </row>
    <row r="1822" spans="2:51" s="12" customFormat="1">
      <c r="B1822" s="147"/>
      <c r="D1822" s="141" t="s">
        <v>176</v>
      </c>
      <c r="E1822" s="148" t="s">
        <v>19</v>
      </c>
      <c r="F1822" s="149" t="s">
        <v>583</v>
      </c>
      <c r="H1822" s="148" t="s">
        <v>19</v>
      </c>
      <c r="I1822" s="150"/>
      <c r="L1822" s="147"/>
      <c r="M1822" s="151"/>
      <c r="T1822" s="152"/>
      <c r="AT1822" s="148" t="s">
        <v>176</v>
      </c>
      <c r="AU1822" s="148" t="s">
        <v>86</v>
      </c>
      <c r="AV1822" s="12" t="s">
        <v>84</v>
      </c>
      <c r="AW1822" s="12" t="s">
        <v>37</v>
      </c>
      <c r="AX1822" s="12" t="s">
        <v>76</v>
      </c>
      <c r="AY1822" s="148" t="s">
        <v>163</v>
      </c>
    </row>
    <row r="1823" spans="2:51" s="13" customFormat="1">
      <c r="B1823" s="153"/>
      <c r="D1823" s="141" t="s">
        <v>176</v>
      </c>
      <c r="E1823" s="154" t="s">
        <v>19</v>
      </c>
      <c r="F1823" s="155" t="s">
        <v>1305</v>
      </c>
      <c r="H1823" s="156">
        <v>0.26</v>
      </c>
      <c r="I1823" s="157"/>
      <c r="L1823" s="153"/>
      <c r="M1823" s="158"/>
      <c r="T1823" s="159"/>
      <c r="AT1823" s="154" t="s">
        <v>176</v>
      </c>
      <c r="AU1823" s="154" t="s">
        <v>86</v>
      </c>
      <c r="AV1823" s="13" t="s">
        <v>86</v>
      </c>
      <c r="AW1823" s="13" t="s">
        <v>37</v>
      </c>
      <c r="AX1823" s="13" t="s">
        <v>76</v>
      </c>
      <c r="AY1823" s="154" t="s">
        <v>163</v>
      </c>
    </row>
    <row r="1824" spans="2:51" s="12" customFormat="1">
      <c r="B1824" s="147"/>
      <c r="D1824" s="141" t="s">
        <v>176</v>
      </c>
      <c r="E1824" s="148" t="s">
        <v>19</v>
      </c>
      <c r="F1824" s="149" t="s">
        <v>1050</v>
      </c>
      <c r="H1824" s="148" t="s">
        <v>19</v>
      </c>
      <c r="I1824" s="150"/>
      <c r="L1824" s="147"/>
      <c r="M1824" s="151"/>
      <c r="T1824" s="152"/>
      <c r="AT1824" s="148" t="s">
        <v>176</v>
      </c>
      <c r="AU1824" s="148" t="s">
        <v>86</v>
      </c>
      <c r="AV1824" s="12" t="s">
        <v>84</v>
      </c>
      <c r="AW1824" s="12" t="s">
        <v>37</v>
      </c>
      <c r="AX1824" s="12" t="s">
        <v>76</v>
      </c>
      <c r="AY1824" s="148" t="s">
        <v>163</v>
      </c>
    </row>
    <row r="1825" spans="2:51" s="13" customFormat="1">
      <c r="B1825" s="153"/>
      <c r="D1825" s="141" t="s">
        <v>176</v>
      </c>
      <c r="E1825" s="154" t="s">
        <v>19</v>
      </c>
      <c r="F1825" s="155" t="s">
        <v>1303</v>
      </c>
      <c r="H1825" s="156">
        <v>1.1399999999999999</v>
      </c>
      <c r="I1825" s="157"/>
      <c r="L1825" s="153"/>
      <c r="M1825" s="158"/>
      <c r="T1825" s="159"/>
      <c r="AT1825" s="154" t="s">
        <v>176</v>
      </c>
      <c r="AU1825" s="154" t="s">
        <v>86</v>
      </c>
      <c r="AV1825" s="13" t="s">
        <v>86</v>
      </c>
      <c r="AW1825" s="13" t="s">
        <v>37</v>
      </c>
      <c r="AX1825" s="13" t="s">
        <v>76</v>
      </c>
      <c r="AY1825" s="154" t="s">
        <v>163</v>
      </c>
    </row>
    <row r="1826" spans="2:51" s="12" customFormat="1">
      <c r="B1826" s="147"/>
      <c r="D1826" s="141" t="s">
        <v>176</v>
      </c>
      <c r="E1826" s="148" t="s">
        <v>19</v>
      </c>
      <c r="F1826" s="149" t="s">
        <v>1051</v>
      </c>
      <c r="H1826" s="148" t="s">
        <v>19</v>
      </c>
      <c r="I1826" s="150"/>
      <c r="L1826" s="147"/>
      <c r="M1826" s="151"/>
      <c r="T1826" s="152"/>
      <c r="AT1826" s="148" t="s">
        <v>176</v>
      </c>
      <c r="AU1826" s="148" t="s">
        <v>86</v>
      </c>
      <c r="AV1826" s="12" t="s">
        <v>84</v>
      </c>
      <c r="AW1826" s="12" t="s">
        <v>37</v>
      </c>
      <c r="AX1826" s="12" t="s">
        <v>76</v>
      </c>
      <c r="AY1826" s="148" t="s">
        <v>163</v>
      </c>
    </row>
    <row r="1827" spans="2:51" s="13" customFormat="1">
      <c r="B1827" s="153"/>
      <c r="D1827" s="141" t="s">
        <v>176</v>
      </c>
      <c r="E1827" s="154" t="s">
        <v>19</v>
      </c>
      <c r="F1827" s="155" t="s">
        <v>1306</v>
      </c>
      <c r="H1827" s="156">
        <v>2.48</v>
      </c>
      <c r="I1827" s="157"/>
      <c r="L1827" s="153"/>
      <c r="M1827" s="158"/>
      <c r="T1827" s="159"/>
      <c r="AT1827" s="154" t="s">
        <v>176</v>
      </c>
      <c r="AU1827" s="154" t="s">
        <v>86</v>
      </c>
      <c r="AV1827" s="13" t="s">
        <v>86</v>
      </c>
      <c r="AW1827" s="13" t="s">
        <v>37</v>
      </c>
      <c r="AX1827" s="13" t="s">
        <v>76</v>
      </c>
      <c r="AY1827" s="154" t="s">
        <v>163</v>
      </c>
    </row>
    <row r="1828" spans="2:51" s="12" customFormat="1">
      <c r="B1828" s="147"/>
      <c r="D1828" s="141" t="s">
        <v>176</v>
      </c>
      <c r="E1828" s="148" t="s">
        <v>19</v>
      </c>
      <c r="F1828" s="149" t="s">
        <v>1053</v>
      </c>
      <c r="H1828" s="148" t="s">
        <v>19</v>
      </c>
      <c r="I1828" s="150"/>
      <c r="L1828" s="147"/>
      <c r="M1828" s="151"/>
      <c r="T1828" s="152"/>
      <c r="AT1828" s="148" t="s">
        <v>176</v>
      </c>
      <c r="AU1828" s="148" t="s">
        <v>86</v>
      </c>
      <c r="AV1828" s="12" t="s">
        <v>84</v>
      </c>
      <c r="AW1828" s="12" t="s">
        <v>37</v>
      </c>
      <c r="AX1828" s="12" t="s">
        <v>76</v>
      </c>
      <c r="AY1828" s="148" t="s">
        <v>163</v>
      </c>
    </row>
    <row r="1829" spans="2:51" s="13" customFormat="1">
      <c r="B1829" s="153"/>
      <c r="D1829" s="141" t="s">
        <v>176</v>
      </c>
      <c r="E1829" s="154" t="s">
        <v>19</v>
      </c>
      <c r="F1829" s="155" t="s">
        <v>1307</v>
      </c>
      <c r="H1829" s="156">
        <v>0.78</v>
      </c>
      <c r="I1829" s="157"/>
      <c r="L1829" s="153"/>
      <c r="M1829" s="158"/>
      <c r="T1829" s="159"/>
      <c r="AT1829" s="154" t="s">
        <v>176</v>
      </c>
      <c r="AU1829" s="154" t="s">
        <v>86</v>
      </c>
      <c r="AV1829" s="13" t="s">
        <v>86</v>
      </c>
      <c r="AW1829" s="13" t="s">
        <v>37</v>
      </c>
      <c r="AX1829" s="13" t="s">
        <v>76</v>
      </c>
      <c r="AY1829" s="154" t="s">
        <v>163</v>
      </c>
    </row>
    <row r="1830" spans="2:51" s="12" customFormat="1">
      <c r="B1830" s="147"/>
      <c r="D1830" s="141" t="s">
        <v>176</v>
      </c>
      <c r="E1830" s="148" t="s">
        <v>19</v>
      </c>
      <c r="F1830" s="149" t="s">
        <v>608</v>
      </c>
      <c r="H1830" s="148" t="s">
        <v>19</v>
      </c>
      <c r="I1830" s="150"/>
      <c r="L1830" s="147"/>
      <c r="M1830" s="151"/>
      <c r="T1830" s="152"/>
      <c r="AT1830" s="148" t="s">
        <v>176</v>
      </c>
      <c r="AU1830" s="148" t="s">
        <v>86</v>
      </c>
      <c r="AV1830" s="12" t="s">
        <v>84</v>
      </c>
      <c r="AW1830" s="12" t="s">
        <v>37</v>
      </c>
      <c r="AX1830" s="12" t="s">
        <v>76</v>
      </c>
      <c r="AY1830" s="148" t="s">
        <v>163</v>
      </c>
    </row>
    <row r="1831" spans="2:51" s="13" customFormat="1">
      <c r="B1831" s="153"/>
      <c r="D1831" s="141" t="s">
        <v>176</v>
      </c>
      <c r="E1831" s="154" t="s">
        <v>19</v>
      </c>
      <c r="F1831" s="155" t="s">
        <v>1306</v>
      </c>
      <c r="H1831" s="156">
        <v>2.48</v>
      </c>
      <c r="I1831" s="157"/>
      <c r="L1831" s="153"/>
      <c r="M1831" s="158"/>
      <c r="T1831" s="159"/>
      <c r="AT1831" s="154" t="s">
        <v>176</v>
      </c>
      <c r="AU1831" s="154" t="s">
        <v>86</v>
      </c>
      <c r="AV1831" s="13" t="s">
        <v>86</v>
      </c>
      <c r="AW1831" s="13" t="s">
        <v>37</v>
      </c>
      <c r="AX1831" s="13" t="s">
        <v>76</v>
      </c>
      <c r="AY1831" s="154" t="s">
        <v>163</v>
      </c>
    </row>
    <row r="1832" spans="2:51" s="12" customFormat="1">
      <c r="B1832" s="147"/>
      <c r="D1832" s="141" t="s">
        <v>176</v>
      </c>
      <c r="E1832" s="148" t="s">
        <v>19</v>
      </c>
      <c r="F1832" s="149" t="s">
        <v>1055</v>
      </c>
      <c r="H1832" s="148" t="s">
        <v>19</v>
      </c>
      <c r="I1832" s="150"/>
      <c r="L1832" s="147"/>
      <c r="M1832" s="151"/>
      <c r="T1832" s="152"/>
      <c r="AT1832" s="148" t="s">
        <v>176</v>
      </c>
      <c r="AU1832" s="148" t="s">
        <v>86</v>
      </c>
      <c r="AV1832" s="12" t="s">
        <v>84</v>
      </c>
      <c r="AW1832" s="12" t="s">
        <v>37</v>
      </c>
      <c r="AX1832" s="12" t="s">
        <v>76</v>
      </c>
      <c r="AY1832" s="148" t="s">
        <v>163</v>
      </c>
    </row>
    <row r="1833" spans="2:51" s="13" customFormat="1">
      <c r="B1833" s="153"/>
      <c r="D1833" s="141" t="s">
        <v>176</v>
      </c>
      <c r="E1833" s="154" t="s">
        <v>19</v>
      </c>
      <c r="F1833" s="155" t="s">
        <v>1304</v>
      </c>
      <c r="H1833" s="156">
        <v>1.1599999999999999</v>
      </c>
      <c r="I1833" s="157"/>
      <c r="L1833" s="153"/>
      <c r="M1833" s="158"/>
      <c r="T1833" s="159"/>
      <c r="AT1833" s="154" t="s">
        <v>176</v>
      </c>
      <c r="AU1833" s="154" t="s">
        <v>86</v>
      </c>
      <c r="AV1833" s="13" t="s">
        <v>86</v>
      </c>
      <c r="AW1833" s="13" t="s">
        <v>37</v>
      </c>
      <c r="AX1833" s="13" t="s">
        <v>76</v>
      </c>
      <c r="AY1833" s="154" t="s">
        <v>163</v>
      </c>
    </row>
    <row r="1834" spans="2:51" s="15" customFormat="1">
      <c r="B1834" s="177"/>
      <c r="D1834" s="141" t="s">
        <v>176</v>
      </c>
      <c r="E1834" s="178" t="s">
        <v>19</v>
      </c>
      <c r="F1834" s="179" t="s">
        <v>657</v>
      </c>
      <c r="H1834" s="180">
        <v>35.32</v>
      </c>
      <c r="I1834" s="181"/>
      <c r="L1834" s="177"/>
      <c r="M1834" s="182"/>
      <c r="T1834" s="183"/>
      <c r="AT1834" s="178" t="s">
        <v>176</v>
      </c>
      <c r="AU1834" s="178" t="s">
        <v>86</v>
      </c>
      <c r="AV1834" s="15" t="s">
        <v>184</v>
      </c>
      <c r="AW1834" s="15" t="s">
        <v>37</v>
      </c>
      <c r="AX1834" s="15" t="s">
        <v>76</v>
      </c>
      <c r="AY1834" s="178" t="s">
        <v>163</v>
      </c>
    </row>
    <row r="1835" spans="2:51" s="12" customFormat="1">
      <c r="B1835" s="147"/>
      <c r="D1835" s="141" t="s">
        <v>176</v>
      </c>
      <c r="E1835" s="148" t="s">
        <v>19</v>
      </c>
      <c r="F1835" s="149" t="s">
        <v>511</v>
      </c>
      <c r="H1835" s="148" t="s">
        <v>19</v>
      </c>
      <c r="I1835" s="150"/>
      <c r="L1835" s="147"/>
      <c r="M1835" s="151"/>
      <c r="T1835" s="152"/>
      <c r="AT1835" s="148" t="s">
        <v>176</v>
      </c>
      <c r="AU1835" s="148" t="s">
        <v>86</v>
      </c>
      <c r="AV1835" s="12" t="s">
        <v>84</v>
      </c>
      <c r="AW1835" s="12" t="s">
        <v>37</v>
      </c>
      <c r="AX1835" s="12" t="s">
        <v>76</v>
      </c>
      <c r="AY1835" s="148" t="s">
        <v>163</v>
      </c>
    </row>
    <row r="1836" spans="2:51" s="12" customFormat="1">
      <c r="B1836" s="147"/>
      <c r="D1836" s="141" t="s">
        <v>176</v>
      </c>
      <c r="E1836" s="148" t="s">
        <v>19</v>
      </c>
      <c r="F1836" s="149" t="s">
        <v>1167</v>
      </c>
      <c r="H1836" s="148" t="s">
        <v>19</v>
      </c>
      <c r="I1836" s="150"/>
      <c r="L1836" s="147"/>
      <c r="M1836" s="151"/>
      <c r="T1836" s="152"/>
      <c r="AT1836" s="148" t="s">
        <v>176</v>
      </c>
      <c r="AU1836" s="148" t="s">
        <v>86</v>
      </c>
      <c r="AV1836" s="12" t="s">
        <v>84</v>
      </c>
      <c r="AW1836" s="12" t="s">
        <v>37</v>
      </c>
      <c r="AX1836" s="12" t="s">
        <v>76</v>
      </c>
      <c r="AY1836" s="148" t="s">
        <v>163</v>
      </c>
    </row>
    <row r="1837" spans="2:51" s="13" customFormat="1" ht="20.399999999999999">
      <c r="B1837" s="153"/>
      <c r="D1837" s="141" t="s">
        <v>176</v>
      </c>
      <c r="E1837" s="154" t="s">
        <v>19</v>
      </c>
      <c r="F1837" s="155" t="s">
        <v>1168</v>
      </c>
      <c r="H1837" s="156">
        <v>26.504999999999999</v>
      </c>
      <c r="I1837" s="157"/>
      <c r="L1837" s="153"/>
      <c r="M1837" s="158"/>
      <c r="T1837" s="159"/>
      <c r="AT1837" s="154" t="s">
        <v>176</v>
      </c>
      <c r="AU1837" s="154" t="s">
        <v>86</v>
      </c>
      <c r="AV1837" s="13" t="s">
        <v>86</v>
      </c>
      <c r="AW1837" s="13" t="s">
        <v>37</v>
      </c>
      <c r="AX1837" s="13" t="s">
        <v>76</v>
      </c>
      <c r="AY1837" s="154" t="s">
        <v>163</v>
      </c>
    </row>
    <row r="1838" spans="2:51" s="12" customFormat="1">
      <c r="B1838" s="147"/>
      <c r="D1838" s="141" t="s">
        <v>176</v>
      </c>
      <c r="E1838" s="148" t="s">
        <v>19</v>
      </c>
      <c r="F1838" s="149" t="s">
        <v>555</v>
      </c>
      <c r="H1838" s="148" t="s">
        <v>19</v>
      </c>
      <c r="I1838" s="150"/>
      <c r="L1838" s="147"/>
      <c r="M1838" s="151"/>
      <c r="T1838" s="152"/>
      <c r="AT1838" s="148" t="s">
        <v>176</v>
      </c>
      <c r="AU1838" s="148" t="s">
        <v>86</v>
      </c>
      <c r="AV1838" s="12" t="s">
        <v>84</v>
      </c>
      <c r="AW1838" s="12" t="s">
        <v>37</v>
      </c>
      <c r="AX1838" s="12" t="s">
        <v>76</v>
      </c>
      <c r="AY1838" s="148" t="s">
        <v>163</v>
      </c>
    </row>
    <row r="1839" spans="2:51" s="13" customFormat="1">
      <c r="B1839" s="153"/>
      <c r="D1839" s="141" t="s">
        <v>176</v>
      </c>
      <c r="E1839" s="154" t="s">
        <v>19</v>
      </c>
      <c r="F1839" s="155" t="s">
        <v>1169</v>
      </c>
      <c r="H1839" s="156">
        <v>-7.77</v>
      </c>
      <c r="I1839" s="157"/>
      <c r="L1839" s="153"/>
      <c r="M1839" s="158"/>
      <c r="T1839" s="159"/>
      <c r="AT1839" s="154" t="s">
        <v>176</v>
      </c>
      <c r="AU1839" s="154" t="s">
        <v>86</v>
      </c>
      <c r="AV1839" s="13" t="s">
        <v>86</v>
      </c>
      <c r="AW1839" s="13" t="s">
        <v>37</v>
      </c>
      <c r="AX1839" s="13" t="s">
        <v>76</v>
      </c>
      <c r="AY1839" s="154" t="s">
        <v>163</v>
      </c>
    </row>
    <row r="1840" spans="2:51" s="15" customFormat="1">
      <c r="B1840" s="177"/>
      <c r="D1840" s="141" t="s">
        <v>176</v>
      </c>
      <c r="E1840" s="178" t="s">
        <v>19</v>
      </c>
      <c r="F1840" s="179" t="s">
        <v>657</v>
      </c>
      <c r="H1840" s="180">
        <v>18.734999999999999</v>
      </c>
      <c r="I1840" s="181"/>
      <c r="L1840" s="177"/>
      <c r="M1840" s="182"/>
      <c r="T1840" s="183"/>
      <c r="AT1840" s="178" t="s">
        <v>176</v>
      </c>
      <c r="AU1840" s="178" t="s">
        <v>86</v>
      </c>
      <c r="AV1840" s="15" t="s">
        <v>184</v>
      </c>
      <c r="AW1840" s="15" t="s">
        <v>37</v>
      </c>
      <c r="AX1840" s="15" t="s">
        <v>76</v>
      </c>
      <c r="AY1840" s="178" t="s">
        <v>163</v>
      </c>
    </row>
    <row r="1841" spans="2:65" s="12" customFormat="1">
      <c r="B1841" s="147"/>
      <c r="D1841" s="141" t="s">
        <v>176</v>
      </c>
      <c r="E1841" s="148" t="s">
        <v>19</v>
      </c>
      <c r="F1841" s="149" t="s">
        <v>511</v>
      </c>
      <c r="H1841" s="148" t="s">
        <v>19</v>
      </c>
      <c r="I1841" s="150"/>
      <c r="L1841" s="147"/>
      <c r="M1841" s="151"/>
      <c r="T1841" s="152"/>
      <c r="AT1841" s="148" t="s">
        <v>176</v>
      </c>
      <c r="AU1841" s="148" t="s">
        <v>86</v>
      </c>
      <c r="AV1841" s="12" t="s">
        <v>84</v>
      </c>
      <c r="AW1841" s="12" t="s">
        <v>37</v>
      </c>
      <c r="AX1841" s="12" t="s">
        <v>76</v>
      </c>
      <c r="AY1841" s="148" t="s">
        <v>163</v>
      </c>
    </row>
    <row r="1842" spans="2:65" s="12" customFormat="1">
      <c r="B1842" s="147"/>
      <c r="D1842" s="141" t="s">
        <v>176</v>
      </c>
      <c r="E1842" s="148" t="s">
        <v>19</v>
      </c>
      <c r="F1842" s="149" t="s">
        <v>512</v>
      </c>
      <c r="H1842" s="148" t="s">
        <v>19</v>
      </c>
      <c r="I1842" s="150"/>
      <c r="L1842" s="147"/>
      <c r="M1842" s="151"/>
      <c r="T1842" s="152"/>
      <c r="AT1842" s="148" t="s">
        <v>176</v>
      </c>
      <c r="AU1842" s="148" t="s">
        <v>86</v>
      </c>
      <c r="AV1842" s="12" t="s">
        <v>84</v>
      </c>
      <c r="AW1842" s="12" t="s">
        <v>37</v>
      </c>
      <c r="AX1842" s="12" t="s">
        <v>76</v>
      </c>
      <c r="AY1842" s="148" t="s">
        <v>163</v>
      </c>
    </row>
    <row r="1843" spans="2:65" s="13" customFormat="1">
      <c r="B1843" s="153"/>
      <c r="D1843" s="141" t="s">
        <v>176</v>
      </c>
      <c r="E1843" s="154" t="s">
        <v>19</v>
      </c>
      <c r="F1843" s="155" t="s">
        <v>520</v>
      </c>
      <c r="H1843" s="156">
        <v>2.16</v>
      </c>
      <c r="I1843" s="157"/>
      <c r="L1843" s="153"/>
      <c r="M1843" s="158"/>
      <c r="T1843" s="159"/>
      <c r="AT1843" s="154" t="s">
        <v>176</v>
      </c>
      <c r="AU1843" s="154" t="s">
        <v>86</v>
      </c>
      <c r="AV1843" s="13" t="s">
        <v>86</v>
      </c>
      <c r="AW1843" s="13" t="s">
        <v>37</v>
      </c>
      <c r="AX1843" s="13" t="s">
        <v>76</v>
      </c>
      <c r="AY1843" s="154" t="s">
        <v>163</v>
      </c>
    </row>
    <row r="1844" spans="2:65" s="13" customFormat="1">
      <c r="B1844" s="153"/>
      <c r="D1844" s="141" t="s">
        <v>176</v>
      </c>
      <c r="E1844" s="154" t="s">
        <v>19</v>
      </c>
      <c r="F1844" s="155" t="s">
        <v>513</v>
      </c>
      <c r="H1844" s="156">
        <v>0.75</v>
      </c>
      <c r="I1844" s="157"/>
      <c r="L1844" s="153"/>
      <c r="M1844" s="158"/>
      <c r="T1844" s="159"/>
      <c r="AT1844" s="154" t="s">
        <v>176</v>
      </c>
      <c r="AU1844" s="154" t="s">
        <v>86</v>
      </c>
      <c r="AV1844" s="13" t="s">
        <v>86</v>
      </c>
      <c r="AW1844" s="13" t="s">
        <v>37</v>
      </c>
      <c r="AX1844" s="13" t="s">
        <v>76</v>
      </c>
      <c r="AY1844" s="154" t="s">
        <v>163</v>
      </c>
    </row>
    <row r="1845" spans="2:65" s="13" customFormat="1">
      <c r="B1845" s="153"/>
      <c r="D1845" s="141" t="s">
        <v>176</v>
      </c>
      <c r="E1845" s="154" t="s">
        <v>19</v>
      </c>
      <c r="F1845" s="155" t="s">
        <v>1181</v>
      </c>
      <c r="H1845" s="156">
        <v>0.95</v>
      </c>
      <c r="I1845" s="157"/>
      <c r="L1845" s="153"/>
      <c r="M1845" s="158"/>
      <c r="T1845" s="159"/>
      <c r="AT1845" s="154" t="s">
        <v>176</v>
      </c>
      <c r="AU1845" s="154" t="s">
        <v>86</v>
      </c>
      <c r="AV1845" s="13" t="s">
        <v>86</v>
      </c>
      <c r="AW1845" s="13" t="s">
        <v>37</v>
      </c>
      <c r="AX1845" s="13" t="s">
        <v>76</v>
      </c>
      <c r="AY1845" s="154" t="s">
        <v>163</v>
      </c>
    </row>
    <row r="1846" spans="2:65" s="15" customFormat="1">
      <c r="B1846" s="177"/>
      <c r="D1846" s="141" t="s">
        <v>176</v>
      </c>
      <c r="E1846" s="178" t="s">
        <v>19</v>
      </c>
      <c r="F1846" s="179" t="s">
        <v>657</v>
      </c>
      <c r="H1846" s="180">
        <v>3.86</v>
      </c>
      <c r="I1846" s="181"/>
      <c r="L1846" s="177"/>
      <c r="M1846" s="182"/>
      <c r="T1846" s="183"/>
      <c r="AT1846" s="178" t="s">
        <v>176</v>
      </c>
      <c r="AU1846" s="178" t="s">
        <v>86</v>
      </c>
      <c r="AV1846" s="15" t="s">
        <v>184</v>
      </c>
      <c r="AW1846" s="15" t="s">
        <v>37</v>
      </c>
      <c r="AX1846" s="15" t="s">
        <v>76</v>
      </c>
      <c r="AY1846" s="178" t="s">
        <v>163</v>
      </c>
    </row>
    <row r="1847" spans="2:65" s="14" customFormat="1">
      <c r="B1847" s="160"/>
      <c r="D1847" s="141" t="s">
        <v>176</v>
      </c>
      <c r="E1847" s="161" t="s">
        <v>19</v>
      </c>
      <c r="F1847" s="162" t="s">
        <v>178</v>
      </c>
      <c r="H1847" s="163">
        <v>501.45100000000002</v>
      </c>
      <c r="I1847" s="164"/>
      <c r="L1847" s="160"/>
      <c r="M1847" s="165"/>
      <c r="T1847" s="166"/>
      <c r="AT1847" s="161" t="s">
        <v>176</v>
      </c>
      <c r="AU1847" s="161" t="s">
        <v>86</v>
      </c>
      <c r="AV1847" s="14" t="s">
        <v>170</v>
      </c>
      <c r="AW1847" s="14" t="s">
        <v>37</v>
      </c>
      <c r="AX1847" s="14" t="s">
        <v>84</v>
      </c>
      <c r="AY1847" s="161" t="s">
        <v>163</v>
      </c>
    </row>
    <row r="1848" spans="2:65" s="1" customFormat="1" ht="44.25" customHeight="1">
      <c r="B1848" s="33"/>
      <c r="C1848" s="128" t="s">
        <v>1323</v>
      </c>
      <c r="D1848" s="128" t="s">
        <v>165</v>
      </c>
      <c r="E1848" s="129" t="s">
        <v>1324</v>
      </c>
      <c r="F1848" s="130" t="s">
        <v>1325</v>
      </c>
      <c r="G1848" s="131" t="s">
        <v>187</v>
      </c>
      <c r="H1848" s="132">
        <v>17.715</v>
      </c>
      <c r="I1848" s="133"/>
      <c r="J1848" s="134">
        <f>ROUND(I1848*H1848,2)</f>
        <v>0</v>
      </c>
      <c r="K1848" s="130" t="s">
        <v>169</v>
      </c>
      <c r="L1848" s="33"/>
      <c r="M1848" s="135" t="s">
        <v>19</v>
      </c>
      <c r="N1848" s="136" t="s">
        <v>47</v>
      </c>
      <c r="P1848" s="137">
        <f>O1848*H1848</f>
        <v>0</v>
      </c>
      <c r="Q1848" s="137">
        <v>8.3499999999999998E-3</v>
      </c>
      <c r="R1848" s="137">
        <f>Q1848*H1848</f>
        <v>0.14792025</v>
      </c>
      <c r="S1848" s="137">
        <v>0</v>
      </c>
      <c r="T1848" s="138">
        <f>S1848*H1848</f>
        <v>0</v>
      </c>
      <c r="AR1848" s="139" t="s">
        <v>170</v>
      </c>
      <c r="AT1848" s="139" t="s">
        <v>165</v>
      </c>
      <c r="AU1848" s="139" t="s">
        <v>86</v>
      </c>
      <c r="AY1848" s="18" t="s">
        <v>163</v>
      </c>
      <c r="BE1848" s="140">
        <f>IF(N1848="základní",J1848,0)</f>
        <v>0</v>
      </c>
      <c r="BF1848" s="140">
        <f>IF(N1848="snížená",J1848,0)</f>
        <v>0</v>
      </c>
      <c r="BG1848" s="140">
        <f>IF(N1848="zákl. přenesená",J1848,0)</f>
        <v>0</v>
      </c>
      <c r="BH1848" s="140">
        <f>IF(N1848="sníž. přenesená",J1848,0)</f>
        <v>0</v>
      </c>
      <c r="BI1848" s="140">
        <f>IF(N1848="nulová",J1848,0)</f>
        <v>0</v>
      </c>
      <c r="BJ1848" s="18" t="s">
        <v>84</v>
      </c>
      <c r="BK1848" s="140">
        <f>ROUND(I1848*H1848,2)</f>
        <v>0</v>
      </c>
      <c r="BL1848" s="18" t="s">
        <v>170</v>
      </c>
      <c r="BM1848" s="139" t="s">
        <v>1326</v>
      </c>
    </row>
    <row r="1849" spans="2:65" s="1" customFormat="1" ht="38.4">
      <c r="B1849" s="33"/>
      <c r="D1849" s="141" t="s">
        <v>172</v>
      </c>
      <c r="F1849" s="142" t="s">
        <v>1327</v>
      </c>
      <c r="I1849" s="143"/>
      <c r="L1849" s="33"/>
      <c r="M1849" s="144"/>
      <c r="T1849" s="54"/>
      <c r="AT1849" s="18" t="s">
        <v>172</v>
      </c>
      <c r="AU1849" s="18" t="s">
        <v>86</v>
      </c>
    </row>
    <row r="1850" spans="2:65" s="1" customFormat="1">
      <c r="B1850" s="33"/>
      <c r="D1850" s="145" t="s">
        <v>174</v>
      </c>
      <c r="F1850" s="146" t="s">
        <v>1328</v>
      </c>
      <c r="I1850" s="143"/>
      <c r="L1850" s="33"/>
      <c r="M1850" s="144"/>
      <c r="T1850" s="54"/>
      <c r="AT1850" s="18" t="s">
        <v>174</v>
      </c>
      <c r="AU1850" s="18" t="s">
        <v>86</v>
      </c>
    </row>
    <row r="1851" spans="2:65" s="12" customFormat="1" ht="20.399999999999999">
      <c r="B1851" s="147"/>
      <c r="D1851" s="141" t="s">
        <v>176</v>
      </c>
      <c r="E1851" s="148" t="s">
        <v>19</v>
      </c>
      <c r="F1851" s="149" t="s">
        <v>1329</v>
      </c>
      <c r="H1851" s="148" t="s">
        <v>19</v>
      </c>
      <c r="I1851" s="150"/>
      <c r="L1851" s="147"/>
      <c r="M1851" s="151"/>
      <c r="T1851" s="152"/>
      <c r="AT1851" s="148" t="s">
        <v>176</v>
      </c>
      <c r="AU1851" s="148" t="s">
        <v>86</v>
      </c>
      <c r="AV1851" s="12" t="s">
        <v>84</v>
      </c>
      <c r="AW1851" s="12" t="s">
        <v>37</v>
      </c>
      <c r="AX1851" s="12" t="s">
        <v>76</v>
      </c>
      <c r="AY1851" s="148" t="s">
        <v>163</v>
      </c>
    </row>
    <row r="1852" spans="2:65" s="12" customFormat="1">
      <c r="B1852" s="147"/>
      <c r="D1852" s="141" t="s">
        <v>176</v>
      </c>
      <c r="E1852" s="148" t="s">
        <v>19</v>
      </c>
      <c r="F1852" s="149" t="s">
        <v>1291</v>
      </c>
      <c r="H1852" s="148" t="s">
        <v>19</v>
      </c>
      <c r="I1852" s="150"/>
      <c r="L1852" s="147"/>
      <c r="M1852" s="151"/>
      <c r="T1852" s="152"/>
      <c r="AT1852" s="148" t="s">
        <v>176</v>
      </c>
      <c r="AU1852" s="148" t="s">
        <v>86</v>
      </c>
      <c r="AV1852" s="12" t="s">
        <v>84</v>
      </c>
      <c r="AW1852" s="12" t="s">
        <v>37</v>
      </c>
      <c r="AX1852" s="12" t="s">
        <v>76</v>
      </c>
      <c r="AY1852" s="148" t="s">
        <v>163</v>
      </c>
    </row>
    <row r="1853" spans="2:65" s="12" customFormat="1">
      <c r="B1853" s="147"/>
      <c r="D1853" s="141" t="s">
        <v>176</v>
      </c>
      <c r="E1853" s="148" t="s">
        <v>19</v>
      </c>
      <c r="F1853" s="149" t="s">
        <v>1281</v>
      </c>
      <c r="H1853" s="148" t="s">
        <v>19</v>
      </c>
      <c r="I1853" s="150"/>
      <c r="L1853" s="147"/>
      <c r="M1853" s="151"/>
      <c r="T1853" s="152"/>
      <c r="AT1853" s="148" t="s">
        <v>176</v>
      </c>
      <c r="AU1853" s="148" t="s">
        <v>86</v>
      </c>
      <c r="AV1853" s="12" t="s">
        <v>84</v>
      </c>
      <c r="AW1853" s="12" t="s">
        <v>37</v>
      </c>
      <c r="AX1853" s="12" t="s">
        <v>76</v>
      </c>
      <c r="AY1853" s="148" t="s">
        <v>163</v>
      </c>
    </row>
    <row r="1854" spans="2:65" s="13" customFormat="1">
      <c r="B1854" s="153"/>
      <c r="D1854" s="141" t="s">
        <v>176</v>
      </c>
      <c r="E1854" s="154" t="s">
        <v>19</v>
      </c>
      <c r="F1854" s="155" t="s">
        <v>1292</v>
      </c>
      <c r="H1854" s="156">
        <v>7.56</v>
      </c>
      <c r="I1854" s="157"/>
      <c r="L1854" s="153"/>
      <c r="M1854" s="158"/>
      <c r="T1854" s="159"/>
      <c r="AT1854" s="154" t="s">
        <v>176</v>
      </c>
      <c r="AU1854" s="154" t="s">
        <v>86</v>
      </c>
      <c r="AV1854" s="13" t="s">
        <v>86</v>
      </c>
      <c r="AW1854" s="13" t="s">
        <v>37</v>
      </c>
      <c r="AX1854" s="13" t="s">
        <v>76</v>
      </c>
      <c r="AY1854" s="154" t="s">
        <v>163</v>
      </c>
    </row>
    <row r="1855" spans="2:65" s="12" customFormat="1">
      <c r="B1855" s="147"/>
      <c r="D1855" s="141" t="s">
        <v>176</v>
      </c>
      <c r="E1855" s="148" t="s">
        <v>19</v>
      </c>
      <c r="F1855" s="149" t="s">
        <v>1284</v>
      </c>
      <c r="H1855" s="148" t="s">
        <v>19</v>
      </c>
      <c r="I1855" s="150"/>
      <c r="L1855" s="147"/>
      <c r="M1855" s="151"/>
      <c r="T1855" s="152"/>
      <c r="AT1855" s="148" t="s">
        <v>176</v>
      </c>
      <c r="AU1855" s="148" t="s">
        <v>86</v>
      </c>
      <c r="AV1855" s="12" t="s">
        <v>84</v>
      </c>
      <c r="AW1855" s="12" t="s">
        <v>37</v>
      </c>
      <c r="AX1855" s="12" t="s">
        <v>76</v>
      </c>
      <c r="AY1855" s="148" t="s">
        <v>163</v>
      </c>
    </row>
    <row r="1856" spans="2:65" s="13" customFormat="1">
      <c r="B1856" s="153"/>
      <c r="D1856" s="141" t="s">
        <v>176</v>
      </c>
      <c r="E1856" s="154" t="s">
        <v>19</v>
      </c>
      <c r="F1856" s="155" t="s">
        <v>1293</v>
      </c>
      <c r="H1856" s="156">
        <v>0.22500000000000001</v>
      </c>
      <c r="I1856" s="157"/>
      <c r="L1856" s="153"/>
      <c r="M1856" s="158"/>
      <c r="T1856" s="159"/>
      <c r="AT1856" s="154" t="s">
        <v>176</v>
      </c>
      <c r="AU1856" s="154" t="s">
        <v>86</v>
      </c>
      <c r="AV1856" s="13" t="s">
        <v>86</v>
      </c>
      <c r="AW1856" s="13" t="s">
        <v>37</v>
      </c>
      <c r="AX1856" s="13" t="s">
        <v>76</v>
      </c>
      <c r="AY1856" s="154" t="s">
        <v>163</v>
      </c>
    </row>
    <row r="1857" spans="2:65" s="12" customFormat="1">
      <c r="B1857" s="147"/>
      <c r="D1857" s="141" t="s">
        <v>176</v>
      </c>
      <c r="E1857" s="148" t="s">
        <v>19</v>
      </c>
      <c r="F1857" s="149" t="s">
        <v>1286</v>
      </c>
      <c r="H1857" s="148" t="s">
        <v>19</v>
      </c>
      <c r="I1857" s="150"/>
      <c r="L1857" s="147"/>
      <c r="M1857" s="151"/>
      <c r="T1857" s="152"/>
      <c r="AT1857" s="148" t="s">
        <v>176</v>
      </c>
      <c r="AU1857" s="148" t="s">
        <v>86</v>
      </c>
      <c r="AV1857" s="12" t="s">
        <v>84</v>
      </c>
      <c r="AW1857" s="12" t="s">
        <v>37</v>
      </c>
      <c r="AX1857" s="12" t="s">
        <v>76</v>
      </c>
      <c r="AY1857" s="148" t="s">
        <v>163</v>
      </c>
    </row>
    <row r="1858" spans="2:65" s="13" customFormat="1">
      <c r="B1858" s="153"/>
      <c r="D1858" s="141" t="s">
        <v>176</v>
      </c>
      <c r="E1858" s="154" t="s">
        <v>19</v>
      </c>
      <c r="F1858" s="155" t="s">
        <v>1292</v>
      </c>
      <c r="H1858" s="156">
        <v>7.56</v>
      </c>
      <c r="I1858" s="157"/>
      <c r="L1858" s="153"/>
      <c r="M1858" s="158"/>
      <c r="T1858" s="159"/>
      <c r="AT1858" s="154" t="s">
        <v>176</v>
      </c>
      <c r="AU1858" s="154" t="s">
        <v>86</v>
      </c>
      <c r="AV1858" s="13" t="s">
        <v>86</v>
      </c>
      <c r="AW1858" s="13" t="s">
        <v>37</v>
      </c>
      <c r="AX1858" s="13" t="s">
        <v>76</v>
      </c>
      <c r="AY1858" s="154" t="s">
        <v>163</v>
      </c>
    </row>
    <row r="1859" spans="2:65" s="12" customFormat="1">
      <c r="B1859" s="147"/>
      <c r="D1859" s="141" t="s">
        <v>176</v>
      </c>
      <c r="E1859" s="148" t="s">
        <v>19</v>
      </c>
      <c r="F1859" s="149" t="s">
        <v>555</v>
      </c>
      <c r="H1859" s="148" t="s">
        <v>19</v>
      </c>
      <c r="I1859" s="150"/>
      <c r="L1859" s="147"/>
      <c r="M1859" s="151"/>
      <c r="T1859" s="152"/>
      <c r="AT1859" s="148" t="s">
        <v>176</v>
      </c>
      <c r="AU1859" s="148" t="s">
        <v>86</v>
      </c>
      <c r="AV1859" s="12" t="s">
        <v>84</v>
      </c>
      <c r="AW1859" s="12" t="s">
        <v>37</v>
      </c>
      <c r="AX1859" s="12" t="s">
        <v>76</v>
      </c>
      <c r="AY1859" s="148" t="s">
        <v>163</v>
      </c>
    </row>
    <row r="1860" spans="2:65" s="13" customFormat="1">
      <c r="B1860" s="153"/>
      <c r="D1860" s="141" t="s">
        <v>176</v>
      </c>
      <c r="E1860" s="154" t="s">
        <v>19</v>
      </c>
      <c r="F1860" s="155" t="s">
        <v>1294</v>
      </c>
      <c r="H1860" s="156">
        <v>-0.87</v>
      </c>
      <c r="I1860" s="157"/>
      <c r="L1860" s="153"/>
      <c r="M1860" s="158"/>
      <c r="T1860" s="159"/>
      <c r="AT1860" s="154" t="s">
        <v>176</v>
      </c>
      <c r="AU1860" s="154" t="s">
        <v>86</v>
      </c>
      <c r="AV1860" s="13" t="s">
        <v>86</v>
      </c>
      <c r="AW1860" s="13" t="s">
        <v>37</v>
      </c>
      <c r="AX1860" s="13" t="s">
        <v>76</v>
      </c>
      <c r="AY1860" s="154" t="s">
        <v>163</v>
      </c>
    </row>
    <row r="1861" spans="2:65" s="12" customFormat="1">
      <c r="B1861" s="147"/>
      <c r="D1861" s="141" t="s">
        <v>176</v>
      </c>
      <c r="E1861" s="148" t="s">
        <v>19</v>
      </c>
      <c r="F1861" s="149" t="s">
        <v>1288</v>
      </c>
      <c r="H1861" s="148" t="s">
        <v>19</v>
      </c>
      <c r="I1861" s="150"/>
      <c r="L1861" s="147"/>
      <c r="M1861" s="151"/>
      <c r="T1861" s="152"/>
      <c r="AT1861" s="148" t="s">
        <v>176</v>
      </c>
      <c r="AU1861" s="148" t="s">
        <v>86</v>
      </c>
      <c r="AV1861" s="12" t="s">
        <v>84</v>
      </c>
      <c r="AW1861" s="12" t="s">
        <v>37</v>
      </c>
      <c r="AX1861" s="12" t="s">
        <v>76</v>
      </c>
      <c r="AY1861" s="148" t="s">
        <v>163</v>
      </c>
    </row>
    <row r="1862" spans="2:65" s="13" customFormat="1">
      <c r="B1862" s="153"/>
      <c r="D1862" s="141" t="s">
        <v>176</v>
      </c>
      <c r="E1862" s="154" t="s">
        <v>19</v>
      </c>
      <c r="F1862" s="155" t="s">
        <v>1295</v>
      </c>
      <c r="H1862" s="156">
        <v>3.24</v>
      </c>
      <c r="I1862" s="157"/>
      <c r="L1862" s="153"/>
      <c r="M1862" s="158"/>
      <c r="T1862" s="159"/>
      <c r="AT1862" s="154" t="s">
        <v>176</v>
      </c>
      <c r="AU1862" s="154" t="s">
        <v>86</v>
      </c>
      <c r="AV1862" s="13" t="s">
        <v>86</v>
      </c>
      <c r="AW1862" s="13" t="s">
        <v>37</v>
      </c>
      <c r="AX1862" s="13" t="s">
        <v>76</v>
      </c>
      <c r="AY1862" s="154" t="s">
        <v>163</v>
      </c>
    </row>
    <row r="1863" spans="2:65" s="14" customFormat="1">
      <c r="B1863" s="160"/>
      <c r="D1863" s="141" t="s">
        <v>176</v>
      </c>
      <c r="E1863" s="161" t="s">
        <v>19</v>
      </c>
      <c r="F1863" s="162" t="s">
        <v>178</v>
      </c>
      <c r="H1863" s="163">
        <v>17.715</v>
      </c>
      <c r="I1863" s="164"/>
      <c r="L1863" s="160"/>
      <c r="M1863" s="165"/>
      <c r="T1863" s="166"/>
      <c r="AT1863" s="161" t="s">
        <v>176</v>
      </c>
      <c r="AU1863" s="161" t="s">
        <v>86</v>
      </c>
      <c r="AV1863" s="14" t="s">
        <v>170</v>
      </c>
      <c r="AW1863" s="14" t="s">
        <v>37</v>
      </c>
      <c r="AX1863" s="14" t="s">
        <v>84</v>
      </c>
      <c r="AY1863" s="161" t="s">
        <v>163</v>
      </c>
    </row>
    <row r="1864" spans="2:65" s="1" customFormat="1" ht="24.15" customHeight="1">
      <c r="B1864" s="33"/>
      <c r="C1864" s="167" t="s">
        <v>1330</v>
      </c>
      <c r="D1864" s="167" t="s">
        <v>323</v>
      </c>
      <c r="E1864" s="168" t="s">
        <v>1331</v>
      </c>
      <c r="F1864" s="169" t="s">
        <v>1332</v>
      </c>
      <c r="G1864" s="170" t="s">
        <v>187</v>
      </c>
      <c r="H1864" s="171">
        <v>18.600999999999999</v>
      </c>
      <c r="I1864" s="172"/>
      <c r="J1864" s="173">
        <f>ROUND(I1864*H1864,2)</f>
        <v>0</v>
      </c>
      <c r="K1864" s="169" t="s">
        <v>169</v>
      </c>
      <c r="L1864" s="174"/>
      <c r="M1864" s="175" t="s">
        <v>19</v>
      </c>
      <c r="N1864" s="176" t="s">
        <v>47</v>
      </c>
      <c r="P1864" s="137">
        <f>O1864*H1864</f>
        <v>0</v>
      </c>
      <c r="Q1864" s="137">
        <v>2.3999999999999998E-3</v>
      </c>
      <c r="R1864" s="137">
        <f>Q1864*H1864</f>
        <v>4.4642399999999992E-2</v>
      </c>
      <c r="S1864" s="137">
        <v>0</v>
      </c>
      <c r="T1864" s="138">
        <f>S1864*H1864</f>
        <v>0</v>
      </c>
      <c r="AR1864" s="139" t="s">
        <v>225</v>
      </c>
      <c r="AT1864" s="139" t="s">
        <v>323</v>
      </c>
      <c r="AU1864" s="139" t="s">
        <v>86</v>
      </c>
      <c r="AY1864" s="18" t="s">
        <v>163</v>
      </c>
      <c r="BE1864" s="140">
        <f>IF(N1864="základní",J1864,0)</f>
        <v>0</v>
      </c>
      <c r="BF1864" s="140">
        <f>IF(N1864="snížená",J1864,0)</f>
        <v>0</v>
      </c>
      <c r="BG1864" s="140">
        <f>IF(N1864="zákl. přenesená",J1864,0)</f>
        <v>0</v>
      </c>
      <c r="BH1864" s="140">
        <f>IF(N1864="sníž. přenesená",J1864,0)</f>
        <v>0</v>
      </c>
      <c r="BI1864" s="140">
        <f>IF(N1864="nulová",J1864,0)</f>
        <v>0</v>
      </c>
      <c r="BJ1864" s="18" t="s">
        <v>84</v>
      </c>
      <c r="BK1864" s="140">
        <f>ROUND(I1864*H1864,2)</f>
        <v>0</v>
      </c>
      <c r="BL1864" s="18" t="s">
        <v>170</v>
      </c>
      <c r="BM1864" s="139" t="s">
        <v>1333</v>
      </c>
    </row>
    <row r="1865" spans="2:65" s="1" customFormat="1" ht="19.2">
      <c r="B1865" s="33"/>
      <c r="D1865" s="141" t="s">
        <v>172</v>
      </c>
      <c r="F1865" s="142" t="s">
        <v>1332</v>
      </c>
      <c r="I1865" s="143"/>
      <c r="L1865" s="33"/>
      <c r="M1865" s="144"/>
      <c r="T1865" s="54"/>
      <c r="AT1865" s="18" t="s">
        <v>172</v>
      </c>
      <c r="AU1865" s="18" t="s">
        <v>86</v>
      </c>
    </row>
    <row r="1866" spans="2:65" s="13" customFormat="1">
      <c r="B1866" s="153"/>
      <c r="D1866" s="141" t="s">
        <v>176</v>
      </c>
      <c r="F1866" s="155" t="s">
        <v>1334</v>
      </c>
      <c r="H1866" s="156">
        <v>18.600999999999999</v>
      </c>
      <c r="I1866" s="157"/>
      <c r="L1866" s="153"/>
      <c r="M1866" s="158"/>
      <c r="T1866" s="159"/>
      <c r="AT1866" s="154" t="s">
        <v>176</v>
      </c>
      <c r="AU1866" s="154" t="s">
        <v>86</v>
      </c>
      <c r="AV1866" s="13" t="s">
        <v>86</v>
      </c>
      <c r="AW1866" s="13" t="s">
        <v>4</v>
      </c>
      <c r="AX1866" s="13" t="s">
        <v>84</v>
      </c>
      <c r="AY1866" s="154" t="s">
        <v>163</v>
      </c>
    </row>
    <row r="1867" spans="2:65" s="1" customFormat="1" ht="44.25" customHeight="1">
      <c r="B1867" s="33"/>
      <c r="C1867" s="128" t="s">
        <v>1335</v>
      </c>
      <c r="D1867" s="128" t="s">
        <v>165</v>
      </c>
      <c r="E1867" s="129" t="s">
        <v>1336</v>
      </c>
      <c r="F1867" s="130" t="s">
        <v>1337</v>
      </c>
      <c r="G1867" s="131" t="s">
        <v>187</v>
      </c>
      <c r="H1867" s="132">
        <v>385.28100000000001</v>
      </c>
      <c r="I1867" s="133"/>
      <c r="J1867" s="134">
        <f>ROUND(I1867*H1867,2)</f>
        <v>0</v>
      </c>
      <c r="K1867" s="130" t="s">
        <v>169</v>
      </c>
      <c r="L1867" s="33"/>
      <c r="M1867" s="135" t="s">
        <v>19</v>
      </c>
      <c r="N1867" s="136" t="s">
        <v>47</v>
      </c>
      <c r="P1867" s="137">
        <f>O1867*H1867</f>
        <v>0</v>
      </c>
      <c r="Q1867" s="137">
        <v>8.5199999999999998E-3</v>
      </c>
      <c r="R1867" s="137">
        <f>Q1867*H1867</f>
        <v>3.2825941200000002</v>
      </c>
      <c r="S1867" s="137">
        <v>0</v>
      </c>
      <c r="T1867" s="138">
        <f>S1867*H1867</f>
        <v>0</v>
      </c>
      <c r="AR1867" s="139" t="s">
        <v>170</v>
      </c>
      <c r="AT1867" s="139" t="s">
        <v>165</v>
      </c>
      <c r="AU1867" s="139" t="s">
        <v>86</v>
      </c>
      <c r="AY1867" s="18" t="s">
        <v>163</v>
      </c>
      <c r="BE1867" s="140">
        <f>IF(N1867="základní",J1867,0)</f>
        <v>0</v>
      </c>
      <c r="BF1867" s="140">
        <f>IF(N1867="snížená",J1867,0)</f>
        <v>0</v>
      </c>
      <c r="BG1867" s="140">
        <f>IF(N1867="zákl. přenesená",J1867,0)</f>
        <v>0</v>
      </c>
      <c r="BH1867" s="140">
        <f>IF(N1867="sníž. přenesená",J1867,0)</f>
        <v>0</v>
      </c>
      <c r="BI1867" s="140">
        <f>IF(N1867="nulová",J1867,0)</f>
        <v>0</v>
      </c>
      <c r="BJ1867" s="18" t="s">
        <v>84</v>
      </c>
      <c r="BK1867" s="140">
        <f>ROUND(I1867*H1867,2)</f>
        <v>0</v>
      </c>
      <c r="BL1867" s="18" t="s">
        <v>170</v>
      </c>
      <c r="BM1867" s="139" t="s">
        <v>1338</v>
      </c>
    </row>
    <row r="1868" spans="2:65" s="1" customFormat="1" ht="38.4">
      <c r="B1868" s="33"/>
      <c r="D1868" s="141" t="s">
        <v>172</v>
      </c>
      <c r="F1868" s="142" t="s">
        <v>1339</v>
      </c>
      <c r="I1868" s="143"/>
      <c r="L1868" s="33"/>
      <c r="M1868" s="144"/>
      <c r="T1868" s="54"/>
      <c r="AT1868" s="18" t="s">
        <v>172</v>
      </c>
      <c r="AU1868" s="18" t="s">
        <v>86</v>
      </c>
    </row>
    <row r="1869" spans="2:65" s="1" customFormat="1">
      <c r="B1869" s="33"/>
      <c r="D1869" s="145" t="s">
        <v>174</v>
      </c>
      <c r="F1869" s="146" t="s">
        <v>1340</v>
      </c>
      <c r="I1869" s="143"/>
      <c r="L1869" s="33"/>
      <c r="M1869" s="144"/>
      <c r="T1869" s="54"/>
      <c r="AT1869" s="18" t="s">
        <v>174</v>
      </c>
      <c r="AU1869" s="18" t="s">
        <v>86</v>
      </c>
    </row>
    <row r="1870" spans="2:65" s="12" customFormat="1" ht="20.399999999999999">
      <c r="B1870" s="147"/>
      <c r="D1870" s="141" t="s">
        <v>176</v>
      </c>
      <c r="E1870" s="148" t="s">
        <v>19</v>
      </c>
      <c r="F1870" s="149" t="s">
        <v>1279</v>
      </c>
      <c r="H1870" s="148" t="s">
        <v>19</v>
      </c>
      <c r="I1870" s="150"/>
      <c r="L1870" s="147"/>
      <c r="M1870" s="151"/>
      <c r="T1870" s="152"/>
      <c r="AT1870" s="148" t="s">
        <v>176</v>
      </c>
      <c r="AU1870" s="148" t="s">
        <v>86</v>
      </c>
      <c r="AV1870" s="12" t="s">
        <v>84</v>
      </c>
      <c r="AW1870" s="12" t="s">
        <v>37</v>
      </c>
      <c r="AX1870" s="12" t="s">
        <v>76</v>
      </c>
      <c r="AY1870" s="148" t="s">
        <v>163</v>
      </c>
    </row>
    <row r="1871" spans="2:65" s="12" customFormat="1">
      <c r="B1871" s="147"/>
      <c r="D1871" s="141" t="s">
        <v>176</v>
      </c>
      <c r="E1871" s="148" t="s">
        <v>19</v>
      </c>
      <c r="F1871" s="149" t="s">
        <v>1280</v>
      </c>
      <c r="H1871" s="148" t="s">
        <v>19</v>
      </c>
      <c r="I1871" s="150"/>
      <c r="L1871" s="147"/>
      <c r="M1871" s="151"/>
      <c r="T1871" s="152"/>
      <c r="AT1871" s="148" t="s">
        <v>176</v>
      </c>
      <c r="AU1871" s="148" t="s">
        <v>86</v>
      </c>
      <c r="AV1871" s="12" t="s">
        <v>84</v>
      </c>
      <c r="AW1871" s="12" t="s">
        <v>37</v>
      </c>
      <c r="AX1871" s="12" t="s">
        <v>76</v>
      </c>
      <c r="AY1871" s="148" t="s">
        <v>163</v>
      </c>
    </row>
    <row r="1872" spans="2:65" s="12" customFormat="1">
      <c r="B1872" s="147"/>
      <c r="D1872" s="141" t="s">
        <v>176</v>
      </c>
      <c r="E1872" s="148" t="s">
        <v>19</v>
      </c>
      <c r="F1872" s="149" t="s">
        <v>1281</v>
      </c>
      <c r="H1872" s="148" t="s">
        <v>19</v>
      </c>
      <c r="I1872" s="150"/>
      <c r="L1872" s="147"/>
      <c r="M1872" s="151"/>
      <c r="T1872" s="152"/>
      <c r="AT1872" s="148" t="s">
        <v>176</v>
      </c>
      <c r="AU1872" s="148" t="s">
        <v>86</v>
      </c>
      <c r="AV1872" s="12" t="s">
        <v>84</v>
      </c>
      <c r="AW1872" s="12" t="s">
        <v>37</v>
      </c>
      <c r="AX1872" s="12" t="s">
        <v>76</v>
      </c>
      <c r="AY1872" s="148" t="s">
        <v>163</v>
      </c>
    </row>
    <row r="1873" spans="2:51" s="13" customFormat="1">
      <c r="B1873" s="153"/>
      <c r="D1873" s="141" t="s">
        <v>176</v>
      </c>
      <c r="E1873" s="154" t="s">
        <v>19</v>
      </c>
      <c r="F1873" s="155" t="s">
        <v>1282</v>
      </c>
      <c r="H1873" s="156">
        <v>190.89</v>
      </c>
      <c r="I1873" s="157"/>
      <c r="L1873" s="153"/>
      <c r="M1873" s="158"/>
      <c r="T1873" s="159"/>
      <c r="AT1873" s="154" t="s">
        <v>176</v>
      </c>
      <c r="AU1873" s="154" t="s">
        <v>86</v>
      </c>
      <c r="AV1873" s="13" t="s">
        <v>86</v>
      </c>
      <c r="AW1873" s="13" t="s">
        <v>37</v>
      </c>
      <c r="AX1873" s="13" t="s">
        <v>76</v>
      </c>
      <c r="AY1873" s="154" t="s">
        <v>163</v>
      </c>
    </row>
    <row r="1874" spans="2:51" s="12" customFormat="1">
      <c r="B1874" s="147"/>
      <c r="D1874" s="141" t="s">
        <v>176</v>
      </c>
      <c r="E1874" s="148" t="s">
        <v>19</v>
      </c>
      <c r="F1874" s="149" t="s">
        <v>555</v>
      </c>
      <c r="H1874" s="148" t="s">
        <v>19</v>
      </c>
      <c r="I1874" s="150"/>
      <c r="L1874" s="147"/>
      <c r="M1874" s="151"/>
      <c r="T1874" s="152"/>
      <c r="AT1874" s="148" t="s">
        <v>176</v>
      </c>
      <c r="AU1874" s="148" t="s">
        <v>86</v>
      </c>
      <c r="AV1874" s="12" t="s">
        <v>84</v>
      </c>
      <c r="AW1874" s="12" t="s">
        <v>37</v>
      </c>
      <c r="AX1874" s="12" t="s">
        <v>76</v>
      </c>
      <c r="AY1874" s="148" t="s">
        <v>163</v>
      </c>
    </row>
    <row r="1875" spans="2:51" s="13" customFormat="1">
      <c r="B1875" s="153"/>
      <c r="D1875" s="141" t="s">
        <v>176</v>
      </c>
      <c r="E1875" s="154" t="s">
        <v>19</v>
      </c>
      <c r="F1875" s="155" t="s">
        <v>1283</v>
      </c>
      <c r="H1875" s="156">
        <v>-40.08</v>
      </c>
      <c r="I1875" s="157"/>
      <c r="L1875" s="153"/>
      <c r="M1875" s="158"/>
      <c r="T1875" s="159"/>
      <c r="AT1875" s="154" t="s">
        <v>176</v>
      </c>
      <c r="AU1875" s="154" t="s">
        <v>86</v>
      </c>
      <c r="AV1875" s="13" t="s">
        <v>86</v>
      </c>
      <c r="AW1875" s="13" t="s">
        <v>37</v>
      </c>
      <c r="AX1875" s="13" t="s">
        <v>76</v>
      </c>
      <c r="AY1875" s="154" t="s">
        <v>163</v>
      </c>
    </row>
    <row r="1876" spans="2:51" s="12" customFormat="1">
      <c r="B1876" s="147"/>
      <c r="D1876" s="141" t="s">
        <v>176</v>
      </c>
      <c r="E1876" s="148" t="s">
        <v>19</v>
      </c>
      <c r="F1876" s="149" t="s">
        <v>1284</v>
      </c>
      <c r="H1876" s="148" t="s">
        <v>19</v>
      </c>
      <c r="I1876" s="150"/>
      <c r="L1876" s="147"/>
      <c r="M1876" s="151"/>
      <c r="T1876" s="152"/>
      <c r="AT1876" s="148" t="s">
        <v>176</v>
      </c>
      <c r="AU1876" s="148" t="s">
        <v>86</v>
      </c>
      <c r="AV1876" s="12" t="s">
        <v>84</v>
      </c>
      <c r="AW1876" s="12" t="s">
        <v>37</v>
      </c>
      <c r="AX1876" s="12" t="s">
        <v>76</v>
      </c>
      <c r="AY1876" s="148" t="s">
        <v>163</v>
      </c>
    </row>
    <row r="1877" spans="2:51" s="13" customFormat="1">
      <c r="B1877" s="153"/>
      <c r="D1877" s="141" t="s">
        <v>176</v>
      </c>
      <c r="E1877" s="154" t="s">
        <v>19</v>
      </c>
      <c r="F1877" s="155" t="s">
        <v>1285</v>
      </c>
      <c r="H1877" s="156">
        <v>5.681</v>
      </c>
      <c r="I1877" s="157"/>
      <c r="L1877" s="153"/>
      <c r="M1877" s="158"/>
      <c r="T1877" s="159"/>
      <c r="AT1877" s="154" t="s">
        <v>176</v>
      </c>
      <c r="AU1877" s="154" t="s">
        <v>86</v>
      </c>
      <c r="AV1877" s="13" t="s">
        <v>86</v>
      </c>
      <c r="AW1877" s="13" t="s">
        <v>37</v>
      </c>
      <c r="AX1877" s="13" t="s">
        <v>76</v>
      </c>
      <c r="AY1877" s="154" t="s">
        <v>163</v>
      </c>
    </row>
    <row r="1878" spans="2:51" s="12" customFormat="1">
      <c r="B1878" s="147"/>
      <c r="D1878" s="141" t="s">
        <v>176</v>
      </c>
      <c r="E1878" s="148" t="s">
        <v>19</v>
      </c>
      <c r="F1878" s="149" t="s">
        <v>1286</v>
      </c>
      <c r="H1878" s="148" t="s">
        <v>19</v>
      </c>
      <c r="I1878" s="150"/>
      <c r="L1878" s="147"/>
      <c r="M1878" s="151"/>
      <c r="T1878" s="152"/>
      <c r="AT1878" s="148" t="s">
        <v>176</v>
      </c>
      <c r="AU1878" s="148" t="s">
        <v>86</v>
      </c>
      <c r="AV1878" s="12" t="s">
        <v>84</v>
      </c>
      <c r="AW1878" s="12" t="s">
        <v>37</v>
      </c>
      <c r="AX1878" s="12" t="s">
        <v>76</v>
      </c>
      <c r="AY1878" s="148" t="s">
        <v>163</v>
      </c>
    </row>
    <row r="1879" spans="2:51" s="13" customFormat="1">
      <c r="B1879" s="153"/>
      <c r="D1879" s="141" t="s">
        <v>176</v>
      </c>
      <c r="E1879" s="154" t="s">
        <v>19</v>
      </c>
      <c r="F1879" s="155" t="s">
        <v>1282</v>
      </c>
      <c r="H1879" s="156">
        <v>190.89</v>
      </c>
      <c r="I1879" s="157"/>
      <c r="L1879" s="153"/>
      <c r="M1879" s="158"/>
      <c r="T1879" s="159"/>
      <c r="AT1879" s="154" t="s">
        <v>176</v>
      </c>
      <c r="AU1879" s="154" t="s">
        <v>86</v>
      </c>
      <c r="AV1879" s="13" t="s">
        <v>86</v>
      </c>
      <c r="AW1879" s="13" t="s">
        <v>37</v>
      </c>
      <c r="AX1879" s="13" t="s">
        <v>76</v>
      </c>
      <c r="AY1879" s="154" t="s">
        <v>163</v>
      </c>
    </row>
    <row r="1880" spans="2:51" s="12" customFormat="1">
      <c r="B1880" s="147"/>
      <c r="D1880" s="141" t="s">
        <v>176</v>
      </c>
      <c r="E1880" s="148" t="s">
        <v>19</v>
      </c>
      <c r="F1880" s="149" t="s">
        <v>555</v>
      </c>
      <c r="H1880" s="148" t="s">
        <v>19</v>
      </c>
      <c r="I1880" s="150"/>
      <c r="L1880" s="147"/>
      <c r="M1880" s="151"/>
      <c r="T1880" s="152"/>
      <c r="AT1880" s="148" t="s">
        <v>176</v>
      </c>
      <c r="AU1880" s="148" t="s">
        <v>86</v>
      </c>
      <c r="AV1880" s="12" t="s">
        <v>84</v>
      </c>
      <c r="AW1880" s="12" t="s">
        <v>37</v>
      </c>
      <c r="AX1880" s="12" t="s">
        <v>76</v>
      </c>
      <c r="AY1880" s="148" t="s">
        <v>163</v>
      </c>
    </row>
    <row r="1881" spans="2:51" s="13" customFormat="1" ht="30.6">
      <c r="B1881" s="153"/>
      <c r="D1881" s="141" t="s">
        <v>176</v>
      </c>
      <c r="E1881" s="154" t="s">
        <v>19</v>
      </c>
      <c r="F1881" s="155" t="s">
        <v>1287</v>
      </c>
      <c r="H1881" s="156">
        <v>-44.42</v>
      </c>
      <c r="I1881" s="157"/>
      <c r="L1881" s="153"/>
      <c r="M1881" s="158"/>
      <c r="T1881" s="159"/>
      <c r="AT1881" s="154" t="s">
        <v>176</v>
      </c>
      <c r="AU1881" s="154" t="s">
        <v>86</v>
      </c>
      <c r="AV1881" s="13" t="s">
        <v>86</v>
      </c>
      <c r="AW1881" s="13" t="s">
        <v>37</v>
      </c>
      <c r="AX1881" s="13" t="s">
        <v>76</v>
      </c>
      <c r="AY1881" s="154" t="s">
        <v>163</v>
      </c>
    </row>
    <row r="1882" spans="2:51" s="12" customFormat="1">
      <c r="B1882" s="147"/>
      <c r="D1882" s="141" t="s">
        <v>176</v>
      </c>
      <c r="E1882" s="148" t="s">
        <v>19</v>
      </c>
      <c r="F1882" s="149" t="s">
        <v>1288</v>
      </c>
      <c r="H1882" s="148" t="s">
        <v>19</v>
      </c>
      <c r="I1882" s="150"/>
      <c r="L1882" s="147"/>
      <c r="M1882" s="151"/>
      <c r="T1882" s="152"/>
      <c r="AT1882" s="148" t="s">
        <v>176</v>
      </c>
      <c r="AU1882" s="148" t="s">
        <v>86</v>
      </c>
      <c r="AV1882" s="12" t="s">
        <v>84</v>
      </c>
      <c r="AW1882" s="12" t="s">
        <v>37</v>
      </c>
      <c r="AX1882" s="12" t="s">
        <v>76</v>
      </c>
      <c r="AY1882" s="148" t="s">
        <v>163</v>
      </c>
    </row>
    <row r="1883" spans="2:51" s="13" customFormat="1">
      <c r="B1883" s="153"/>
      <c r="D1883" s="141" t="s">
        <v>176</v>
      </c>
      <c r="E1883" s="154" t="s">
        <v>19</v>
      </c>
      <c r="F1883" s="155" t="s">
        <v>1289</v>
      </c>
      <c r="H1883" s="156">
        <v>81.81</v>
      </c>
      <c r="I1883" s="157"/>
      <c r="L1883" s="153"/>
      <c r="M1883" s="158"/>
      <c r="T1883" s="159"/>
      <c r="AT1883" s="154" t="s">
        <v>176</v>
      </c>
      <c r="AU1883" s="154" t="s">
        <v>86</v>
      </c>
      <c r="AV1883" s="13" t="s">
        <v>86</v>
      </c>
      <c r="AW1883" s="13" t="s">
        <v>37</v>
      </c>
      <c r="AX1883" s="13" t="s">
        <v>76</v>
      </c>
      <c r="AY1883" s="154" t="s">
        <v>163</v>
      </c>
    </row>
    <row r="1884" spans="2:51" s="12" customFormat="1">
      <c r="B1884" s="147"/>
      <c r="D1884" s="141" t="s">
        <v>176</v>
      </c>
      <c r="E1884" s="148" t="s">
        <v>19</v>
      </c>
      <c r="F1884" s="149" t="s">
        <v>555</v>
      </c>
      <c r="H1884" s="148" t="s">
        <v>19</v>
      </c>
      <c r="I1884" s="150"/>
      <c r="L1884" s="147"/>
      <c r="M1884" s="151"/>
      <c r="T1884" s="152"/>
      <c r="AT1884" s="148" t="s">
        <v>176</v>
      </c>
      <c r="AU1884" s="148" t="s">
        <v>86</v>
      </c>
      <c r="AV1884" s="12" t="s">
        <v>84</v>
      </c>
      <c r="AW1884" s="12" t="s">
        <v>37</v>
      </c>
      <c r="AX1884" s="12" t="s">
        <v>76</v>
      </c>
      <c r="AY1884" s="148" t="s">
        <v>163</v>
      </c>
    </row>
    <row r="1885" spans="2:51" s="13" customFormat="1">
      <c r="B1885" s="153"/>
      <c r="D1885" s="141" t="s">
        <v>176</v>
      </c>
      <c r="E1885" s="154" t="s">
        <v>19</v>
      </c>
      <c r="F1885" s="155" t="s">
        <v>1290</v>
      </c>
      <c r="H1885" s="156">
        <v>-2.4</v>
      </c>
      <c r="I1885" s="157"/>
      <c r="L1885" s="153"/>
      <c r="M1885" s="158"/>
      <c r="T1885" s="159"/>
      <c r="AT1885" s="154" t="s">
        <v>176</v>
      </c>
      <c r="AU1885" s="154" t="s">
        <v>86</v>
      </c>
      <c r="AV1885" s="13" t="s">
        <v>86</v>
      </c>
      <c r="AW1885" s="13" t="s">
        <v>37</v>
      </c>
      <c r="AX1885" s="13" t="s">
        <v>76</v>
      </c>
      <c r="AY1885" s="154" t="s">
        <v>163</v>
      </c>
    </row>
    <row r="1886" spans="2:51" s="12" customFormat="1">
      <c r="B1886" s="147"/>
      <c r="D1886" s="141" t="s">
        <v>176</v>
      </c>
      <c r="E1886" s="148" t="s">
        <v>19</v>
      </c>
      <c r="F1886" s="149" t="s">
        <v>511</v>
      </c>
      <c r="H1886" s="148" t="s">
        <v>19</v>
      </c>
      <c r="I1886" s="150"/>
      <c r="L1886" s="147"/>
      <c r="M1886" s="151"/>
      <c r="T1886" s="152"/>
      <c r="AT1886" s="148" t="s">
        <v>176</v>
      </c>
      <c r="AU1886" s="148" t="s">
        <v>86</v>
      </c>
      <c r="AV1886" s="12" t="s">
        <v>84</v>
      </c>
      <c r="AW1886" s="12" t="s">
        <v>37</v>
      </c>
      <c r="AX1886" s="12" t="s">
        <v>76</v>
      </c>
      <c r="AY1886" s="148" t="s">
        <v>163</v>
      </c>
    </row>
    <row r="1887" spans="2:51" s="12" customFormat="1">
      <c r="B1887" s="147"/>
      <c r="D1887" s="141" t="s">
        <v>176</v>
      </c>
      <c r="E1887" s="148" t="s">
        <v>19</v>
      </c>
      <c r="F1887" s="149" t="s">
        <v>512</v>
      </c>
      <c r="H1887" s="148" t="s">
        <v>19</v>
      </c>
      <c r="I1887" s="150"/>
      <c r="L1887" s="147"/>
      <c r="M1887" s="151"/>
      <c r="T1887" s="152"/>
      <c r="AT1887" s="148" t="s">
        <v>176</v>
      </c>
      <c r="AU1887" s="148" t="s">
        <v>86</v>
      </c>
      <c r="AV1887" s="12" t="s">
        <v>84</v>
      </c>
      <c r="AW1887" s="12" t="s">
        <v>37</v>
      </c>
      <c r="AX1887" s="12" t="s">
        <v>76</v>
      </c>
      <c r="AY1887" s="148" t="s">
        <v>163</v>
      </c>
    </row>
    <row r="1888" spans="2:51" s="13" customFormat="1">
      <c r="B1888" s="153"/>
      <c r="D1888" s="141" t="s">
        <v>176</v>
      </c>
      <c r="E1888" s="154" t="s">
        <v>19</v>
      </c>
      <c r="F1888" s="155" t="s">
        <v>520</v>
      </c>
      <c r="H1888" s="156">
        <v>2.16</v>
      </c>
      <c r="I1888" s="157"/>
      <c r="L1888" s="153"/>
      <c r="M1888" s="158"/>
      <c r="T1888" s="159"/>
      <c r="AT1888" s="154" t="s">
        <v>176</v>
      </c>
      <c r="AU1888" s="154" t="s">
        <v>86</v>
      </c>
      <c r="AV1888" s="13" t="s">
        <v>86</v>
      </c>
      <c r="AW1888" s="13" t="s">
        <v>37</v>
      </c>
      <c r="AX1888" s="13" t="s">
        <v>76</v>
      </c>
      <c r="AY1888" s="154" t="s">
        <v>163</v>
      </c>
    </row>
    <row r="1889" spans="2:65" s="13" customFormat="1">
      <c r="B1889" s="153"/>
      <c r="D1889" s="141" t="s">
        <v>176</v>
      </c>
      <c r="E1889" s="154" t="s">
        <v>19</v>
      </c>
      <c r="F1889" s="155" t="s">
        <v>513</v>
      </c>
      <c r="H1889" s="156">
        <v>0.75</v>
      </c>
      <c r="I1889" s="157"/>
      <c r="L1889" s="153"/>
      <c r="M1889" s="158"/>
      <c r="T1889" s="159"/>
      <c r="AT1889" s="154" t="s">
        <v>176</v>
      </c>
      <c r="AU1889" s="154" t="s">
        <v>86</v>
      </c>
      <c r="AV1889" s="13" t="s">
        <v>86</v>
      </c>
      <c r="AW1889" s="13" t="s">
        <v>37</v>
      </c>
      <c r="AX1889" s="13" t="s">
        <v>76</v>
      </c>
      <c r="AY1889" s="154" t="s">
        <v>163</v>
      </c>
    </row>
    <row r="1890" spans="2:65" s="14" customFormat="1">
      <c r="B1890" s="160"/>
      <c r="D1890" s="141" t="s">
        <v>176</v>
      </c>
      <c r="E1890" s="161" t="s">
        <v>19</v>
      </c>
      <c r="F1890" s="162" t="s">
        <v>178</v>
      </c>
      <c r="H1890" s="163">
        <v>385.28100000000001</v>
      </c>
      <c r="I1890" s="164"/>
      <c r="L1890" s="160"/>
      <c r="M1890" s="165"/>
      <c r="T1890" s="166"/>
      <c r="AT1890" s="161" t="s">
        <v>176</v>
      </c>
      <c r="AU1890" s="161" t="s">
        <v>86</v>
      </c>
      <c r="AV1890" s="14" t="s">
        <v>170</v>
      </c>
      <c r="AW1890" s="14" t="s">
        <v>37</v>
      </c>
      <c r="AX1890" s="14" t="s">
        <v>84</v>
      </c>
      <c r="AY1890" s="161" t="s">
        <v>163</v>
      </c>
    </row>
    <row r="1891" spans="2:65" s="1" customFormat="1" ht="16.5" customHeight="1">
      <c r="B1891" s="33"/>
      <c r="C1891" s="167" t="s">
        <v>1341</v>
      </c>
      <c r="D1891" s="167" t="s">
        <v>323</v>
      </c>
      <c r="E1891" s="168" t="s">
        <v>1342</v>
      </c>
      <c r="F1891" s="169" t="s">
        <v>1343</v>
      </c>
      <c r="G1891" s="170" t="s">
        <v>187</v>
      </c>
      <c r="H1891" s="171">
        <v>404.54500000000002</v>
      </c>
      <c r="I1891" s="172"/>
      <c r="J1891" s="173">
        <f>ROUND(I1891*H1891,2)</f>
        <v>0</v>
      </c>
      <c r="K1891" s="169" t="s">
        <v>169</v>
      </c>
      <c r="L1891" s="174"/>
      <c r="M1891" s="175" t="s">
        <v>19</v>
      </c>
      <c r="N1891" s="176" t="s">
        <v>47</v>
      </c>
      <c r="P1891" s="137">
        <f>O1891*H1891</f>
        <v>0</v>
      </c>
      <c r="Q1891" s="137">
        <v>1.5E-3</v>
      </c>
      <c r="R1891" s="137">
        <f>Q1891*H1891</f>
        <v>0.60681750000000001</v>
      </c>
      <c r="S1891" s="137">
        <v>0</v>
      </c>
      <c r="T1891" s="138">
        <f>S1891*H1891</f>
        <v>0</v>
      </c>
      <c r="AR1891" s="139" t="s">
        <v>225</v>
      </c>
      <c r="AT1891" s="139" t="s">
        <v>323</v>
      </c>
      <c r="AU1891" s="139" t="s">
        <v>86</v>
      </c>
      <c r="AY1891" s="18" t="s">
        <v>163</v>
      </c>
      <c r="BE1891" s="140">
        <f>IF(N1891="základní",J1891,0)</f>
        <v>0</v>
      </c>
      <c r="BF1891" s="140">
        <f>IF(N1891="snížená",J1891,0)</f>
        <v>0</v>
      </c>
      <c r="BG1891" s="140">
        <f>IF(N1891="zákl. přenesená",J1891,0)</f>
        <v>0</v>
      </c>
      <c r="BH1891" s="140">
        <f>IF(N1891="sníž. přenesená",J1891,0)</f>
        <v>0</v>
      </c>
      <c r="BI1891" s="140">
        <f>IF(N1891="nulová",J1891,0)</f>
        <v>0</v>
      </c>
      <c r="BJ1891" s="18" t="s">
        <v>84</v>
      </c>
      <c r="BK1891" s="140">
        <f>ROUND(I1891*H1891,2)</f>
        <v>0</v>
      </c>
      <c r="BL1891" s="18" t="s">
        <v>170</v>
      </c>
      <c r="BM1891" s="139" t="s">
        <v>1344</v>
      </c>
    </row>
    <row r="1892" spans="2:65" s="1" customFormat="1">
      <c r="B1892" s="33"/>
      <c r="D1892" s="141" t="s">
        <v>172</v>
      </c>
      <c r="F1892" s="142" t="s">
        <v>1343</v>
      </c>
      <c r="I1892" s="143"/>
      <c r="L1892" s="33"/>
      <c r="M1892" s="144"/>
      <c r="T1892" s="54"/>
      <c r="AT1892" s="18" t="s">
        <v>172</v>
      </c>
      <c r="AU1892" s="18" t="s">
        <v>86</v>
      </c>
    </row>
    <row r="1893" spans="2:65" s="13" customFormat="1">
      <c r="B1893" s="153"/>
      <c r="D1893" s="141" t="s">
        <v>176</v>
      </c>
      <c r="F1893" s="155" t="s">
        <v>1345</v>
      </c>
      <c r="H1893" s="156">
        <v>404.54500000000002</v>
      </c>
      <c r="I1893" s="157"/>
      <c r="L1893" s="153"/>
      <c r="M1893" s="158"/>
      <c r="T1893" s="159"/>
      <c r="AT1893" s="154" t="s">
        <v>176</v>
      </c>
      <c r="AU1893" s="154" t="s">
        <v>86</v>
      </c>
      <c r="AV1893" s="13" t="s">
        <v>86</v>
      </c>
      <c r="AW1893" s="13" t="s">
        <v>4</v>
      </c>
      <c r="AX1893" s="13" t="s">
        <v>84</v>
      </c>
      <c r="AY1893" s="154" t="s">
        <v>163</v>
      </c>
    </row>
    <row r="1894" spans="2:65" s="1" customFormat="1" ht="24.15" customHeight="1">
      <c r="B1894" s="33"/>
      <c r="C1894" s="128" t="s">
        <v>1346</v>
      </c>
      <c r="D1894" s="128" t="s">
        <v>165</v>
      </c>
      <c r="E1894" s="129" t="s">
        <v>1347</v>
      </c>
      <c r="F1894" s="130" t="s">
        <v>1348</v>
      </c>
      <c r="G1894" s="131" t="s">
        <v>187</v>
      </c>
      <c r="H1894" s="132">
        <v>19.725000000000001</v>
      </c>
      <c r="I1894" s="133"/>
      <c r="J1894" s="134">
        <f>ROUND(I1894*H1894,2)</f>
        <v>0</v>
      </c>
      <c r="K1894" s="130" t="s">
        <v>169</v>
      </c>
      <c r="L1894" s="33"/>
      <c r="M1894" s="135" t="s">
        <v>19</v>
      </c>
      <c r="N1894" s="136" t="s">
        <v>47</v>
      </c>
      <c r="P1894" s="137">
        <f>O1894*H1894</f>
        <v>0</v>
      </c>
      <c r="Q1894" s="137">
        <v>5.7000000000000002E-3</v>
      </c>
      <c r="R1894" s="137">
        <f>Q1894*H1894</f>
        <v>0.11243250000000002</v>
      </c>
      <c r="S1894" s="137">
        <v>0</v>
      </c>
      <c r="T1894" s="138">
        <f>S1894*H1894</f>
        <v>0</v>
      </c>
      <c r="AR1894" s="139" t="s">
        <v>170</v>
      </c>
      <c r="AT1894" s="139" t="s">
        <v>165</v>
      </c>
      <c r="AU1894" s="139" t="s">
        <v>86</v>
      </c>
      <c r="AY1894" s="18" t="s">
        <v>163</v>
      </c>
      <c r="BE1894" s="140">
        <f>IF(N1894="základní",J1894,0)</f>
        <v>0</v>
      </c>
      <c r="BF1894" s="140">
        <f>IF(N1894="snížená",J1894,0)</f>
        <v>0</v>
      </c>
      <c r="BG1894" s="140">
        <f>IF(N1894="zákl. přenesená",J1894,0)</f>
        <v>0</v>
      </c>
      <c r="BH1894" s="140">
        <f>IF(N1894="sníž. přenesená",J1894,0)</f>
        <v>0</v>
      </c>
      <c r="BI1894" s="140">
        <f>IF(N1894="nulová",J1894,0)</f>
        <v>0</v>
      </c>
      <c r="BJ1894" s="18" t="s">
        <v>84</v>
      </c>
      <c r="BK1894" s="140">
        <f>ROUND(I1894*H1894,2)</f>
        <v>0</v>
      </c>
      <c r="BL1894" s="18" t="s">
        <v>170</v>
      </c>
      <c r="BM1894" s="139" t="s">
        <v>1349</v>
      </c>
    </row>
    <row r="1895" spans="2:65" s="1" customFormat="1" ht="19.2">
      <c r="B1895" s="33"/>
      <c r="D1895" s="141" t="s">
        <v>172</v>
      </c>
      <c r="F1895" s="142" t="s">
        <v>1350</v>
      </c>
      <c r="I1895" s="143"/>
      <c r="L1895" s="33"/>
      <c r="M1895" s="144"/>
      <c r="T1895" s="54"/>
      <c r="AT1895" s="18" t="s">
        <v>172</v>
      </c>
      <c r="AU1895" s="18" t="s">
        <v>86</v>
      </c>
    </row>
    <row r="1896" spans="2:65" s="1" customFormat="1">
      <c r="B1896" s="33"/>
      <c r="D1896" s="145" t="s">
        <v>174</v>
      </c>
      <c r="F1896" s="146" t="s">
        <v>1351</v>
      </c>
      <c r="I1896" s="143"/>
      <c r="L1896" s="33"/>
      <c r="M1896" s="144"/>
      <c r="T1896" s="54"/>
      <c r="AT1896" s="18" t="s">
        <v>174</v>
      </c>
      <c r="AU1896" s="18" t="s">
        <v>86</v>
      </c>
    </row>
    <row r="1897" spans="2:65" s="12" customFormat="1" ht="20.399999999999999">
      <c r="B1897" s="147"/>
      <c r="D1897" s="141" t="s">
        <v>176</v>
      </c>
      <c r="E1897" s="148" t="s">
        <v>19</v>
      </c>
      <c r="F1897" s="149" t="s">
        <v>1329</v>
      </c>
      <c r="H1897" s="148" t="s">
        <v>19</v>
      </c>
      <c r="I1897" s="150"/>
      <c r="L1897" s="147"/>
      <c r="M1897" s="151"/>
      <c r="T1897" s="152"/>
      <c r="AT1897" s="148" t="s">
        <v>176</v>
      </c>
      <c r="AU1897" s="148" t="s">
        <v>86</v>
      </c>
      <c r="AV1897" s="12" t="s">
        <v>84</v>
      </c>
      <c r="AW1897" s="12" t="s">
        <v>37</v>
      </c>
      <c r="AX1897" s="12" t="s">
        <v>76</v>
      </c>
      <c r="AY1897" s="148" t="s">
        <v>163</v>
      </c>
    </row>
    <row r="1898" spans="2:65" s="12" customFormat="1">
      <c r="B1898" s="147"/>
      <c r="D1898" s="141" t="s">
        <v>176</v>
      </c>
      <c r="E1898" s="148" t="s">
        <v>19</v>
      </c>
      <c r="F1898" s="149" t="s">
        <v>1291</v>
      </c>
      <c r="H1898" s="148" t="s">
        <v>19</v>
      </c>
      <c r="I1898" s="150"/>
      <c r="L1898" s="147"/>
      <c r="M1898" s="151"/>
      <c r="T1898" s="152"/>
      <c r="AT1898" s="148" t="s">
        <v>176</v>
      </c>
      <c r="AU1898" s="148" t="s">
        <v>86</v>
      </c>
      <c r="AV1898" s="12" t="s">
        <v>84</v>
      </c>
      <c r="AW1898" s="12" t="s">
        <v>37</v>
      </c>
      <c r="AX1898" s="12" t="s">
        <v>76</v>
      </c>
      <c r="AY1898" s="148" t="s">
        <v>163</v>
      </c>
    </row>
    <row r="1899" spans="2:65" s="12" customFormat="1">
      <c r="B1899" s="147"/>
      <c r="D1899" s="141" t="s">
        <v>176</v>
      </c>
      <c r="E1899" s="148" t="s">
        <v>19</v>
      </c>
      <c r="F1899" s="149" t="s">
        <v>1281</v>
      </c>
      <c r="H1899" s="148" t="s">
        <v>19</v>
      </c>
      <c r="I1899" s="150"/>
      <c r="L1899" s="147"/>
      <c r="M1899" s="151"/>
      <c r="T1899" s="152"/>
      <c r="AT1899" s="148" t="s">
        <v>176</v>
      </c>
      <c r="AU1899" s="148" t="s">
        <v>86</v>
      </c>
      <c r="AV1899" s="12" t="s">
        <v>84</v>
      </c>
      <c r="AW1899" s="12" t="s">
        <v>37</v>
      </c>
      <c r="AX1899" s="12" t="s">
        <v>76</v>
      </c>
      <c r="AY1899" s="148" t="s">
        <v>163</v>
      </c>
    </row>
    <row r="1900" spans="2:65" s="13" customFormat="1">
      <c r="B1900" s="153"/>
      <c r="D1900" s="141" t="s">
        <v>176</v>
      </c>
      <c r="E1900" s="154" t="s">
        <v>19</v>
      </c>
      <c r="F1900" s="155" t="s">
        <v>1292</v>
      </c>
      <c r="H1900" s="156">
        <v>7.56</v>
      </c>
      <c r="I1900" s="157"/>
      <c r="L1900" s="153"/>
      <c r="M1900" s="158"/>
      <c r="T1900" s="159"/>
      <c r="AT1900" s="154" t="s">
        <v>176</v>
      </c>
      <c r="AU1900" s="154" t="s">
        <v>86</v>
      </c>
      <c r="AV1900" s="13" t="s">
        <v>86</v>
      </c>
      <c r="AW1900" s="13" t="s">
        <v>37</v>
      </c>
      <c r="AX1900" s="13" t="s">
        <v>76</v>
      </c>
      <c r="AY1900" s="154" t="s">
        <v>163</v>
      </c>
    </row>
    <row r="1901" spans="2:65" s="12" customFormat="1">
      <c r="B1901" s="147"/>
      <c r="D1901" s="141" t="s">
        <v>176</v>
      </c>
      <c r="E1901" s="148" t="s">
        <v>19</v>
      </c>
      <c r="F1901" s="149" t="s">
        <v>1284</v>
      </c>
      <c r="H1901" s="148" t="s">
        <v>19</v>
      </c>
      <c r="I1901" s="150"/>
      <c r="L1901" s="147"/>
      <c r="M1901" s="151"/>
      <c r="T1901" s="152"/>
      <c r="AT1901" s="148" t="s">
        <v>176</v>
      </c>
      <c r="AU1901" s="148" t="s">
        <v>86</v>
      </c>
      <c r="AV1901" s="12" t="s">
        <v>84</v>
      </c>
      <c r="AW1901" s="12" t="s">
        <v>37</v>
      </c>
      <c r="AX1901" s="12" t="s">
        <v>76</v>
      </c>
      <c r="AY1901" s="148" t="s">
        <v>163</v>
      </c>
    </row>
    <row r="1902" spans="2:65" s="13" customFormat="1">
      <c r="B1902" s="153"/>
      <c r="D1902" s="141" t="s">
        <v>176</v>
      </c>
      <c r="E1902" s="154" t="s">
        <v>19</v>
      </c>
      <c r="F1902" s="155" t="s">
        <v>1293</v>
      </c>
      <c r="H1902" s="156">
        <v>0.22500000000000001</v>
      </c>
      <c r="I1902" s="157"/>
      <c r="L1902" s="153"/>
      <c r="M1902" s="158"/>
      <c r="T1902" s="159"/>
      <c r="AT1902" s="154" t="s">
        <v>176</v>
      </c>
      <c r="AU1902" s="154" t="s">
        <v>86</v>
      </c>
      <c r="AV1902" s="13" t="s">
        <v>86</v>
      </c>
      <c r="AW1902" s="13" t="s">
        <v>37</v>
      </c>
      <c r="AX1902" s="13" t="s">
        <v>76</v>
      </c>
      <c r="AY1902" s="154" t="s">
        <v>163</v>
      </c>
    </row>
    <row r="1903" spans="2:65" s="12" customFormat="1">
      <c r="B1903" s="147"/>
      <c r="D1903" s="141" t="s">
        <v>176</v>
      </c>
      <c r="E1903" s="148" t="s">
        <v>19</v>
      </c>
      <c r="F1903" s="149" t="s">
        <v>1286</v>
      </c>
      <c r="H1903" s="148" t="s">
        <v>19</v>
      </c>
      <c r="I1903" s="150"/>
      <c r="L1903" s="147"/>
      <c r="M1903" s="151"/>
      <c r="T1903" s="152"/>
      <c r="AT1903" s="148" t="s">
        <v>176</v>
      </c>
      <c r="AU1903" s="148" t="s">
        <v>86</v>
      </c>
      <c r="AV1903" s="12" t="s">
        <v>84</v>
      </c>
      <c r="AW1903" s="12" t="s">
        <v>37</v>
      </c>
      <c r="AX1903" s="12" t="s">
        <v>76</v>
      </c>
      <c r="AY1903" s="148" t="s">
        <v>163</v>
      </c>
    </row>
    <row r="1904" spans="2:65" s="13" customFormat="1">
      <c r="B1904" s="153"/>
      <c r="D1904" s="141" t="s">
        <v>176</v>
      </c>
      <c r="E1904" s="154" t="s">
        <v>19</v>
      </c>
      <c r="F1904" s="155" t="s">
        <v>1292</v>
      </c>
      <c r="H1904" s="156">
        <v>7.56</v>
      </c>
      <c r="I1904" s="157"/>
      <c r="L1904" s="153"/>
      <c r="M1904" s="158"/>
      <c r="T1904" s="159"/>
      <c r="AT1904" s="154" t="s">
        <v>176</v>
      </c>
      <c r="AU1904" s="154" t="s">
        <v>86</v>
      </c>
      <c r="AV1904" s="13" t="s">
        <v>86</v>
      </c>
      <c r="AW1904" s="13" t="s">
        <v>37</v>
      </c>
      <c r="AX1904" s="13" t="s">
        <v>76</v>
      </c>
      <c r="AY1904" s="154" t="s">
        <v>163</v>
      </c>
    </row>
    <row r="1905" spans="2:51" s="12" customFormat="1">
      <c r="B1905" s="147"/>
      <c r="D1905" s="141" t="s">
        <v>176</v>
      </c>
      <c r="E1905" s="148" t="s">
        <v>19</v>
      </c>
      <c r="F1905" s="149" t="s">
        <v>555</v>
      </c>
      <c r="H1905" s="148" t="s">
        <v>19</v>
      </c>
      <c r="I1905" s="150"/>
      <c r="L1905" s="147"/>
      <c r="M1905" s="151"/>
      <c r="T1905" s="152"/>
      <c r="AT1905" s="148" t="s">
        <v>176</v>
      </c>
      <c r="AU1905" s="148" t="s">
        <v>86</v>
      </c>
      <c r="AV1905" s="12" t="s">
        <v>84</v>
      </c>
      <c r="AW1905" s="12" t="s">
        <v>37</v>
      </c>
      <c r="AX1905" s="12" t="s">
        <v>76</v>
      </c>
      <c r="AY1905" s="148" t="s">
        <v>163</v>
      </c>
    </row>
    <row r="1906" spans="2:51" s="13" customFormat="1">
      <c r="B1906" s="153"/>
      <c r="D1906" s="141" t="s">
        <v>176</v>
      </c>
      <c r="E1906" s="154" t="s">
        <v>19</v>
      </c>
      <c r="F1906" s="155" t="s">
        <v>1294</v>
      </c>
      <c r="H1906" s="156">
        <v>-0.87</v>
      </c>
      <c r="I1906" s="157"/>
      <c r="L1906" s="153"/>
      <c r="M1906" s="158"/>
      <c r="T1906" s="159"/>
      <c r="AT1906" s="154" t="s">
        <v>176</v>
      </c>
      <c r="AU1906" s="154" t="s">
        <v>86</v>
      </c>
      <c r="AV1906" s="13" t="s">
        <v>86</v>
      </c>
      <c r="AW1906" s="13" t="s">
        <v>37</v>
      </c>
      <c r="AX1906" s="13" t="s">
        <v>76</v>
      </c>
      <c r="AY1906" s="154" t="s">
        <v>163</v>
      </c>
    </row>
    <row r="1907" spans="2:51" s="12" customFormat="1">
      <c r="B1907" s="147"/>
      <c r="D1907" s="141" t="s">
        <v>176</v>
      </c>
      <c r="E1907" s="148" t="s">
        <v>19</v>
      </c>
      <c r="F1907" s="149" t="s">
        <v>1288</v>
      </c>
      <c r="H1907" s="148" t="s">
        <v>19</v>
      </c>
      <c r="I1907" s="150"/>
      <c r="L1907" s="147"/>
      <c r="M1907" s="151"/>
      <c r="T1907" s="152"/>
      <c r="AT1907" s="148" t="s">
        <v>176</v>
      </c>
      <c r="AU1907" s="148" t="s">
        <v>86</v>
      </c>
      <c r="AV1907" s="12" t="s">
        <v>84</v>
      </c>
      <c r="AW1907" s="12" t="s">
        <v>37</v>
      </c>
      <c r="AX1907" s="12" t="s">
        <v>76</v>
      </c>
      <c r="AY1907" s="148" t="s">
        <v>163</v>
      </c>
    </row>
    <row r="1908" spans="2:51" s="13" customFormat="1">
      <c r="B1908" s="153"/>
      <c r="D1908" s="141" t="s">
        <v>176</v>
      </c>
      <c r="E1908" s="154" t="s">
        <v>19</v>
      </c>
      <c r="F1908" s="155" t="s">
        <v>1295</v>
      </c>
      <c r="H1908" s="156">
        <v>3.24</v>
      </c>
      <c r="I1908" s="157"/>
      <c r="L1908" s="153"/>
      <c r="M1908" s="158"/>
      <c r="T1908" s="159"/>
      <c r="AT1908" s="154" t="s">
        <v>176</v>
      </c>
      <c r="AU1908" s="154" t="s">
        <v>86</v>
      </c>
      <c r="AV1908" s="13" t="s">
        <v>86</v>
      </c>
      <c r="AW1908" s="13" t="s">
        <v>37</v>
      </c>
      <c r="AX1908" s="13" t="s">
        <v>76</v>
      </c>
      <c r="AY1908" s="154" t="s">
        <v>163</v>
      </c>
    </row>
    <row r="1909" spans="2:51" s="15" customFormat="1">
      <c r="B1909" s="177"/>
      <c r="D1909" s="141" t="s">
        <v>176</v>
      </c>
      <c r="E1909" s="178" t="s">
        <v>19</v>
      </c>
      <c r="F1909" s="179" t="s">
        <v>657</v>
      </c>
      <c r="H1909" s="180">
        <v>17.715</v>
      </c>
      <c r="I1909" s="181"/>
      <c r="L1909" s="177"/>
      <c r="M1909" s="182"/>
      <c r="T1909" s="183"/>
      <c r="AT1909" s="178" t="s">
        <v>176</v>
      </c>
      <c r="AU1909" s="178" t="s">
        <v>86</v>
      </c>
      <c r="AV1909" s="15" t="s">
        <v>184</v>
      </c>
      <c r="AW1909" s="15" t="s">
        <v>37</v>
      </c>
      <c r="AX1909" s="15" t="s">
        <v>76</v>
      </c>
      <c r="AY1909" s="178" t="s">
        <v>163</v>
      </c>
    </row>
    <row r="1910" spans="2:51" s="12" customFormat="1">
      <c r="B1910" s="147"/>
      <c r="D1910" s="141" t="s">
        <v>176</v>
      </c>
      <c r="E1910" s="148" t="s">
        <v>19</v>
      </c>
      <c r="F1910" s="149" t="s">
        <v>1352</v>
      </c>
      <c r="H1910" s="148" t="s">
        <v>19</v>
      </c>
      <c r="I1910" s="150"/>
      <c r="L1910" s="147"/>
      <c r="M1910" s="151"/>
      <c r="T1910" s="152"/>
      <c r="AT1910" s="148" t="s">
        <v>176</v>
      </c>
      <c r="AU1910" s="148" t="s">
        <v>86</v>
      </c>
      <c r="AV1910" s="12" t="s">
        <v>84</v>
      </c>
      <c r="AW1910" s="12" t="s">
        <v>37</v>
      </c>
      <c r="AX1910" s="12" t="s">
        <v>76</v>
      </c>
      <c r="AY1910" s="148" t="s">
        <v>163</v>
      </c>
    </row>
    <row r="1911" spans="2:51" s="12" customFormat="1">
      <c r="B1911" s="147"/>
      <c r="D1911" s="141" t="s">
        <v>176</v>
      </c>
      <c r="E1911" s="148" t="s">
        <v>19</v>
      </c>
      <c r="F1911" s="149" t="s">
        <v>1286</v>
      </c>
      <c r="H1911" s="148" t="s">
        <v>19</v>
      </c>
      <c r="I1911" s="150"/>
      <c r="L1911" s="147"/>
      <c r="M1911" s="151"/>
      <c r="T1911" s="152"/>
      <c r="AT1911" s="148" t="s">
        <v>176</v>
      </c>
      <c r="AU1911" s="148" t="s">
        <v>86</v>
      </c>
      <c r="AV1911" s="12" t="s">
        <v>84</v>
      </c>
      <c r="AW1911" s="12" t="s">
        <v>37</v>
      </c>
      <c r="AX1911" s="12" t="s">
        <v>76</v>
      </c>
      <c r="AY1911" s="148" t="s">
        <v>163</v>
      </c>
    </row>
    <row r="1912" spans="2:51" s="13" customFormat="1">
      <c r="B1912" s="153"/>
      <c r="D1912" s="141" t="s">
        <v>176</v>
      </c>
      <c r="E1912" s="154" t="s">
        <v>19</v>
      </c>
      <c r="F1912" s="155" t="s">
        <v>1353</v>
      </c>
      <c r="H1912" s="156">
        <v>0.24</v>
      </c>
      <c r="I1912" s="157"/>
      <c r="L1912" s="153"/>
      <c r="M1912" s="158"/>
      <c r="T1912" s="159"/>
      <c r="AT1912" s="154" t="s">
        <v>176</v>
      </c>
      <c r="AU1912" s="154" t="s">
        <v>86</v>
      </c>
      <c r="AV1912" s="13" t="s">
        <v>86</v>
      </c>
      <c r="AW1912" s="13" t="s">
        <v>37</v>
      </c>
      <c r="AX1912" s="13" t="s">
        <v>76</v>
      </c>
      <c r="AY1912" s="154" t="s">
        <v>163</v>
      </c>
    </row>
    <row r="1913" spans="2:51" s="15" customFormat="1">
      <c r="B1913" s="177"/>
      <c r="D1913" s="141" t="s">
        <v>176</v>
      </c>
      <c r="E1913" s="178" t="s">
        <v>19</v>
      </c>
      <c r="F1913" s="179" t="s">
        <v>657</v>
      </c>
      <c r="H1913" s="180">
        <v>0.24</v>
      </c>
      <c r="I1913" s="181"/>
      <c r="L1913" s="177"/>
      <c r="M1913" s="182"/>
      <c r="T1913" s="183"/>
      <c r="AT1913" s="178" t="s">
        <v>176</v>
      </c>
      <c r="AU1913" s="178" t="s">
        <v>86</v>
      </c>
      <c r="AV1913" s="15" t="s">
        <v>184</v>
      </c>
      <c r="AW1913" s="15" t="s">
        <v>37</v>
      </c>
      <c r="AX1913" s="15" t="s">
        <v>76</v>
      </c>
      <c r="AY1913" s="178" t="s">
        <v>163</v>
      </c>
    </row>
    <row r="1914" spans="2:51" s="12" customFormat="1">
      <c r="B1914" s="147"/>
      <c r="D1914" s="141" t="s">
        <v>176</v>
      </c>
      <c r="E1914" s="148" t="s">
        <v>19</v>
      </c>
      <c r="F1914" s="149" t="s">
        <v>511</v>
      </c>
      <c r="H1914" s="148" t="s">
        <v>19</v>
      </c>
      <c r="I1914" s="150"/>
      <c r="L1914" s="147"/>
      <c r="M1914" s="151"/>
      <c r="T1914" s="152"/>
      <c r="AT1914" s="148" t="s">
        <v>176</v>
      </c>
      <c r="AU1914" s="148" t="s">
        <v>86</v>
      </c>
      <c r="AV1914" s="12" t="s">
        <v>84</v>
      </c>
      <c r="AW1914" s="12" t="s">
        <v>37</v>
      </c>
      <c r="AX1914" s="12" t="s">
        <v>76</v>
      </c>
      <c r="AY1914" s="148" t="s">
        <v>163</v>
      </c>
    </row>
    <row r="1915" spans="2:51" s="12" customFormat="1">
      <c r="B1915" s="147"/>
      <c r="D1915" s="141" t="s">
        <v>176</v>
      </c>
      <c r="E1915" s="148" t="s">
        <v>19</v>
      </c>
      <c r="F1915" s="149" t="s">
        <v>1167</v>
      </c>
      <c r="H1915" s="148" t="s">
        <v>19</v>
      </c>
      <c r="I1915" s="150"/>
      <c r="L1915" s="147"/>
      <c r="M1915" s="151"/>
      <c r="T1915" s="152"/>
      <c r="AT1915" s="148" t="s">
        <v>176</v>
      </c>
      <c r="AU1915" s="148" t="s">
        <v>86</v>
      </c>
      <c r="AV1915" s="12" t="s">
        <v>84</v>
      </c>
      <c r="AW1915" s="12" t="s">
        <v>37</v>
      </c>
      <c r="AX1915" s="12" t="s">
        <v>76</v>
      </c>
      <c r="AY1915" s="148" t="s">
        <v>163</v>
      </c>
    </row>
    <row r="1916" spans="2:51" s="13" customFormat="1" ht="20.399999999999999">
      <c r="B1916" s="153"/>
      <c r="D1916" s="141" t="s">
        <v>176</v>
      </c>
      <c r="E1916" s="154" t="s">
        <v>19</v>
      </c>
      <c r="F1916" s="155" t="s">
        <v>1354</v>
      </c>
      <c r="H1916" s="156">
        <v>2.79</v>
      </c>
      <c r="I1916" s="157"/>
      <c r="L1916" s="153"/>
      <c r="M1916" s="158"/>
      <c r="T1916" s="159"/>
      <c r="AT1916" s="154" t="s">
        <v>176</v>
      </c>
      <c r="AU1916" s="154" t="s">
        <v>86</v>
      </c>
      <c r="AV1916" s="13" t="s">
        <v>86</v>
      </c>
      <c r="AW1916" s="13" t="s">
        <v>37</v>
      </c>
      <c r="AX1916" s="13" t="s">
        <v>76</v>
      </c>
      <c r="AY1916" s="154" t="s">
        <v>163</v>
      </c>
    </row>
    <row r="1917" spans="2:51" s="12" customFormat="1">
      <c r="B1917" s="147"/>
      <c r="D1917" s="141" t="s">
        <v>176</v>
      </c>
      <c r="E1917" s="148" t="s">
        <v>19</v>
      </c>
      <c r="F1917" s="149" t="s">
        <v>555</v>
      </c>
      <c r="H1917" s="148" t="s">
        <v>19</v>
      </c>
      <c r="I1917" s="150"/>
      <c r="L1917" s="147"/>
      <c r="M1917" s="151"/>
      <c r="T1917" s="152"/>
      <c r="AT1917" s="148" t="s">
        <v>176</v>
      </c>
      <c r="AU1917" s="148" t="s">
        <v>86</v>
      </c>
      <c r="AV1917" s="12" t="s">
        <v>84</v>
      </c>
      <c r="AW1917" s="12" t="s">
        <v>37</v>
      </c>
      <c r="AX1917" s="12" t="s">
        <v>76</v>
      </c>
      <c r="AY1917" s="148" t="s">
        <v>163</v>
      </c>
    </row>
    <row r="1918" spans="2:51" s="13" customFormat="1">
      <c r="B1918" s="153"/>
      <c r="D1918" s="141" t="s">
        <v>176</v>
      </c>
      <c r="E1918" s="154" t="s">
        <v>19</v>
      </c>
      <c r="F1918" s="155" t="s">
        <v>1355</v>
      </c>
      <c r="H1918" s="156">
        <v>-1.02</v>
      </c>
      <c r="I1918" s="157"/>
      <c r="L1918" s="153"/>
      <c r="M1918" s="158"/>
      <c r="T1918" s="159"/>
      <c r="AT1918" s="154" t="s">
        <v>176</v>
      </c>
      <c r="AU1918" s="154" t="s">
        <v>86</v>
      </c>
      <c r="AV1918" s="13" t="s">
        <v>86</v>
      </c>
      <c r="AW1918" s="13" t="s">
        <v>37</v>
      </c>
      <c r="AX1918" s="13" t="s">
        <v>76</v>
      </c>
      <c r="AY1918" s="154" t="s">
        <v>163</v>
      </c>
    </row>
    <row r="1919" spans="2:51" s="15" customFormat="1">
      <c r="B1919" s="177"/>
      <c r="D1919" s="141" t="s">
        <v>176</v>
      </c>
      <c r="E1919" s="178" t="s">
        <v>19</v>
      </c>
      <c r="F1919" s="179" t="s">
        <v>657</v>
      </c>
      <c r="H1919" s="180">
        <v>1.77</v>
      </c>
      <c r="I1919" s="181"/>
      <c r="L1919" s="177"/>
      <c r="M1919" s="182"/>
      <c r="T1919" s="183"/>
      <c r="AT1919" s="178" t="s">
        <v>176</v>
      </c>
      <c r="AU1919" s="178" t="s">
        <v>86</v>
      </c>
      <c r="AV1919" s="15" t="s">
        <v>184</v>
      </c>
      <c r="AW1919" s="15" t="s">
        <v>37</v>
      </c>
      <c r="AX1919" s="15" t="s">
        <v>76</v>
      </c>
      <c r="AY1919" s="178" t="s">
        <v>163</v>
      </c>
    </row>
    <row r="1920" spans="2:51" s="14" customFormat="1">
      <c r="B1920" s="160"/>
      <c r="D1920" s="141" t="s">
        <v>176</v>
      </c>
      <c r="E1920" s="161" t="s">
        <v>19</v>
      </c>
      <c r="F1920" s="162" t="s">
        <v>178</v>
      </c>
      <c r="H1920" s="163">
        <v>19.725000000000001</v>
      </c>
      <c r="I1920" s="164"/>
      <c r="L1920" s="160"/>
      <c r="M1920" s="165"/>
      <c r="T1920" s="166"/>
      <c r="AT1920" s="161" t="s">
        <v>176</v>
      </c>
      <c r="AU1920" s="161" t="s">
        <v>86</v>
      </c>
      <c r="AV1920" s="14" t="s">
        <v>170</v>
      </c>
      <c r="AW1920" s="14" t="s">
        <v>37</v>
      </c>
      <c r="AX1920" s="14" t="s">
        <v>84</v>
      </c>
      <c r="AY1920" s="161" t="s">
        <v>163</v>
      </c>
    </row>
    <row r="1921" spans="2:65" s="1" customFormat="1" ht="24.15" customHeight="1">
      <c r="B1921" s="33"/>
      <c r="C1921" s="128" t="s">
        <v>1356</v>
      </c>
      <c r="D1921" s="128" t="s">
        <v>165</v>
      </c>
      <c r="E1921" s="129" t="s">
        <v>1357</v>
      </c>
      <c r="F1921" s="130" t="s">
        <v>1358</v>
      </c>
      <c r="G1921" s="131" t="s">
        <v>187</v>
      </c>
      <c r="H1921" s="132">
        <v>481.726</v>
      </c>
      <c r="I1921" s="133"/>
      <c r="J1921" s="134">
        <f>ROUND(I1921*H1921,2)</f>
        <v>0</v>
      </c>
      <c r="K1921" s="130" t="s">
        <v>169</v>
      </c>
      <c r="L1921" s="33"/>
      <c r="M1921" s="135" t="s">
        <v>19</v>
      </c>
      <c r="N1921" s="136" t="s">
        <v>47</v>
      </c>
      <c r="P1921" s="137">
        <f>O1921*H1921</f>
        <v>0</v>
      </c>
      <c r="Q1921" s="137">
        <v>3.3E-3</v>
      </c>
      <c r="R1921" s="137">
        <f>Q1921*H1921</f>
        <v>1.5896957999999999</v>
      </c>
      <c r="S1921" s="137">
        <v>0</v>
      </c>
      <c r="T1921" s="138">
        <f>S1921*H1921</f>
        <v>0</v>
      </c>
      <c r="AR1921" s="139" t="s">
        <v>170</v>
      </c>
      <c r="AT1921" s="139" t="s">
        <v>165</v>
      </c>
      <c r="AU1921" s="139" t="s">
        <v>86</v>
      </c>
      <c r="AY1921" s="18" t="s">
        <v>163</v>
      </c>
      <c r="BE1921" s="140">
        <f>IF(N1921="základní",J1921,0)</f>
        <v>0</v>
      </c>
      <c r="BF1921" s="140">
        <f>IF(N1921="snížená",J1921,0)</f>
        <v>0</v>
      </c>
      <c r="BG1921" s="140">
        <f>IF(N1921="zákl. přenesená",J1921,0)</f>
        <v>0</v>
      </c>
      <c r="BH1921" s="140">
        <f>IF(N1921="sníž. přenesená",J1921,0)</f>
        <v>0</v>
      </c>
      <c r="BI1921" s="140">
        <f>IF(N1921="nulová",J1921,0)</f>
        <v>0</v>
      </c>
      <c r="BJ1921" s="18" t="s">
        <v>84</v>
      </c>
      <c r="BK1921" s="140">
        <f>ROUND(I1921*H1921,2)</f>
        <v>0</v>
      </c>
      <c r="BL1921" s="18" t="s">
        <v>170</v>
      </c>
      <c r="BM1921" s="139" t="s">
        <v>1359</v>
      </c>
    </row>
    <row r="1922" spans="2:65" s="1" customFormat="1" ht="19.2">
      <c r="B1922" s="33"/>
      <c r="D1922" s="141" t="s">
        <v>172</v>
      </c>
      <c r="F1922" s="142" t="s">
        <v>1360</v>
      </c>
      <c r="I1922" s="143"/>
      <c r="L1922" s="33"/>
      <c r="M1922" s="144"/>
      <c r="T1922" s="54"/>
      <c r="AT1922" s="18" t="s">
        <v>172</v>
      </c>
      <c r="AU1922" s="18" t="s">
        <v>86</v>
      </c>
    </row>
    <row r="1923" spans="2:65" s="1" customFormat="1">
      <c r="B1923" s="33"/>
      <c r="D1923" s="145" t="s">
        <v>174</v>
      </c>
      <c r="F1923" s="146" t="s">
        <v>1361</v>
      </c>
      <c r="I1923" s="143"/>
      <c r="L1923" s="33"/>
      <c r="M1923" s="144"/>
      <c r="T1923" s="54"/>
      <c r="AT1923" s="18" t="s">
        <v>174</v>
      </c>
      <c r="AU1923" s="18" t="s">
        <v>86</v>
      </c>
    </row>
    <row r="1924" spans="2:65" s="12" customFormat="1" ht="20.399999999999999">
      <c r="B1924" s="147"/>
      <c r="D1924" s="141" t="s">
        <v>176</v>
      </c>
      <c r="E1924" s="148" t="s">
        <v>19</v>
      </c>
      <c r="F1924" s="149" t="s">
        <v>1279</v>
      </c>
      <c r="H1924" s="148" t="s">
        <v>19</v>
      </c>
      <c r="I1924" s="150"/>
      <c r="L1924" s="147"/>
      <c r="M1924" s="151"/>
      <c r="T1924" s="152"/>
      <c r="AT1924" s="148" t="s">
        <v>176</v>
      </c>
      <c r="AU1924" s="148" t="s">
        <v>86</v>
      </c>
      <c r="AV1924" s="12" t="s">
        <v>84</v>
      </c>
      <c r="AW1924" s="12" t="s">
        <v>37</v>
      </c>
      <c r="AX1924" s="12" t="s">
        <v>76</v>
      </c>
      <c r="AY1924" s="148" t="s">
        <v>163</v>
      </c>
    </row>
    <row r="1925" spans="2:65" s="12" customFormat="1">
      <c r="B1925" s="147"/>
      <c r="D1925" s="141" t="s">
        <v>176</v>
      </c>
      <c r="E1925" s="148" t="s">
        <v>19</v>
      </c>
      <c r="F1925" s="149" t="s">
        <v>1322</v>
      </c>
      <c r="H1925" s="148" t="s">
        <v>19</v>
      </c>
      <c r="I1925" s="150"/>
      <c r="L1925" s="147"/>
      <c r="M1925" s="151"/>
      <c r="T1925" s="152"/>
      <c r="AT1925" s="148" t="s">
        <v>176</v>
      </c>
      <c r="AU1925" s="148" t="s">
        <v>86</v>
      </c>
      <c r="AV1925" s="12" t="s">
        <v>84</v>
      </c>
      <c r="AW1925" s="12" t="s">
        <v>37</v>
      </c>
      <c r="AX1925" s="12" t="s">
        <v>76</v>
      </c>
      <c r="AY1925" s="148" t="s">
        <v>163</v>
      </c>
    </row>
    <row r="1926" spans="2:65" s="12" customFormat="1">
      <c r="B1926" s="147"/>
      <c r="D1926" s="141" t="s">
        <v>176</v>
      </c>
      <c r="E1926" s="148" t="s">
        <v>19</v>
      </c>
      <c r="F1926" s="149" t="s">
        <v>877</v>
      </c>
      <c r="H1926" s="148" t="s">
        <v>19</v>
      </c>
      <c r="I1926" s="150"/>
      <c r="L1926" s="147"/>
      <c r="M1926" s="151"/>
      <c r="T1926" s="152"/>
      <c r="AT1926" s="148" t="s">
        <v>176</v>
      </c>
      <c r="AU1926" s="148" t="s">
        <v>86</v>
      </c>
      <c r="AV1926" s="12" t="s">
        <v>84</v>
      </c>
      <c r="AW1926" s="12" t="s">
        <v>37</v>
      </c>
      <c r="AX1926" s="12" t="s">
        <v>76</v>
      </c>
      <c r="AY1926" s="148" t="s">
        <v>163</v>
      </c>
    </row>
    <row r="1927" spans="2:65" s="13" customFormat="1">
      <c r="B1927" s="153"/>
      <c r="D1927" s="141" t="s">
        <v>176</v>
      </c>
      <c r="E1927" s="154" t="s">
        <v>19</v>
      </c>
      <c r="F1927" s="155" t="s">
        <v>878</v>
      </c>
      <c r="H1927" s="156">
        <v>26.815000000000001</v>
      </c>
      <c r="I1927" s="157"/>
      <c r="L1927" s="153"/>
      <c r="M1927" s="158"/>
      <c r="T1927" s="159"/>
      <c r="AT1927" s="154" t="s">
        <v>176</v>
      </c>
      <c r="AU1927" s="154" t="s">
        <v>86</v>
      </c>
      <c r="AV1927" s="13" t="s">
        <v>86</v>
      </c>
      <c r="AW1927" s="13" t="s">
        <v>37</v>
      </c>
      <c r="AX1927" s="13" t="s">
        <v>76</v>
      </c>
      <c r="AY1927" s="154" t="s">
        <v>163</v>
      </c>
    </row>
    <row r="1928" spans="2:65" s="12" customFormat="1">
      <c r="B1928" s="147"/>
      <c r="D1928" s="141" t="s">
        <v>176</v>
      </c>
      <c r="E1928" s="148" t="s">
        <v>19</v>
      </c>
      <c r="F1928" s="149" t="s">
        <v>555</v>
      </c>
      <c r="H1928" s="148" t="s">
        <v>19</v>
      </c>
      <c r="I1928" s="150"/>
      <c r="L1928" s="147"/>
      <c r="M1928" s="151"/>
      <c r="T1928" s="152"/>
      <c r="AT1928" s="148" t="s">
        <v>176</v>
      </c>
      <c r="AU1928" s="148" t="s">
        <v>86</v>
      </c>
      <c r="AV1928" s="12" t="s">
        <v>84</v>
      </c>
      <c r="AW1928" s="12" t="s">
        <v>37</v>
      </c>
      <c r="AX1928" s="12" t="s">
        <v>76</v>
      </c>
      <c r="AY1928" s="148" t="s">
        <v>163</v>
      </c>
    </row>
    <row r="1929" spans="2:65" s="13" customFormat="1">
      <c r="B1929" s="153"/>
      <c r="D1929" s="141" t="s">
        <v>176</v>
      </c>
      <c r="E1929" s="154" t="s">
        <v>19</v>
      </c>
      <c r="F1929" s="155" t="s">
        <v>879</v>
      </c>
      <c r="H1929" s="156">
        <v>-3.36</v>
      </c>
      <c r="I1929" s="157"/>
      <c r="L1929" s="153"/>
      <c r="M1929" s="158"/>
      <c r="T1929" s="159"/>
      <c r="AT1929" s="154" t="s">
        <v>176</v>
      </c>
      <c r="AU1929" s="154" t="s">
        <v>86</v>
      </c>
      <c r="AV1929" s="13" t="s">
        <v>86</v>
      </c>
      <c r="AW1929" s="13" t="s">
        <v>37</v>
      </c>
      <c r="AX1929" s="13" t="s">
        <v>76</v>
      </c>
      <c r="AY1929" s="154" t="s">
        <v>163</v>
      </c>
    </row>
    <row r="1930" spans="2:65" s="12" customFormat="1">
      <c r="B1930" s="147"/>
      <c r="D1930" s="141" t="s">
        <v>176</v>
      </c>
      <c r="E1930" s="148" t="s">
        <v>19</v>
      </c>
      <c r="F1930" s="149" t="s">
        <v>880</v>
      </c>
      <c r="H1930" s="148" t="s">
        <v>19</v>
      </c>
      <c r="I1930" s="150"/>
      <c r="L1930" s="147"/>
      <c r="M1930" s="151"/>
      <c r="T1930" s="152"/>
      <c r="AT1930" s="148" t="s">
        <v>176</v>
      </c>
      <c r="AU1930" s="148" t="s">
        <v>86</v>
      </c>
      <c r="AV1930" s="12" t="s">
        <v>84</v>
      </c>
      <c r="AW1930" s="12" t="s">
        <v>37</v>
      </c>
      <c r="AX1930" s="12" t="s">
        <v>76</v>
      </c>
      <c r="AY1930" s="148" t="s">
        <v>163</v>
      </c>
    </row>
    <row r="1931" spans="2:65" s="13" customFormat="1">
      <c r="B1931" s="153"/>
      <c r="D1931" s="141" t="s">
        <v>176</v>
      </c>
      <c r="E1931" s="154" t="s">
        <v>19</v>
      </c>
      <c r="F1931" s="155" t="s">
        <v>881</v>
      </c>
      <c r="H1931" s="156">
        <v>23.355</v>
      </c>
      <c r="I1931" s="157"/>
      <c r="L1931" s="153"/>
      <c r="M1931" s="158"/>
      <c r="T1931" s="159"/>
      <c r="AT1931" s="154" t="s">
        <v>176</v>
      </c>
      <c r="AU1931" s="154" t="s">
        <v>86</v>
      </c>
      <c r="AV1931" s="13" t="s">
        <v>86</v>
      </c>
      <c r="AW1931" s="13" t="s">
        <v>37</v>
      </c>
      <c r="AX1931" s="13" t="s">
        <v>76</v>
      </c>
      <c r="AY1931" s="154" t="s">
        <v>163</v>
      </c>
    </row>
    <row r="1932" spans="2:65" s="12" customFormat="1">
      <c r="B1932" s="147"/>
      <c r="D1932" s="141" t="s">
        <v>176</v>
      </c>
      <c r="E1932" s="148" t="s">
        <v>19</v>
      </c>
      <c r="F1932" s="149" t="s">
        <v>555</v>
      </c>
      <c r="H1932" s="148" t="s">
        <v>19</v>
      </c>
      <c r="I1932" s="150"/>
      <c r="L1932" s="147"/>
      <c r="M1932" s="151"/>
      <c r="T1932" s="152"/>
      <c r="AT1932" s="148" t="s">
        <v>176</v>
      </c>
      <c r="AU1932" s="148" t="s">
        <v>86</v>
      </c>
      <c r="AV1932" s="12" t="s">
        <v>84</v>
      </c>
      <c r="AW1932" s="12" t="s">
        <v>37</v>
      </c>
      <c r="AX1932" s="12" t="s">
        <v>76</v>
      </c>
      <c r="AY1932" s="148" t="s">
        <v>163</v>
      </c>
    </row>
    <row r="1933" spans="2:65" s="13" customFormat="1">
      <c r="B1933" s="153"/>
      <c r="D1933" s="141" t="s">
        <v>176</v>
      </c>
      <c r="E1933" s="154" t="s">
        <v>19</v>
      </c>
      <c r="F1933" s="155" t="s">
        <v>879</v>
      </c>
      <c r="H1933" s="156">
        <v>-3.36</v>
      </c>
      <c r="I1933" s="157"/>
      <c r="L1933" s="153"/>
      <c r="M1933" s="158"/>
      <c r="T1933" s="159"/>
      <c r="AT1933" s="154" t="s">
        <v>176</v>
      </c>
      <c r="AU1933" s="154" t="s">
        <v>86</v>
      </c>
      <c r="AV1933" s="13" t="s">
        <v>86</v>
      </c>
      <c r="AW1933" s="13" t="s">
        <v>37</v>
      </c>
      <c r="AX1933" s="13" t="s">
        <v>76</v>
      </c>
      <c r="AY1933" s="154" t="s">
        <v>163</v>
      </c>
    </row>
    <row r="1934" spans="2:65" s="12" customFormat="1">
      <c r="B1934" s="147"/>
      <c r="D1934" s="141" t="s">
        <v>176</v>
      </c>
      <c r="E1934" s="148" t="s">
        <v>19</v>
      </c>
      <c r="F1934" s="149" t="s">
        <v>1280</v>
      </c>
      <c r="H1934" s="148" t="s">
        <v>19</v>
      </c>
      <c r="I1934" s="150"/>
      <c r="L1934" s="147"/>
      <c r="M1934" s="151"/>
      <c r="T1934" s="152"/>
      <c r="AT1934" s="148" t="s">
        <v>176</v>
      </c>
      <c r="AU1934" s="148" t="s">
        <v>86</v>
      </c>
      <c r="AV1934" s="12" t="s">
        <v>84</v>
      </c>
      <c r="AW1934" s="12" t="s">
        <v>37</v>
      </c>
      <c r="AX1934" s="12" t="s">
        <v>76</v>
      </c>
      <c r="AY1934" s="148" t="s">
        <v>163</v>
      </c>
    </row>
    <row r="1935" spans="2:65" s="12" customFormat="1">
      <c r="B1935" s="147"/>
      <c r="D1935" s="141" t="s">
        <v>176</v>
      </c>
      <c r="E1935" s="148" t="s">
        <v>19</v>
      </c>
      <c r="F1935" s="149" t="s">
        <v>1281</v>
      </c>
      <c r="H1935" s="148" t="s">
        <v>19</v>
      </c>
      <c r="I1935" s="150"/>
      <c r="L1935" s="147"/>
      <c r="M1935" s="151"/>
      <c r="T1935" s="152"/>
      <c r="AT1935" s="148" t="s">
        <v>176</v>
      </c>
      <c r="AU1935" s="148" t="s">
        <v>86</v>
      </c>
      <c r="AV1935" s="12" t="s">
        <v>84</v>
      </c>
      <c r="AW1935" s="12" t="s">
        <v>37</v>
      </c>
      <c r="AX1935" s="12" t="s">
        <v>76</v>
      </c>
      <c r="AY1935" s="148" t="s">
        <v>163</v>
      </c>
    </row>
    <row r="1936" spans="2:65" s="13" customFormat="1">
      <c r="B1936" s="153"/>
      <c r="D1936" s="141" t="s">
        <v>176</v>
      </c>
      <c r="E1936" s="154" t="s">
        <v>19</v>
      </c>
      <c r="F1936" s="155" t="s">
        <v>1282</v>
      </c>
      <c r="H1936" s="156">
        <v>190.89</v>
      </c>
      <c r="I1936" s="157"/>
      <c r="L1936" s="153"/>
      <c r="M1936" s="158"/>
      <c r="T1936" s="159"/>
      <c r="AT1936" s="154" t="s">
        <v>176</v>
      </c>
      <c r="AU1936" s="154" t="s">
        <v>86</v>
      </c>
      <c r="AV1936" s="13" t="s">
        <v>86</v>
      </c>
      <c r="AW1936" s="13" t="s">
        <v>37</v>
      </c>
      <c r="AX1936" s="13" t="s">
        <v>76</v>
      </c>
      <c r="AY1936" s="154" t="s">
        <v>163</v>
      </c>
    </row>
    <row r="1937" spans="2:51" s="12" customFormat="1">
      <c r="B1937" s="147"/>
      <c r="D1937" s="141" t="s">
        <v>176</v>
      </c>
      <c r="E1937" s="148" t="s">
        <v>19</v>
      </c>
      <c r="F1937" s="149" t="s">
        <v>555</v>
      </c>
      <c r="H1937" s="148" t="s">
        <v>19</v>
      </c>
      <c r="I1937" s="150"/>
      <c r="L1937" s="147"/>
      <c r="M1937" s="151"/>
      <c r="T1937" s="152"/>
      <c r="AT1937" s="148" t="s">
        <v>176</v>
      </c>
      <c r="AU1937" s="148" t="s">
        <v>86</v>
      </c>
      <c r="AV1937" s="12" t="s">
        <v>84</v>
      </c>
      <c r="AW1937" s="12" t="s">
        <v>37</v>
      </c>
      <c r="AX1937" s="12" t="s">
        <v>76</v>
      </c>
      <c r="AY1937" s="148" t="s">
        <v>163</v>
      </c>
    </row>
    <row r="1938" spans="2:51" s="13" customFormat="1">
      <c r="B1938" s="153"/>
      <c r="D1938" s="141" t="s">
        <v>176</v>
      </c>
      <c r="E1938" s="154" t="s">
        <v>19</v>
      </c>
      <c r="F1938" s="155" t="s">
        <v>1283</v>
      </c>
      <c r="H1938" s="156">
        <v>-40.08</v>
      </c>
      <c r="I1938" s="157"/>
      <c r="L1938" s="153"/>
      <c r="M1938" s="158"/>
      <c r="T1938" s="159"/>
      <c r="AT1938" s="154" t="s">
        <v>176</v>
      </c>
      <c r="AU1938" s="154" t="s">
        <v>86</v>
      </c>
      <c r="AV1938" s="13" t="s">
        <v>86</v>
      </c>
      <c r="AW1938" s="13" t="s">
        <v>37</v>
      </c>
      <c r="AX1938" s="13" t="s">
        <v>76</v>
      </c>
      <c r="AY1938" s="154" t="s">
        <v>163</v>
      </c>
    </row>
    <row r="1939" spans="2:51" s="12" customFormat="1">
      <c r="B1939" s="147"/>
      <c r="D1939" s="141" t="s">
        <v>176</v>
      </c>
      <c r="E1939" s="148" t="s">
        <v>19</v>
      </c>
      <c r="F1939" s="149" t="s">
        <v>1284</v>
      </c>
      <c r="H1939" s="148" t="s">
        <v>19</v>
      </c>
      <c r="I1939" s="150"/>
      <c r="L1939" s="147"/>
      <c r="M1939" s="151"/>
      <c r="T1939" s="152"/>
      <c r="AT1939" s="148" t="s">
        <v>176</v>
      </c>
      <c r="AU1939" s="148" t="s">
        <v>86</v>
      </c>
      <c r="AV1939" s="12" t="s">
        <v>84</v>
      </c>
      <c r="AW1939" s="12" t="s">
        <v>37</v>
      </c>
      <c r="AX1939" s="12" t="s">
        <v>76</v>
      </c>
      <c r="AY1939" s="148" t="s">
        <v>163</v>
      </c>
    </row>
    <row r="1940" spans="2:51" s="13" customFormat="1">
      <c r="B1940" s="153"/>
      <c r="D1940" s="141" t="s">
        <v>176</v>
      </c>
      <c r="E1940" s="154" t="s">
        <v>19</v>
      </c>
      <c r="F1940" s="155" t="s">
        <v>1285</v>
      </c>
      <c r="H1940" s="156">
        <v>5.681</v>
      </c>
      <c r="I1940" s="157"/>
      <c r="L1940" s="153"/>
      <c r="M1940" s="158"/>
      <c r="T1940" s="159"/>
      <c r="AT1940" s="154" t="s">
        <v>176</v>
      </c>
      <c r="AU1940" s="154" t="s">
        <v>86</v>
      </c>
      <c r="AV1940" s="13" t="s">
        <v>86</v>
      </c>
      <c r="AW1940" s="13" t="s">
        <v>37</v>
      </c>
      <c r="AX1940" s="13" t="s">
        <v>76</v>
      </c>
      <c r="AY1940" s="154" t="s">
        <v>163</v>
      </c>
    </row>
    <row r="1941" spans="2:51" s="12" customFormat="1">
      <c r="B1941" s="147"/>
      <c r="D1941" s="141" t="s">
        <v>176</v>
      </c>
      <c r="E1941" s="148" t="s">
        <v>19</v>
      </c>
      <c r="F1941" s="149" t="s">
        <v>1286</v>
      </c>
      <c r="H1941" s="148" t="s">
        <v>19</v>
      </c>
      <c r="I1941" s="150"/>
      <c r="L1941" s="147"/>
      <c r="M1941" s="151"/>
      <c r="T1941" s="152"/>
      <c r="AT1941" s="148" t="s">
        <v>176</v>
      </c>
      <c r="AU1941" s="148" t="s">
        <v>86</v>
      </c>
      <c r="AV1941" s="12" t="s">
        <v>84</v>
      </c>
      <c r="AW1941" s="12" t="s">
        <v>37</v>
      </c>
      <c r="AX1941" s="12" t="s">
        <v>76</v>
      </c>
      <c r="AY1941" s="148" t="s">
        <v>163</v>
      </c>
    </row>
    <row r="1942" spans="2:51" s="13" customFormat="1">
      <c r="B1942" s="153"/>
      <c r="D1942" s="141" t="s">
        <v>176</v>
      </c>
      <c r="E1942" s="154" t="s">
        <v>19</v>
      </c>
      <c r="F1942" s="155" t="s">
        <v>1282</v>
      </c>
      <c r="H1942" s="156">
        <v>190.89</v>
      </c>
      <c r="I1942" s="157"/>
      <c r="L1942" s="153"/>
      <c r="M1942" s="158"/>
      <c r="T1942" s="159"/>
      <c r="AT1942" s="154" t="s">
        <v>176</v>
      </c>
      <c r="AU1942" s="154" t="s">
        <v>86</v>
      </c>
      <c r="AV1942" s="13" t="s">
        <v>86</v>
      </c>
      <c r="AW1942" s="13" t="s">
        <v>37</v>
      </c>
      <c r="AX1942" s="13" t="s">
        <v>76</v>
      </c>
      <c r="AY1942" s="154" t="s">
        <v>163</v>
      </c>
    </row>
    <row r="1943" spans="2:51" s="12" customFormat="1">
      <c r="B1943" s="147"/>
      <c r="D1943" s="141" t="s">
        <v>176</v>
      </c>
      <c r="E1943" s="148" t="s">
        <v>19</v>
      </c>
      <c r="F1943" s="149" t="s">
        <v>555</v>
      </c>
      <c r="H1943" s="148" t="s">
        <v>19</v>
      </c>
      <c r="I1943" s="150"/>
      <c r="L1943" s="147"/>
      <c r="M1943" s="151"/>
      <c r="T1943" s="152"/>
      <c r="AT1943" s="148" t="s">
        <v>176</v>
      </c>
      <c r="AU1943" s="148" t="s">
        <v>86</v>
      </c>
      <c r="AV1943" s="12" t="s">
        <v>84</v>
      </c>
      <c r="AW1943" s="12" t="s">
        <v>37</v>
      </c>
      <c r="AX1943" s="12" t="s">
        <v>76</v>
      </c>
      <c r="AY1943" s="148" t="s">
        <v>163</v>
      </c>
    </row>
    <row r="1944" spans="2:51" s="13" customFormat="1" ht="30.6">
      <c r="B1944" s="153"/>
      <c r="D1944" s="141" t="s">
        <v>176</v>
      </c>
      <c r="E1944" s="154" t="s">
        <v>19</v>
      </c>
      <c r="F1944" s="155" t="s">
        <v>1287</v>
      </c>
      <c r="H1944" s="156">
        <v>-44.42</v>
      </c>
      <c r="I1944" s="157"/>
      <c r="L1944" s="153"/>
      <c r="M1944" s="158"/>
      <c r="T1944" s="159"/>
      <c r="AT1944" s="154" t="s">
        <v>176</v>
      </c>
      <c r="AU1944" s="154" t="s">
        <v>86</v>
      </c>
      <c r="AV1944" s="13" t="s">
        <v>86</v>
      </c>
      <c r="AW1944" s="13" t="s">
        <v>37</v>
      </c>
      <c r="AX1944" s="13" t="s">
        <v>76</v>
      </c>
      <c r="AY1944" s="154" t="s">
        <v>163</v>
      </c>
    </row>
    <row r="1945" spans="2:51" s="12" customFormat="1">
      <c r="B1945" s="147"/>
      <c r="D1945" s="141" t="s">
        <v>176</v>
      </c>
      <c r="E1945" s="148" t="s">
        <v>19</v>
      </c>
      <c r="F1945" s="149" t="s">
        <v>1288</v>
      </c>
      <c r="H1945" s="148" t="s">
        <v>19</v>
      </c>
      <c r="I1945" s="150"/>
      <c r="L1945" s="147"/>
      <c r="M1945" s="151"/>
      <c r="T1945" s="152"/>
      <c r="AT1945" s="148" t="s">
        <v>176</v>
      </c>
      <c r="AU1945" s="148" t="s">
        <v>86</v>
      </c>
      <c r="AV1945" s="12" t="s">
        <v>84</v>
      </c>
      <c r="AW1945" s="12" t="s">
        <v>37</v>
      </c>
      <c r="AX1945" s="12" t="s">
        <v>76</v>
      </c>
      <c r="AY1945" s="148" t="s">
        <v>163</v>
      </c>
    </row>
    <row r="1946" spans="2:51" s="13" customFormat="1">
      <c r="B1946" s="153"/>
      <c r="D1946" s="141" t="s">
        <v>176</v>
      </c>
      <c r="E1946" s="154" t="s">
        <v>19</v>
      </c>
      <c r="F1946" s="155" t="s">
        <v>1289</v>
      </c>
      <c r="H1946" s="156">
        <v>81.81</v>
      </c>
      <c r="I1946" s="157"/>
      <c r="L1946" s="153"/>
      <c r="M1946" s="158"/>
      <c r="T1946" s="159"/>
      <c r="AT1946" s="154" t="s">
        <v>176</v>
      </c>
      <c r="AU1946" s="154" t="s">
        <v>86</v>
      </c>
      <c r="AV1946" s="13" t="s">
        <v>86</v>
      </c>
      <c r="AW1946" s="13" t="s">
        <v>37</v>
      </c>
      <c r="AX1946" s="13" t="s">
        <v>76</v>
      </c>
      <c r="AY1946" s="154" t="s">
        <v>163</v>
      </c>
    </row>
    <row r="1947" spans="2:51" s="12" customFormat="1">
      <c r="B1947" s="147"/>
      <c r="D1947" s="141" t="s">
        <v>176</v>
      </c>
      <c r="E1947" s="148" t="s">
        <v>19</v>
      </c>
      <c r="F1947" s="149" t="s">
        <v>555</v>
      </c>
      <c r="H1947" s="148" t="s">
        <v>19</v>
      </c>
      <c r="I1947" s="150"/>
      <c r="L1947" s="147"/>
      <c r="M1947" s="151"/>
      <c r="T1947" s="152"/>
      <c r="AT1947" s="148" t="s">
        <v>176</v>
      </c>
      <c r="AU1947" s="148" t="s">
        <v>86</v>
      </c>
      <c r="AV1947" s="12" t="s">
        <v>84</v>
      </c>
      <c r="AW1947" s="12" t="s">
        <v>37</v>
      </c>
      <c r="AX1947" s="12" t="s">
        <v>76</v>
      </c>
      <c r="AY1947" s="148" t="s">
        <v>163</v>
      </c>
    </row>
    <row r="1948" spans="2:51" s="13" customFormat="1">
      <c r="B1948" s="153"/>
      <c r="D1948" s="141" t="s">
        <v>176</v>
      </c>
      <c r="E1948" s="154" t="s">
        <v>19</v>
      </c>
      <c r="F1948" s="155" t="s">
        <v>1290</v>
      </c>
      <c r="H1948" s="156">
        <v>-2.4</v>
      </c>
      <c r="I1948" s="157"/>
      <c r="L1948" s="153"/>
      <c r="M1948" s="158"/>
      <c r="T1948" s="159"/>
      <c r="AT1948" s="154" t="s">
        <v>176</v>
      </c>
      <c r="AU1948" s="154" t="s">
        <v>86</v>
      </c>
      <c r="AV1948" s="13" t="s">
        <v>86</v>
      </c>
      <c r="AW1948" s="13" t="s">
        <v>37</v>
      </c>
      <c r="AX1948" s="13" t="s">
        <v>76</v>
      </c>
      <c r="AY1948" s="154" t="s">
        <v>163</v>
      </c>
    </row>
    <row r="1949" spans="2:51" s="15" customFormat="1">
      <c r="B1949" s="177"/>
      <c r="D1949" s="141" t="s">
        <v>176</v>
      </c>
      <c r="E1949" s="178" t="s">
        <v>19</v>
      </c>
      <c r="F1949" s="179" t="s">
        <v>657</v>
      </c>
      <c r="H1949" s="180">
        <v>425.82100000000003</v>
      </c>
      <c r="I1949" s="181"/>
      <c r="L1949" s="177"/>
      <c r="M1949" s="182"/>
      <c r="T1949" s="183"/>
      <c r="AT1949" s="178" t="s">
        <v>176</v>
      </c>
      <c r="AU1949" s="178" t="s">
        <v>86</v>
      </c>
      <c r="AV1949" s="15" t="s">
        <v>184</v>
      </c>
      <c r="AW1949" s="15" t="s">
        <v>37</v>
      </c>
      <c r="AX1949" s="15" t="s">
        <v>76</v>
      </c>
      <c r="AY1949" s="178" t="s">
        <v>163</v>
      </c>
    </row>
    <row r="1950" spans="2:51" s="12" customFormat="1">
      <c r="B1950" s="147"/>
      <c r="D1950" s="141" t="s">
        <v>176</v>
      </c>
      <c r="E1950" s="148" t="s">
        <v>19</v>
      </c>
      <c r="F1950" s="149" t="s">
        <v>1296</v>
      </c>
      <c r="H1950" s="148" t="s">
        <v>19</v>
      </c>
      <c r="I1950" s="150"/>
      <c r="L1950" s="147"/>
      <c r="M1950" s="151"/>
      <c r="T1950" s="152"/>
      <c r="AT1950" s="148" t="s">
        <v>176</v>
      </c>
      <c r="AU1950" s="148" t="s">
        <v>86</v>
      </c>
      <c r="AV1950" s="12" t="s">
        <v>84</v>
      </c>
      <c r="AW1950" s="12" t="s">
        <v>37</v>
      </c>
      <c r="AX1950" s="12" t="s">
        <v>76</v>
      </c>
      <c r="AY1950" s="148" t="s">
        <v>163</v>
      </c>
    </row>
    <row r="1951" spans="2:51" s="12" customFormat="1">
      <c r="B1951" s="147"/>
      <c r="D1951" s="141" t="s">
        <v>176</v>
      </c>
      <c r="E1951" s="148" t="s">
        <v>19</v>
      </c>
      <c r="F1951" s="149" t="s">
        <v>603</v>
      </c>
      <c r="H1951" s="148" t="s">
        <v>19</v>
      </c>
      <c r="I1951" s="150"/>
      <c r="L1951" s="147"/>
      <c r="M1951" s="151"/>
      <c r="T1951" s="152"/>
      <c r="AT1951" s="148" t="s">
        <v>176</v>
      </c>
      <c r="AU1951" s="148" t="s">
        <v>86</v>
      </c>
      <c r="AV1951" s="12" t="s">
        <v>84</v>
      </c>
      <c r="AW1951" s="12" t="s">
        <v>37</v>
      </c>
      <c r="AX1951" s="12" t="s">
        <v>76</v>
      </c>
      <c r="AY1951" s="148" t="s">
        <v>163</v>
      </c>
    </row>
    <row r="1952" spans="2:51" s="13" customFormat="1">
      <c r="B1952" s="153"/>
      <c r="D1952" s="141" t="s">
        <v>176</v>
      </c>
      <c r="E1952" s="154" t="s">
        <v>19</v>
      </c>
      <c r="F1952" s="155" t="s">
        <v>1297</v>
      </c>
      <c r="H1952" s="156">
        <v>15.34</v>
      </c>
      <c r="I1952" s="157"/>
      <c r="L1952" s="153"/>
      <c r="M1952" s="158"/>
      <c r="T1952" s="159"/>
      <c r="AT1952" s="154" t="s">
        <v>176</v>
      </c>
      <c r="AU1952" s="154" t="s">
        <v>86</v>
      </c>
      <c r="AV1952" s="13" t="s">
        <v>86</v>
      </c>
      <c r="AW1952" s="13" t="s">
        <v>37</v>
      </c>
      <c r="AX1952" s="13" t="s">
        <v>76</v>
      </c>
      <c r="AY1952" s="154" t="s">
        <v>163</v>
      </c>
    </row>
    <row r="1953" spans="2:51" s="12" customFormat="1">
      <c r="B1953" s="147"/>
      <c r="D1953" s="141" t="s">
        <v>176</v>
      </c>
      <c r="E1953" s="148" t="s">
        <v>19</v>
      </c>
      <c r="F1953" s="149" t="s">
        <v>607</v>
      </c>
      <c r="H1953" s="148" t="s">
        <v>19</v>
      </c>
      <c r="I1953" s="150"/>
      <c r="L1953" s="147"/>
      <c r="M1953" s="151"/>
      <c r="T1953" s="152"/>
      <c r="AT1953" s="148" t="s">
        <v>176</v>
      </c>
      <c r="AU1953" s="148" t="s">
        <v>86</v>
      </c>
      <c r="AV1953" s="12" t="s">
        <v>84</v>
      </c>
      <c r="AW1953" s="12" t="s">
        <v>37</v>
      </c>
      <c r="AX1953" s="12" t="s">
        <v>76</v>
      </c>
      <c r="AY1953" s="148" t="s">
        <v>163</v>
      </c>
    </row>
    <row r="1954" spans="2:51" s="13" customFormat="1">
      <c r="B1954" s="153"/>
      <c r="D1954" s="141" t="s">
        <v>176</v>
      </c>
      <c r="E1954" s="154" t="s">
        <v>19</v>
      </c>
      <c r="F1954" s="155" t="s">
        <v>1298</v>
      </c>
      <c r="H1954" s="156">
        <v>2.16</v>
      </c>
      <c r="I1954" s="157"/>
      <c r="L1954" s="153"/>
      <c r="M1954" s="158"/>
      <c r="T1954" s="159"/>
      <c r="AT1954" s="154" t="s">
        <v>176</v>
      </c>
      <c r="AU1954" s="154" t="s">
        <v>86</v>
      </c>
      <c r="AV1954" s="13" t="s">
        <v>86</v>
      </c>
      <c r="AW1954" s="13" t="s">
        <v>37</v>
      </c>
      <c r="AX1954" s="13" t="s">
        <v>76</v>
      </c>
      <c r="AY1954" s="154" t="s">
        <v>163</v>
      </c>
    </row>
    <row r="1955" spans="2:51" s="12" customFormat="1">
      <c r="B1955" s="147"/>
      <c r="D1955" s="141" t="s">
        <v>176</v>
      </c>
      <c r="E1955" s="148" t="s">
        <v>19</v>
      </c>
      <c r="F1955" s="149" t="s">
        <v>594</v>
      </c>
      <c r="H1955" s="148" t="s">
        <v>19</v>
      </c>
      <c r="I1955" s="150"/>
      <c r="L1955" s="147"/>
      <c r="M1955" s="151"/>
      <c r="T1955" s="152"/>
      <c r="AT1955" s="148" t="s">
        <v>176</v>
      </c>
      <c r="AU1955" s="148" t="s">
        <v>86</v>
      </c>
      <c r="AV1955" s="12" t="s">
        <v>84</v>
      </c>
      <c r="AW1955" s="12" t="s">
        <v>37</v>
      </c>
      <c r="AX1955" s="12" t="s">
        <v>76</v>
      </c>
      <c r="AY1955" s="148" t="s">
        <v>163</v>
      </c>
    </row>
    <row r="1956" spans="2:51" s="13" customFormat="1">
      <c r="B1956" s="153"/>
      <c r="D1956" s="141" t="s">
        <v>176</v>
      </c>
      <c r="E1956" s="154" t="s">
        <v>19</v>
      </c>
      <c r="F1956" s="155" t="s">
        <v>1299</v>
      </c>
      <c r="H1956" s="156">
        <v>1.68</v>
      </c>
      <c r="I1956" s="157"/>
      <c r="L1956" s="153"/>
      <c r="M1956" s="158"/>
      <c r="T1956" s="159"/>
      <c r="AT1956" s="154" t="s">
        <v>176</v>
      </c>
      <c r="AU1956" s="154" t="s">
        <v>86</v>
      </c>
      <c r="AV1956" s="13" t="s">
        <v>86</v>
      </c>
      <c r="AW1956" s="13" t="s">
        <v>37</v>
      </c>
      <c r="AX1956" s="13" t="s">
        <v>76</v>
      </c>
      <c r="AY1956" s="154" t="s">
        <v>163</v>
      </c>
    </row>
    <row r="1957" spans="2:51" s="12" customFormat="1">
      <c r="B1957" s="147"/>
      <c r="D1957" s="141" t="s">
        <v>176</v>
      </c>
      <c r="E1957" s="148" t="s">
        <v>19</v>
      </c>
      <c r="F1957" s="149" t="s">
        <v>605</v>
      </c>
      <c r="H1957" s="148" t="s">
        <v>19</v>
      </c>
      <c r="I1957" s="150"/>
      <c r="L1957" s="147"/>
      <c r="M1957" s="151"/>
      <c r="T1957" s="152"/>
      <c r="AT1957" s="148" t="s">
        <v>176</v>
      </c>
      <c r="AU1957" s="148" t="s">
        <v>86</v>
      </c>
      <c r="AV1957" s="12" t="s">
        <v>84</v>
      </c>
      <c r="AW1957" s="12" t="s">
        <v>37</v>
      </c>
      <c r="AX1957" s="12" t="s">
        <v>76</v>
      </c>
      <c r="AY1957" s="148" t="s">
        <v>163</v>
      </c>
    </row>
    <row r="1958" spans="2:51" s="13" customFormat="1">
      <c r="B1958" s="153"/>
      <c r="D1958" s="141" t="s">
        <v>176</v>
      </c>
      <c r="E1958" s="154" t="s">
        <v>19</v>
      </c>
      <c r="F1958" s="155" t="s">
        <v>1300</v>
      </c>
      <c r="H1958" s="156">
        <v>4</v>
      </c>
      <c r="I1958" s="157"/>
      <c r="L1958" s="153"/>
      <c r="M1958" s="158"/>
      <c r="T1958" s="159"/>
      <c r="AT1958" s="154" t="s">
        <v>176</v>
      </c>
      <c r="AU1958" s="154" t="s">
        <v>86</v>
      </c>
      <c r="AV1958" s="13" t="s">
        <v>86</v>
      </c>
      <c r="AW1958" s="13" t="s">
        <v>37</v>
      </c>
      <c r="AX1958" s="13" t="s">
        <v>76</v>
      </c>
      <c r="AY1958" s="154" t="s">
        <v>163</v>
      </c>
    </row>
    <row r="1959" spans="2:51" s="12" customFormat="1">
      <c r="B1959" s="147"/>
      <c r="D1959" s="141" t="s">
        <v>176</v>
      </c>
      <c r="E1959" s="148" t="s">
        <v>19</v>
      </c>
      <c r="F1959" s="149" t="s">
        <v>592</v>
      </c>
      <c r="H1959" s="148" t="s">
        <v>19</v>
      </c>
      <c r="I1959" s="150"/>
      <c r="L1959" s="147"/>
      <c r="M1959" s="151"/>
      <c r="T1959" s="152"/>
      <c r="AT1959" s="148" t="s">
        <v>176</v>
      </c>
      <c r="AU1959" s="148" t="s">
        <v>86</v>
      </c>
      <c r="AV1959" s="12" t="s">
        <v>84</v>
      </c>
      <c r="AW1959" s="12" t="s">
        <v>37</v>
      </c>
      <c r="AX1959" s="12" t="s">
        <v>76</v>
      </c>
      <c r="AY1959" s="148" t="s">
        <v>163</v>
      </c>
    </row>
    <row r="1960" spans="2:51" s="13" customFormat="1">
      <c r="B1960" s="153"/>
      <c r="D1960" s="141" t="s">
        <v>176</v>
      </c>
      <c r="E1960" s="154" t="s">
        <v>19</v>
      </c>
      <c r="F1960" s="155" t="s">
        <v>1301</v>
      </c>
      <c r="H1960" s="156">
        <v>0.56000000000000005</v>
      </c>
      <c r="I1960" s="157"/>
      <c r="L1960" s="153"/>
      <c r="M1960" s="158"/>
      <c r="T1960" s="159"/>
      <c r="AT1960" s="154" t="s">
        <v>176</v>
      </c>
      <c r="AU1960" s="154" t="s">
        <v>86</v>
      </c>
      <c r="AV1960" s="13" t="s">
        <v>86</v>
      </c>
      <c r="AW1960" s="13" t="s">
        <v>37</v>
      </c>
      <c r="AX1960" s="13" t="s">
        <v>76</v>
      </c>
      <c r="AY1960" s="154" t="s">
        <v>163</v>
      </c>
    </row>
    <row r="1961" spans="2:51" s="12" customFormat="1">
      <c r="B1961" s="147"/>
      <c r="D1961" s="141" t="s">
        <v>176</v>
      </c>
      <c r="E1961" s="148" t="s">
        <v>19</v>
      </c>
      <c r="F1961" s="149" t="s">
        <v>610</v>
      </c>
      <c r="H1961" s="148" t="s">
        <v>19</v>
      </c>
      <c r="I1961" s="150"/>
      <c r="L1961" s="147"/>
      <c r="M1961" s="151"/>
      <c r="T1961" s="152"/>
      <c r="AT1961" s="148" t="s">
        <v>176</v>
      </c>
      <c r="AU1961" s="148" t="s">
        <v>86</v>
      </c>
      <c r="AV1961" s="12" t="s">
        <v>84</v>
      </c>
      <c r="AW1961" s="12" t="s">
        <v>37</v>
      </c>
      <c r="AX1961" s="12" t="s">
        <v>76</v>
      </c>
      <c r="AY1961" s="148" t="s">
        <v>163</v>
      </c>
    </row>
    <row r="1962" spans="2:51" s="13" customFormat="1">
      <c r="B1962" s="153"/>
      <c r="D1962" s="141" t="s">
        <v>176</v>
      </c>
      <c r="E1962" s="154" t="s">
        <v>19</v>
      </c>
      <c r="F1962" s="155" t="s">
        <v>1302</v>
      </c>
      <c r="H1962" s="156">
        <v>0.98</v>
      </c>
      <c r="I1962" s="157"/>
      <c r="L1962" s="153"/>
      <c r="M1962" s="158"/>
      <c r="T1962" s="159"/>
      <c r="AT1962" s="154" t="s">
        <v>176</v>
      </c>
      <c r="AU1962" s="154" t="s">
        <v>86</v>
      </c>
      <c r="AV1962" s="13" t="s">
        <v>86</v>
      </c>
      <c r="AW1962" s="13" t="s">
        <v>37</v>
      </c>
      <c r="AX1962" s="13" t="s">
        <v>76</v>
      </c>
      <c r="AY1962" s="154" t="s">
        <v>163</v>
      </c>
    </row>
    <row r="1963" spans="2:51" s="12" customFormat="1">
      <c r="B1963" s="147"/>
      <c r="D1963" s="141" t="s">
        <v>176</v>
      </c>
      <c r="E1963" s="148" t="s">
        <v>19</v>
      </c>
      <c r="F1963" s="149" t="s">
        <v>593</v>
      </c>
      <c r="H1963" s="148" t="s">
        <v>19</v>
      </c>
      <c r="I1963" s="150"/>
      <c r="L1963" s="147"/>
      <c r="M1963" s="151"/>
      <c r="T1963" s="152"/>
      <c r="AT1963" s="148" t="s">
        <v>176</v>
      </c>
      <c r="AU1963" s="148" t="s">
        <v>86</v>
      </c>
      <c r="AV1963" s="12" t="s">
        <v>84</v>
      </c>
      <c r="AW1963" s="12" t="s">
        <v>37</v>
      </c>
      <c r="AX1963" s="12" t="s">
        <v>76</v>
      </c>
      <c r="AY1963" s="148" t="s">
        <v>163</v>
      </c>
    </row>
    <row r="1964" spans="2:51" s="13" customFormat="1">
      <c r="B1964" s="153"/>
      <c r="D1964" s="141" t="s">
        <v>176</v>
      </c>
      <c r="E1964" s="154" t="s">
        <v>19</v>
      </c>
      <c r="F1964" s="155" t="s">
        <v>1303</v>
      </c>
      <c r="H1964" s="156">
        <v>1.1399999999999999</v>
      </c>
      <c r="I1964" s="157"/>
      <c r="L1964" s="153"/>
      <c r="M1964" s="158"/>
      <c r="T1964" s="159"/>
      <c r="AT1964" s="154" t="s">
        <v>176</v>
      </c>
      <c r="AU1964" s="154" t="s">
        <v>86</v>
      </c>
      <c r="AV1964" s="13" t="s">
        <v>86</v>
      </c>
      <c r="AW1964" s="13" t="s">
        <v>37</v>
      </c>
      <c r="AX1964" s="13" t="s">
        <v>76</v>
      </c>
      <c r="AY1964" s="154" t="s">
        <v>163</v>
      </c>
    </row>
    <row r="1965" spans="2:51" s="12" customFormat="1">
      <c r="B1965" s="147"/>
      <c r="D1965" s="141" t="s">
        <v>176</v>
      </c>
      <c r="E1965" s="148" t="s">
        <v>19</v>
      </c>
      <c r="F1965" s="149" t="s">
        <v>596</v>
      </c>
      <c r="H1965" s="148" t="s">
        <v>19</v>
      </c>
      <c r="I1965" s="150"/>
      <c r="L1965" s="147"/>
      <c r="M1965" s="151"/>
      <c r="T1965" s="152"/>
      <c r="AT1965" s="148" t="s">
        <v>176</v>
      </c>
      <c r="AU1965" s="148" t="s">
        <v>86</v>
      </c>
      <c r="AV1965" s="12" t="s">
        <v>84</v>
      </c>
      <c r="AW1965" s="12" t="s">
        <v>37</v>
      </c>
      <c r="AX1965" s="12" t="s">
        <v>76</v>
      </c>
      <c r="AY1965" s="148" t="s">
        <v>163</v>
      </c>
    </row>
    <row r="1966" spans="2:51" s="13" customFormat="1">
      <c r="B1966" s="153"/>
      <c r="D1966" s="141" t="s">
        <v>176</v>
      </c>
      <c r="E1966" s="154" t="s">
        <v>19</v>
      </c>
      <c r="F1966" s="155" t="s">
        <v>1304</v>
      </c>
      <c r="H1966" s="156">
        <v>1.1599999999999999</v>
      </c>
      <c r="I1966" s="157"/>
      <c r="L1966" s="153"/>
      <c r="M1966" s="158"/>
      <c r="T1966" s="159"/>
      <c r="AT1966" s="154" t="s">
        <v>176</v>
      </c>
      <c r="AU1966" s="154" t="s">
        <v>86</v>
      </c>
      <c r="AV1966" s="13" t="s">
        <v>86</v>
      </c>
      <c r="AW1966" s="13" t="s">
        <v>37</v>
      </c>
      <c r="AX1966" s="13" t="s">
        <v>76</v>
      </c>
      <c r="AY1966" s="154" t="s">
        <v>163</v>
      </c>
    </row>
    <row r="1967" spans="2:51" s="12" customFormat="1">
      <c r="B1967" s="147"/>
      <c r="D1967" s="141" t="s">
        <v>176</v>
      </c>
      <c r="E1967" s="148" t="s">
        <v>19</v>
      </c>
      <c r="F1967" s="149" t="s">
        <v>583</v>
      </c>
      <c r="H1967" s="148" t="s">
        <v>19</v>
      </c>
      <c r="I1967" s="150"/>
      <c r="L1967" s="147"/>
      <c r="M1967" s="151"/>
      <c r="T1967" s="152"/>
      <c r="AT1967" s="148" t="s">
        <v>176</v>
      </c>
      <c r="AU1967" s="148" t="s">
        <v>86</v>
      </c>
      <c r="AV1967" s="12" t="s">
        <v>84</v>
      </c>
      <c r="AW1967" s="12" t="s">
        <v>37</v>
      </c>
      <c r="AX1967" s="12" t="s">
        <v>76</v>
      </c>
      <c r="AY1967" s="148" t="s">
        <v>163</v>
      </c>
    </row>
    <row r="1968" spans="2:51" s="13" customFormat="1">
      <c r="B1968" s="153"/>
      <c r="D1968" s="141" t="s">
        <v>176</v>
      </c>
      <c r="E1968" s="154" t="s">
        <v>19</v>
      </c>
      <c r="F1968" s="155" t="s">
        <v>1305</v>
      </c>
      <c r="H1968" s="156">
        <v>0.26</v>
      </c>
      <c r="I1968" s="157"/>
      <c r="L1968" s="153"/>
      <c r="M1968" s="158"/>
      <c r="T1968" s="159"/>
      <c r="AT1968" s="154" t="s">
        <v>176</v>
      </c>
      <c r="AU1968" s="154" t="s">
        <v>86</v>
      </c>
      <c r="AV1968" s="13" t="s">
        <v>86</v>
      </c>
      <c r="AW1968" s="13" t="s">
        <v>37</v>
      </c>
      <c r="AX1968" s="13" t="s">
        <v>76</v>
      </c>
      <c r="AY1968" s="154" t="s">
        <v>163</v>
      </c>
    </row>
    <row r="1969" spans="2:51" s="12" customFormat="1">
      <c r="B1969" s="147"/>
      <c r="D1969" s="141" t="s">
        <v>176</v>
      </c>
      <c r="E1969" s="148" t="s">
        <v>19</v>
      </c>
      <c r="F1969" s="149" t="s">
        <v>1050</v>
      </c>
      <c r="H1969" s="148" t="s">
        <v>19</v>
      </c>
      <c r="I1969" s="150"/>
      <c r="L1969" s="147"/>
      <c r="M1969" s="151"/>
      <c r="T1969" s="152"/>
      <c r="AT1969" s="148" t="s">
        <v>176</v>
      </c>
      <c r="AU1969" s="148" t="s">
        <v>86</v>
      </c>
      <c r="AV1969" s="12" t="s">
        <v>84</v>
      </c>
      <c r="AW1969" s="12" t="s">
        <v>37</v>
      </c>
      <c r="AX1969" s="12" t="s">
        <v>76</v>
      </c>
      <c r="AY1969" s="148" t="s">
        <v>163</v>
      </c>
    </row>
    <row r="1970" spans="2:51" s="13" customFormat="1">
      <c r="B1970" s="153"/>
      <c r="D1970" s="141" t="s">
        <v>176</v>
      </c>
      <c r="E1970" s="154" t="s">
        <v>19</v>
      </c>
      <c r="F1970" s="155" t="s">
        <v>1303</v>
      </c>
      <c r="H1970" s="156">
        <v>1.1399999999999999</v>
      </c>
      <c r="I1970" s="157"/>
      <c r="L1970" s="153"/>
      <c r="M1970" s="158"/>
      <c r="T1970" s="159"/>
      <c r="AT1970" s="154" t="s">
        <v>176</v>
      </c>
      <c r="AU1970" s="154" t="s">
        <v>86</v>
      </c>
      <c r="AV1970" s="13" t="s">
        <v>86</v>
      </c>
      <c r="AW1970" s="13" t="s">
        <v>37</v>
      </c>
      <c r="AX1970" s="13" t="s">
        <v>76</v>
      </c>
      <c r="AY1970" s="154" t="s">
        <v>163</v>
      </c>
    </row>
    <row r="1971" spans="2:51" s="12" customFormat="1">
      <c r="B1971" s="147"/>
      <c r="D1971" s="141" t="s">
        <v>176</v>
      </c>
      <c r="E1971" s="148" t="s">
        <v>19</v>
      </c>
      <c r="F1971" s="149" t="s">
        <v>1051</v>
      </c>
      <c r="H1971" s="148" t="s">
        <v>19</v>
      </c>
      <c r="I1971" s="150"/>
      <c r="L1971" s="147"/>
      <c r="M1971" s="151"/>
      <c r="T1971" s="152"/>
      <c r="AT1971" s="148" t="s">
        <v>176</v>
      </c>
      <c r="AU1971" s="148" t="s">
        <v>86</v>
      </c>
      <c r="AV1971" s="12" t="s">
        <v>84</v>
      </c>
      <c r="AW1971" s="12" t="s">
        <v>37</v>
      </c>
      <c r="AX1971" s="12" t="s">
        <v>76</v>
      </c>
      <c r="AY1971" s="148" t="s">
        <v>163</v>
      </c>
    </row>
    <row r="1972" spans="2:51" s="13" customFormat="1">
      <c r="B1972" s="153"/>
      <c r="D1972" s="141" t="s">
        <v>176</v>
      </c>
      <c r="E1972" s="154" t="s">
        <v>19</v>
      </c>
      <c r="F1972" s="155" t="s">
        <v>1306</v>
      </c>
      <c r="H1972" s="156">
        <v>2.48</v>
      </c>
      <c r="I1972" s="157"/>
      <c r="L1972" s="153"/>
      <c r="M1972" s="158"/>
      <c r="T1972" s="159"/>
      <c r="AT1972" s="154" t="s">
        <v>176</v>
      </c>
      <c r="AU1972" s="154" t="s">
        <v>86</v>
      </c>
      <c r="AV1972" s="13" t="s">
        <v>86</v>
      </c>
      <c r="AW1972" s="13" t="s">
        <v>37</v>
      </c>
      <c r="AX1972" s="13" t="s">
        <v>76</v>
      </c>
      <c r="AY1972" s="154" t="s">
        <v>163</v>
      </c>
    </row>
    <row r="1973" spans="2:51" s="12" customFormat="1">
      <c r="B1973" s="147"/>
      <c r="D1973" s="141" t="s">
        <v>176</v>
      </c>
      <c r="E1973" s="148" t="s">
        <v>19</v>
      </c>
      <c r="F1973" s="149" t="s">
        <v>1053</v>
      </c>
      <c r="H1973" s="148" t="s">
        <v>19</v>
      </c>
      <c r="I1973" s="150"/>
      <c r="L1973" s="147"/>
      <c r="M1973" s="151"/>
      <c r="T1973" s="152"/>
      <c r="AT1973" s="148" t="s">
        <v>176</v>
      </c>
      <c r="AU1973" s="148" t="s">
        <v>86</v>
      </c>
      <c r="AV1973" s="12" t="s">
        <v>84</v>
      </c>
      <c r="AW1973" s="12" t="s">
        <v>37</v>
      </c>
      <c r="AX1973" s="12" t="s">
        <v>76</v>
      </c>
      <c r="AY1973" s="148" t="s">
        <v>163</v>
      </c>
    </row>
    <row r="1974" spans="2:51" s="13" customFormat="1">
      <c r="B1974" s="153"/>
      <c r="D1974" s="141" t="s">
        <v>176</v>
      </c>
      <c r="E1974" s="154" t="s">
        <v>19</v>
      </c>
      <c r="F1974" s="155" t="s">
        <v>1307</v>
      </c>
      <c r="H1974" s="156">
        <v>0.78</v>
      </c>
      <c r="I1974" s="157"/>
      <c r="L1974" s="153"/>
      <c r="M1974" s="158"/>
      <c r="T1974" s="159"/>
      <c r="AT1974" s="154" t="s">
        <v>176</v>
      </c>
      <c r="AU1974" s="154" t="s">
        <v>86</v>
      </c>
      <c r="AV1974" s="13" t="s">
        <v>86</v>
      </c>
      <c r="AW1974" s="13" t="s">
        <v>37</v>
      </c>
      <c r="AX1974" s="13" t="s">
        <v>76</v>
      </c>
      <c r="AY1974" s="154" t="s">
        <v>163</v>
      </c>
    </row>
    <row r="1975" spans="2:51" s="12" customFormat="1">
      <c r="B1975" s="147"/>
      <c r="D1975" s="141" t="s">
        <v>176</v>
      </c>
      <c r="E1975" s="148" t="s">
        <v>19</v>
      </c>
      <c r="F1975" s="149" t="s">
        <v>608</v>
      </c>
      <c r="H1975" s="148" t="s">
        <v>19</v>
      </c>
      <c r="I1975" s="150"/>
      <c r="L1975" s="147"/>
      <c r="M1975" s="151"/>
      <c r="T1975" s="152"/>
      <c r="AT1975" s="148" t="s">
        <v>176</v>
      </c>
      <c r="AU1975" s="148" t="s">
        <v>86</v>
      </c>
      <c r="AV1975" s="12" t="s">
        <v>84</v>
      </c>
      <c r="AW1975" s="12" t="s">
        <v>37</v>
      </c>
      <c r="AX1975" s="12" t="s">
        <v>76</v>
      </c>
      <c r="AY1975" s="148" t="s">
        <v>163</v>
      </c>
    </row>
    <row r="1976" spans="2:51" s="13" customFormat="1">
      <c r="B1976" s="153"/>
      <c r="D1976" s="141" t="s">
        <v>176</v>
      </c>
      <c r="E1976" s="154" t="s">
        <v>19</v>
      </c>
      <c r="F1976" s="155" t="s">
        <v>1306</v>
      </c>
      <c r="H1976" s="156">
        <v>2.48</v>
      </c>
      <c r="I1976" s="157"/>
      <c r="L1976" s="153"/>
      <c r="M1976" s="158"/>
      <c r="T1976" s="159"/>
      <c r="AT1976" s="154" t="s">
        <v>176</v>
      </c>
      <c r="AU1976" s="154" t="s">
        <v>86</v>
      </c>
      <c r="AV1976" s="13" t="s">
        <v>86</v>
      </c>
      <c r="AW1976" s="13" t="s">
        <v>37</v>
      </c>
      <c r="AX1976" s="13" t="s">
        <v>76</v>
      </c>
      <c r="AY1976" s="154" t="s">
        <v>163</v>
      </c>
    </row>
    <row r="1977" spans="2:51" s="12" customFormat="1">
      <c r="B1977" s="147"/>
      <c r="D1977" s="141" t="s">
        <v>176</v>
      </c>
      <c r="E1977" s="148" t="s">
        <v>19</v>
      </c>
      <c r="F1977" s="149" t="s">
        <v>1055</v>
      </c>
      <c r="H1977" s="148" t="s">
        <v>19</v>
      </c>
      <c r="I1977" s="150"/>
      <c r="L1977" s="147"/>
      <c r="M1977" s="151"/>
      <c r="T1977" s="152"/>
      <c r="AT1977" s="148" t="s">
        <v>176</v>
      </c>
      <c r="AU1977" s="148" t="s">
        <v>86</v>
      </c>
      <c r="AV1977" s="12" t="s">
        <v>84</v>
      </c>
      <c r="AW1977" s="12" t="s">
        <v>37</v>
      </c>
      <c r="AX1977" s="12" t="s">
        <v>76</v>
      </c>
      <c r="AY1977" s="148" t="s">
        <v>163</v>
      </c>
    </row>
    <row r="1978" spans="2:51" s="13" customFormat="1">
      <c r="B1978" s="153"/>
      <c r="D1978" s="141" t="s">
        <v>176</v>
      </c>
      <c r="E1978" s="154" t="s">
        <v>19</v>
      </c>
      <c r="F1978" s="155" t="s">
        <v>1304</v>
      </c>
      <c r="H1978" s="156">
        <v>1.1599999999999999</v>
      </c>
      <c r="I1978" s="157"/>
      <c r="L1978" s="153"/>
      <c r="M1978" s="158"/>
      <c r="T1978" s="159"/>
      <c r="AT1978" s="154" t="s">
        <v>176</v>
      </c>
      <c r="AU1978" s="154" t="s">
        <v>86</v>
      </c>
      <c r="AV1978" s="13" t="s">
        <v>86</v>
      </c>
      <c r="AW1978" s="13" t="s">
        <v>37</v>
      </c>
      <c r="AX1978" s="13" t="s">
        <v>76</v>
      </c>
      <c r="AY1978" s="154" t="s">
        <v>163</v>
      </c>
    </row>
    <row r="1979" spans="2:51" s="12" customFormat="1">
      <c r="B1979" s="147"/>
      <c r="D1979" s="141" t="s">
        <v>176</v>
      </c>
      <c r="E1979" s="148" t="s">
        <v>19</v>
      </c>
      <c r="F1979" s="149" t="s">
        <v>1362</v>
      </c>
      <c r="H1979" s="148" t="s">
        <v>19</v>
      </c>
      <c r="I1979" s="150"/>
      <c r="L1979" s="147"/>
      <c r="M1979" s="151"/>
      <c r="T1979" s="152"/>
      <c r="AT1979" s="148" t="s">
        <v>176</v>
      </c>
      <c r="AU1979" s="148" t="s">
        <v>86</v>
      </c>
      <c r="AV1979" s="12" t="s">
        <v>84</v>
      </c>
      <c r="AW1979" s="12" t="s">
        <v>37</v>
      </c>
      <c r="AX1979" s="12" t="s">
        <v>76</v>
      </c>
      <c r="AY1979" s="148" t="s">
        <v>163</v>
      </c>
    </row>
    <row r="1980" spans="2:51" s="13" customFormat="1">
      <c r="B1980" s="153"/>
      <c r="D1980" s="141" t="s">
        <v>176</v>
      </c>
      <c r="E1980" s="154" t="s">
        <v>19</v>
      </c>
      <c r="F1980" s="155" t="s">
        <v>1363</v>
      </c>
      <c r="H1980" s="156">
        <v>-0.24</v>
      </c>
      <c r="I1980" s="157"/>
      <c r="L1980" s="153"/>
      <c r="M1980" s="158"/>
      <c r="T1980" s="159"/>
      <c r="AT1980" s="154" t="s">
        <v>176</v>
      </c>
      <c r="AU1980" s="154" t="s">
        <v>86</v>
      </c>
      <c r="AV1980" s="13" t="s">
        <v>86</v>
      </c>
      <c r="AW1980" s="13" t="s">
        <v>37</v>
      </c>
      <c r="AX1980" s="13" t="s">
        <v>76</v>
      </c>
      <c r="AY1980" s="154" t="s">
        <v>163</v>
      </c>
    </row>
    <row r="1981" spans="2:51" s="15" customFormat="1">
      <c r="B1981" s="177"/>
      <c r="D1981" s="141" t="s">
        <v>176</v>
      </c>
      <c r="E1981" s="178" t="s">
        <v>19</v>
      </c>
      <c r="F1981" s="179" t="s">
        <v>657</v>
      </c>
      <c r="H1981" s="180">
        <v>35.08</v>
      </c>
      <c r="I1981" s="181"/>
      <c r="L1981" s="177"/>
      <c r="M1981" s="182"/>
      <c r="T1981" s="183"/>
      <c r="AT1981" s="178" t="s">
        <v>176</v>
      </c>
      <c r="AU1981" s="178" t="s">
        <v>86</v>
      </c>
      <c r="AV1981" s="15" t="s">
        <v>184</v>
      </c>
      <c r="AW1981" s="15" t="s">
        <v>37</v>
      </c>
      <c r="AX1981" s="15" t="s">
        <v>76</v>
      </c>
      <c r="AY1981" s="178" t="s">
        <v>163</v>
      </c>
    </row>
    <row r="1982" spans="2:51" s="12" customFormat="1">
      <c r="B1982" s="147"/>
      <c r="D1982" s="141" t="s">
        <v>176</v>
      </c>
      <c r="E1982" s="148" t="s">
        <v>19</v>
      </c>
      <c r="F1982" s="149" t="s">
        <v>511</v>
      </c>
      <c r="H1982" s="148" t="s">
        <v>19</v>
      </c>
      <c r="I1982" s="150"/>
      <c r="L1982" s="147"/>
      <c r="M1982" s="151"/>
      <c r="T1982" s="152"/>
      <c r="AT1982" s="148" t="s">
        <v>176</v>
      </c>
      <c r="AU1982" s="148" t="s">
        <v>86</v>
      </c>
      <c r="AV1982" s="12" t="s">
        <v>84</v>
      </c>
      <c r="AW1982" s="12" t="s">
        <v>37</v>
      </c>
      <c r="AX1982" s="12" t="s">
        <v>76</v>
      </c>
      <c r="AY1982" s="148" t="s">
        <v>163</v>
      </c>
    </row>
    <row r="1983" spans="2:51" s="12" customFormat="1">
      <c r="B1983" s="147"/>
      <c r="D1983" s="141" t="s">
        <v>176</v>
      </c>
      <c r="E1983" s="148" t="s">
        <v>19</v>
      </c>
      <c r="F1983" s="149" t="s">
        <v>1167</v>
      </c>
      <c r="H1983" s="148" t="s">
        <v>19</v>
      </c>
      <c r="I1983" s="150"/>
      <c r="L1983" s="147"/>
      <c r="M1983" s="151"/>
      <c r="T1983" s="152"/>
      <c r="AT1983" s="148" t="s">
        <v>176</v>
      </c>
      <c r="AU1983" s="148" t="s">
        <v>86</v>
      </c>
      <c r="AV1983" s="12" t="s">
        <v>84</v>
      </c>
      <c r="AW1983" s="12" t="s">
        <v>37</v>
      </c>
      <c r="AX1983" s="12" t="s">
        <v>76</v>
      </c>
      <c r="AY1983" s="148" t="s">
        <v>163</v>
      </c>
    </row>
    <row r="1984" spans="2:51" s="13" customFormat="1" ht="20.399999999999999">
      <c r="B1984" s="153"/>
      <c r="D1984" s="141" t="s">
        <v>176</v>
      </c>
      <c r="E1984" s="154" t="s">
        <v>19</v>
      </c>
      <c r="F1984" s="155" t="s">
        <v>1364</v>
      </c>
      <c r="H1984" s="156">
        <v>23.715</v>
      </c>
      <c r="I1984" s="157"/>
      <c r="L1984" s="153"/>
      <c r="M1984" s="158"/>
      <c r="T1984" s="159"/>
      <c r="AT1984" s="154" t="s">
        <v>176</v>
      </c>
      <c r="AU1984" s="154" t="s">
        <v>86</v>
      </c>
      <c r="AV1984" s="13" t="s">
        <v>86</v>
      </c>
      <c r="AW1984" s="13" t="s">
        <v>37</v>
      </c>
      <c r="AX1984" s="13" t="s">
        <v>76</v>
      </c>
      <c r="AY1984" s="154" t="s">
        <v>163</v>
      </c>
    </row>
    <row r="1985" spans="2:65" s="12" customFormat="1">
      <c r="B1985" s="147"/>
      <c r="D1985" s="141" t="s">
        <v>176</v>
      </c>
      <c r="E1985" s="148" t="s">
        <v>19</v>
      </c>
      <c r="F1985" s="149" t="s">
        <v>555</v>
      </c>
      <c r="H1985" s="148" t="s">
        <v>19</v>
      </c>
      <c r="I1985" s="150"/>
      <c r="L1985" s="147"/>
      <c r="M1985" s="151"/>
      <c r="T1985" s="152"/>
      <c r="AT1985" s="148" t="s">
        <v>176</v>
      </c>
      <c r="AU1985" s="148" t="s">
        <v>86</v>
      </c>
      <c r="AV1985" s="12" t="s">
        <v>84</v>
      </c>
      <c r="AW1985" s="12" t="s">
        <v>37</v>
      </c>
      <c r="AX1985" s="12" t="s">
        <v>76</v>
      </c>
      <c r="AY1985" s="148" t="s">
        <v>163</v>
      </c>
    </row>
    <row r="1986" spans="2:65" s="13" customFormat="1">
      <c r="B1986" s="153"/>
      <c r="D1986" s="141" t="s">
        <v>176</v>
      </c>
      <c r="E1986" s="154" t="s">
        <v>19</v>
      </c>
      <c r="F1986" s="155" t="s">
        <v>1365</v>
      </c>
      <c r="H1986" s="156">
        <v>-6.75</v>
      </c>
      <c r="I1986" s="157"/>
      <c r="L1986" s="153"/>
      <c r="M1986" s="158"/>
      <c r="T1986" s="159"/>
      <c r="AT1986" s="154" t="s">
        <v>176</v>
      </c>
      <c r="AU1986" s="154" t="s">
        <v>86</v>
      </c>
      <c r="AV1986" s="13" t="s">
        <v>86</v>
      </c>
      <c r="AW1986" s="13" t="s">
        <v>37</v>
      </c>
      <c r="AX1986" s="13" t="s">
        <v>76</v>
      </c>
      <c r="AY1986" s="154" t="s">
        <v>163</v>
      </c>
    </row>
    <row r="1987" spans="2:65" s="15" customFormat="1">
      <c r="B1987" s="177"/>
      <c r="D1987" s="141" t="s">
        <v>176</v>
      </c>
      <c r="E1987" s="178" t="s">
        <v>19</v>
      </c>
      <c r="F1987" s="179" t="s">
        <v>657</v>
      </c>
      <c r="H1987" s="180">
        <v>16.965</v>
      </c>
      <c r="I1987" s="181"/>
      <c r="L1987" s="177"/>
      <c r="M1987" s="182"/>
      <c r="T1987" s="183"/>
      <c r="AT1987" s="178" t="s">
        <v>176</v>
      </c>
      <c r="AU1987" s="178" t="s">
        <v>86</v>
      </c>
      <c r="AV1987" s="15" t="s">
        <v>184</v>
      </c>
      <c r="AW1987" s="15" t="s">
        <v>37</v>
      </c>
      <c r="AX1987" s="15" t="s">
        <v>76</v>
      </c>
      <c r="AY1987" s="178" t="s">
        <v>163</v>
      </c>
    </row>
    <row r="1988" spans="2:65" s="12" customFormat="1">
      <c r="B1988" s="147"/>
      <c r="D1988" s="141" t="s">
        <v>176</v>
      </c>
      <c r="E1988" s="148" t="s">
        <v>19</v>
      </c>
      <c r="F1988" s="149" t="s">
        <v>511</v>
      </c>
      <c r="H1988" s="148" t="s">
        <v>19</v>
      </c>
      <c r="I1988" s="150"/>
      <c r="L1988" s="147"/>
      <c r="M1988" s="151"/>
      <c r="T1988" s="152"/>
      <c r="AT1988" s="148" t="s">
        <v>176</v>
      </c>
      <c r="AU1988" s="148" t="s">
        <v>86</v>
      </c>
      <c r="AV1988" s="12" t="s">
        <v>84</v>
      </c>
      <c r="AW1988" s="12" t="s">
        <v>37</v>
      </c>
      <c r="AX1988" s="12" t="s">
        <v>76</v>
      </c>
      <c r="AY1988" s="148" t="s">
        <v>163</v>
      </c>
    </row>
    <row r="1989" spans="2:65" s="12" customFormat="1">
      <c r="B1989" s="147"/>
      <c r="D1989" s="141" t="s">
        <v>176</v>
      </c>
      <c r="E1989" s="148" t="s">
        <v>19</v>
      </c>
      <c r="F1989" s="149" t="s">
        <v>512</v>
      </c>
      <c r="H1989" s="148" t="s">
        <v>19</v>
      </c>
      <c r="I1989" s="150"/>
      <c r="L1989" s="147"/>
      <c r="M1989" s="151"/>
      <c r="T1989" s="152"/>
      <c r="AT1989" s="148" t="s">
        <v>176</v>
      </c>
      <c r="AU1989" s="148" t="s">
        <v>86</v>
      </c>
      <c r="AV1989" s="12" t="s">
        <v>84</v>
      </c>
      <c r="AW1989" s="12" t="s">
        <v>37</v>
      </c>
      <c r="AX1989" s="12" t="s">
        <v>76</v>
      </c>
      <c r="AY1989" s="148" t="s">
        <v>163</v>
      </c>
    </row>
    <row r="1990" spans="2:65" s="13" customFormat="1">
      <c r="B1990" s="153"/>
      <c r="D1990" s="141" t="s">
        <v>176</v>
      </c>
      <c r="E1990" s="154" t="s">
        <v>19</v>
      </c>
      <c r="F1990" s="155" t="s">
        <v>520</v>
      </c>
      <c r="H1990" s="156">
        <v>2.16</v>
      </c>
      <c r="I1990" s="157"/>
      <c r="L1990" s="153"/>
      <c r="M1990" s="158"/>
      <c r="T1990" s="159"/>
      <c r="AT1990" s="154" t="s">
        <v>176</v>
      </c>
      <c r="AU1990" s="154" t="s">
        <v>86</v>
      </c>
      <c r="AV1990" s="13" t="s">
        <v>86</v>
      </c>
      <c r="AW1990" s="13" t="s">
        <v>37</v>
      </c>
      <c r="AX1990" s="13" t="s">
        <v>76</v>
      </c>
      <c r="AY1990" s="154" t="s">
        <v>163</v>
      </c>
    </row>
    <row r="1991" spans="2:65" s="13" customFormat="1">
      <c r="B1991" s="153"/>
      <c r="D1991" s="141" t="s">
        <v>176</v>
      </c>
      <c r="E1991" s="154" t="s">
        <v>19</v>
      </c>
      <c r="F1991" s="155" t="s">
        <v>513</v>
      </c>
      <c r="H1991" s="156">
        <v>0.75</v>
      </c>
      <c r="I1991" s="157"/>
      <c r="L1991" s="153"/>
      <c r="M1991" s="158"/>
      <c r="T1991" s="159"/>
      <c r="AT1991" s="154" t="s">
        <v>176</v>
      </c>
      <c r="AU1991" s="154" t="s">
        <v>86</v>
      </c>
      <c r="AV1991" s="13" t="s">
        <v>86</v>
      </c>
      <c r="AW1991" s="13" t="s">
        <v>37</v>
      </c>
      <c r="AX1991" s="13" t="s">
        <v>76</v>
      </c>
      <c r="AY1991" s="154" t="s">
        <v>163</v>
      </c>
    </row>
    <row r="1992" spans="2:65" s="13" customFormat="1">
      <c r="B1992" s="153"/>
      <c r="D1992" s="141" t="s">
        <v>176</v>
      </c>
      <c r="E1992" s="154" t="s">
        <v>19</v>
      </c>
      <c r="F1992" s="155" t="s">
        <v>1181</v>
      </c>
      <c r="H1992" s="156">
        <v>0.95</v>
      </c>
      <c r="I1992" s="157"/>
      <c r="L1992" s="153"/>
      <c r="M1992" s="158"/>
      <c r="T1992" s="159"/>
      <c r="AT1992" s="154" t="s">
        <v>176</v>
      </c>
      <c r="AU1992" s="154" t="s">
        <v>86</v>
      </c>
      <c r="AV1992" s="13" t="s">
        <v>86</v>
      </c>
      <c r="AW1992" s="13" t="s">
        <v>37</v>
      </c>
      <c r="AX1992" s="13" t="s">
        <v>76</v>
      </c>
      <c r="AY1992" s="154" t="s">
        <v>163</v>
      </c>
    </row>
    <row r="1993" spans="2:65" s="15" customFormat="1">
      <c r="B1993" s="177"/>
      <c r="D1993" s="141" t="s">
        <v>176</v>
      </c>
      <c r="E1993" s="178" t="s">
        <v>19</v>
      </c>
      <c r="F1993" s="179" t="s">
        <v>657</v>
      </c>
      <c r="H1993" s="180">
        <v>3.86</v>
      </c>
      <c r="I1993" s="181"/>
      <c r="L1993" s="177"/>
      <c r="M1993" s="182"/>
      <c r="T1993" s="183"/>
      <c r="AT1993" s="178" t="s">
        <v>176</v>
      </c>
      <c r="AU1993" s="178" t="s">
        <v>86</v>
      </c>
      <c r="AV1993" s="15" t="s">
        <v>184</v>
      </c>
      <c r="AW1993" s="15" t="s">
        <v>37</v>
      </c>
      <c r="AX1993" s="15" t="s">
        <v>76</v>
      </c>
      <c r="AY1993" s="178" t="s">
        <v>163</v>
      </c>
    </row>
    <row r="1994" spans="2:65" s="14" customFormat="1">
      <c r="B1994" s="160"/>
      <c r="D1994" s="141" t="s">
        <v>176</v>
      </c>
      <c r="E1994" s="161" t="s">
        <v>19</v>
      </c>
      <c r="F1994" s="162" t="s">
        <v>178</v>
      </c>
      <c r="H1994" s="163">
        <v>481.726</v>
      </c>
      <c r="I1994" s="164"/>
      <c r="L1994" s="160"/>
      <c r="M1994" s="165"/>
      <c r="T1994" s="166"/>
      <c r="AT1994" s="161" t="s">
        <v>176</v>
      </c>
      <c r="AU1994" s="161" t="s">
        <v>86</v>
      </c>
      <c r="AV1994" s="14" t="s">
        <v>170</v>
      </c>
      <c r="AW1994" s="14" t="s">
        <v>37</v>
      </c>
      <c r="AX1994" s="14" t="s">
        <v>84</v>
      </c>
      <c r="AY1994" s="161" t="s">
        <v>163</v>
      </c>
    </row>
    <row r="1995" spans="2:65" s="1" customFormat="1" ht="37.799999999999997" customHeight="1">
      <c r="B1995" s="33"/>
      <c r="C1995" s="128" t="s">
        <v>1366</v>
      </c>
      <c r="D1995" s="128" t="s">
        <v>165</v>
      </c>
      <c r="E1995" s="129" t="s">
        <v>1367</v>
      </c>
      <c r="F1995" s="130" t="s">
        <v>1368</v>
      </c>
      <c r="G1995" s="131" t="s">
        <v>187</v>
      </c>
      <c r="H1995" s="132">
        <v>129.03299999999999</v>
      </c>
      <c r="I1995" s="133"/>
      <c r="J1995" s="134">
        <f>ROUND(I1995*H1995,2)</f>
        <v>0</v>
      </c>
      <c r="K1995" s="130" t="s">
        <v>19</v>
      </c>
      <c r="L1995" s="33"/>
      <c r="M1995" s="135" t="s">
        <v>19</v>
      </c>
      <c r="N1995" s="136" t="s">
        <v>47</v>
      </c>
      <c r="P1995" s="137">
        <f>O1995*H1995</f>
        <v>0</v>
      </c>
      <c r="Q1995" s="137">
        <v>0</v>
      </c>
      <c r="R1995" s="137">
        <f>Q1995*H1995</f>
        <v>0</v>
      </c>
      <c r="S1995" s="137">
        <v>0</v>
      </c>
      <c r="T1995" s="138">
        <f>S1995*H1995</f>
        <v>0</v>
      </c>
      <c r="AR1995" s="139" t="s">
        <v>170</v>
      </c>
      <c r="AT1995" s="139" t="s">
        <v>165</v>
      </c>
      <c r="AU1995" s="139" t="s">
        <v>86</v>
      </c>
      <c r="AY1995" s="18" t="s">
        <v>163</v>
      </c>
      <c r="BE1995" s="140">
        <f>IF(N1995="základní",J1995,0)</f>
        <v>0</v>
      </c>
      <c r="BF1995" s="140">
        <f>IF(N1995="snížená",J1995,0)</f>
        <v>0</v>
      </c>
      <c r="BG1995" s="140">
        <f>IF(N1995="zákl. přenesená",J1995,0)</f>
        <v>0</v>
      </c>
      <c r="BH1995" s="140">
        <f>IF(N1995="sníž. přenesená",J1995,0)</f>
        <v>0</v>
      </c>
      <c r="BI1995" s="140">
        <f>IF(N1995="nulová",J1995,0)</f>
        <v>0</v>
      </c>
      <c r="BJ1995" s="18" t="s">
        <v>84</v>
      </c>
      <c r="BK1995" s="140">
        <f>ROUND(I1995*H1995,2)</f>
        <v>0</v>
      </c>
      <c r="BL1995" s="18" t="s">
        <v>170</v>
      </c>
      <c r="BM1995" s="139" t="s">
        <v>1369</v>
      </c>
    </row>
    <row r="1996" spans="2:65" s="1" customFormat="1" ht="28.8">
      <c r="B1996" s="33"/>
      <c r="D1996" s="141" t="s">
        <v>172</v>
      </c>
      <c r="F1996" s="142" t="s">
        <v>1368</v>
      </c>
      <c r="I1996" s="143"/>
      <c r="L1996" s="33"/>
      <c r="M1996" s="144"/>
      <c r="T1996" s="54"/>
      <c r="AT1996" s="18" t="s">
        <v>172</v>
      </c>
      <c r="AU1996" s="18" t="s">
        <v>86</v>
      </c>
    </row>
    <row r="1997" spans="2:65" s="12" customFormat="1">
      <c r="B1997" s="147"/>
      <c r="D1997" s="141" t="s">
        <v>176</v>
      </c>
      <c r="E1997" s="148" t="s">
        <v>19</v>
      </c>
      <c r="F1997" s="149" t="s">
        <v>1370</v>
      </c>
      <c r="H1997" s="148" t="s">
        <v>19</v>
      </c>
      <c r="I1997" s="150"/>
      <c r="L1997" s="147"/>
      <c r="M1997" s="151"/>
      <c r="T1997" s="152"/>
      <c r="AT1997" s="148" t="s">
        <v>176</v>
      </c>
      <c r="AU1997" s="148" t="s">
        <v>86</v>
      </c>
      <c r="AV1997" s="12" t="s">
        <v>84</v>
      </c>
      <c r="AW1997" s="12" t="s">
        <v>37</v>
      </c>
      <c r="AX1997" s="12" t="s">
        <v>76</v>
      </c>
      <c r="AY1997" s="148" t="s">
        <v>163</v>
      </c>
    </row>
    <row r="1998" spans="2:65" s="12" customFormat="1">
      <c r="B1998" s="147"/>
      <c r="D1998" s="141" t="s">
        <v>176</v>
      </c>
      <c r="E1998" s="148" t="s">
        <v>19</v>
      </c>
      <c r="F1998" s="149" t="s">
        <v>1286</v>
      </c>
      <c r="H1998" s="148" t="s">
        <v>19</v>
      </c>
      <c r="I1998" s="150"/>
      <c r="L1998" s="147"/>
      <c r="M1998" s="151"/>
      <c r="T1998" s="152"/>
      <c r="AT1998" s="148" t="s">
        <v>176</v>
      </c>
      <c r="AU1998" s="148" t="s">
        <v>86</v>
      </c>
      <c r="AV1998" s="12" t="s">
        <v>84</v>
      </c>
      <c r="AW1998" s="12" t="s">
        <v>37</v>
      </c>
      <c r="AX1998" s="12" t="s">
        <v>76</v>
      </c>
      <c r="AY1998" s="148" t="s">
        <v>163</v>
      </c>
    </row>
    <row r="1999" spans="2:65" s="13" customFormat="1">
      <c r="B1999" s="153"/>
      <c r="D1999" s="141" t="s">
        <v>176</v>
      </c>
      <c r="E1999" s="154" t="s">
        <v>19</v>
      </c>
      <c r="F1999" s="155" t="s">
        <v>1371</v>
      </c>
      <c r="H1999" s="156">
        <v>107.93300000000001</v>
      </c>
      <c r="I1999" s="157"/>
      <c r="L1999" s="153"/>
      <c r="M1999" s="158"/>
      <c r="T1999" s="159"/>
      <c r="AT1999" s="154" t="s">
        <v>176</v>
      </c>
      <c r="AU1999" s="154" t="s">
        <v>86</v>
      </c>
      <c r="AV1999" s="13" t="s">
        <v>86</v>
      </c>
      <c r="AW1999" s="13" t="s">
        <v>37</v>
      </c>
      <c r="AX1999" s="13" t="s">
        <v>76</v>
      </c>
      <c r="AY1999" s="154" t="s">
        <v>163</v>
      </c>
    </row>
    <row r="2000" spans="2:65" s="12" customFormat="1">
      <c r="B2000" s="147"/>
      <c r="D2000" s="141" t="s">
        <v>176</v>
      </c>
      <c r="E2000" s="148" t="s">
        <v>19</v>
      </c>
      <c r="F2000" s="149" t="s">
        <v>555</v>
      </c>
      <c r="H2000" s="148" t="s">
        <v>19</v>
      </c>
      <c r="I2000" s="150"/>
      <c r="L2000" s="147"/>
      <c r="M2000" s="151"/>
      <c r="T2000" s="152"/>
      <c r="AT2000" s="148" t="s">
        <v>176</v>
      </c>
      <c r="AU2000" s="148" t="s">
        <v>86</v>
      </c>
      <c r="AV2000" s="12" t="s">
        <v>84</v>
      </c>
      <c r="AW2000" s="12" t="s">
        <v>37</v>
      </c>
      <c r="AX2000" s="12" t="s">
        <v>76</v>
      </c>
      <c r="AY2000" s="148" t="s">
        <v>163</v>
      </c>
    </row>
    <row r="2001" spans="2:65" s="13" customFormat="1" ht="30.6">
      <c r="B2001" s="153"/>
      <c r="D2001" s="141" t="s">
        <v>176</v>
      </c>
      <c r="E2001" s="154" t="s">
        <v>19</v>
      </c>
      <c r="F2001" s="155" t="s">
        <v>1372</v>
      </c>
      <c r="H2001" s="156">
        <v>-45.29</v>
      </c>
      <c r="I2001" s="157"/>
      <c r="L2001" s="153"/>
      <c r="M2001" s="158"/>
      <c r="T2001" s="159"/>
      <c r="AT2001" s="154" t="s">
        <v>176</v>
      </c>
      <c r="AU2001" s="154" t="s">
        <v>86</v>
      </c>
      <c r="AV2001" s="13" t="s">
        <v>86</v>
      </c>
      <c r="AW2001" s="13" t="s">
        <v>37</v>
      </c>
      <c r="AX2001" s="13" t="s">
        <v>76</v>
      </c>
      <c r="AY2001" s="154" t="s">
        <v>163</v>
      </c>
    </row>
    <row r="2002" spans="2:65" s="12" customFormat="1">
      <c r="B2002" s="147"/>
      <c r="D2002" s="141" t="s">
        <v>176</v>
      </c>
      <c r="E2002" s="148" t="s">
        <v>19</v>
      </c>
      <c r="F2002" s="149" t="s">
        <v>1281</v>
      </c>
      <c r="H2002" s="148" t="s">
        <v>19</v>
      </c>
      <c r="I2002" s="150"/>
      <c r="L2002" s="147"/>
      <c r="M2002" s="151"/>
      <c r="T2002" s="152"/>
      <c r="AT2002" s="148" t="s">
        <v>176</v>
      </c>
      <c r="AU2002" s="148" t="s">
        <v>86</v>
      </c>
      <c r="AV2002" s="12" t="s">
        <v>84</v>
      </c>
      <c r="AW2002" s="12" t="s">
        <v>37</v>
      </c>
      <c r="AX2002" s="12" t="s">
        <v>76</v>
      </c>
      <c r="AY2002" s="148" t="s">
        <v>163</v>
      </c>
    </row>
    <row r="2003" spans="2:65" s="13" customFormat="1">
      <c r="B2003" s="153"/>
      <c r="D2003" s="141" t="s">
        <v>176</v>
      </c>
      <c r="E2003" s="154" t="s">
        <v>19</v>
      </c>
      <c r="F2003" s="155" t="s">
        <v>1373</v>
      </c>
      <c r="H2003" s="156">
        <v>106.47</v>
      </c>
      <c r="I2003" s="157"/>
      <c r="L2003" s="153"/>
      <c r="M2003" s="158"/>
      <c r="T2003" s="159"/>
      <c r="AT2003" s="154" t="s">
        <v>176</v>
      </c>
      <c r="AU2003" s="154" t="s">
        <v>86</v>
      </c>
      <c r="AV2003" s="13" t="s">
        <v>86</v>
      </c>
      <c r="AW2003" s="13" t="s">
        <v>37</v>
      </c>
      <c r="AX2003" s="13" t="s">
        <v>76</v>
      </c>
      <c r="AY2003" s="154" t="s">
        <v>163</v>
      </c>
    </row>
    <row r="2004" spans="2:65" s="12" customFormat="1">
      <c r="B2004" s="147"/>
      <c r="D2004" s="141" t="s">
        <v>176</v>
      </c>
      <c r="E2004" s="148" t="s">
        <v>19</v>
      </c>
      <c r="F2004" s="149" t="s">
        <v>555</v>
      </c>
      <c r="H2004" s="148" t="s">
        <v>19</v>
      </c>
      <c r="I2004" s="150"/>
      <c r="L2004" s="147"/>
      <c r="M2004" s="151"/>
      <c r="T2004" s="152"/>
      <c r="AT2004" s="148" t="s">
        <v>176</v>
      </c>
      <c r="AU2004" s="148" t="s">
        <v>86</v>
      </c>
      <c r="AV2004" s="12" t="s">
        <v>84</v>
      </c>
      <c r="AW2004" s="12" t="s">
        <v>37</v>
      </c>
      <c r="AX2004" s="12" t="s">
        <v>76</v>
      </c>
      <c r="AY2004" s="148" t="s">
        <v>163</v>
      </c>
    </row>
    <row r="2005" spans="2:65" s="13" customFormat="1">
      <c r="B2005" s="153"/>
      <c r="D2005" s="141" t="s">
        <v>176</v>
      </c>
      <c r="E2005" s="154" t="s">
        <v>19</v>
      </c>
      <c r="F2005" s="155" t="s">
        <v>1283</v>
      </c>
      <c r="H2005" s="156">
        <v>-40.08</v>
      </c>
      <c r="I2005" s="157"/>
      <c r="L2005" s="153"/>
      <c r="M2005" s="158"/>
      <c r="T2005" s="159"/>
      <c r="AT2005" s="154" t="s">
        <v>176</v>
      </c>
      <c r="AU2005" s="154" t="s">
        <v>86</v>
      </c>
      <c r="AV2005" s="13" t="s">
        <v>86</v>
      </c>
      <c r="AW2005" s="13" t="s">
        <v>37</v>
      </c>
      <c r="AX2005" s="13" t="s">
        <v>76</v>
      </c>
      <c r="AY2005" s="154" t="s">
        <v>163</v>
      </c>
    </row>
    <row r="2006" spans="2:65" s="14" customFormat="1">
      <c r="B2006" s="160"/>
      <c r="D2006" s="141" t="s">
        <v>176</v>
      </c>
      <c r="E2006" s="161" t="s">
        <v>19</v>
      </c>
      <c r="F2006" s="162" t="s">
        <v>178</v>
      </c>
      <c r="H2006" s="163">
        <v>129.03299999999999</v>
      </c>
      <c r="I2006" s="164"/>
      <c r="L2006" s="160"/>
      <c r="M2006" s="165"/>
      <c r="T2006" s="166"/>
      <c r="AT2006" s="161" t="s">
        <v>176</v>
      </c>
      <c r="AU2006" s="161" t="s">
        <v>86</v>
      </c>
      <c r="AV2006" s="14" t="s">
        <v>170</v>
      </c>
      <c r="AW2006" s="14" t="s">
        <v>37</v>
      </c>
      <c r="AX2006" s="14" t="s">
        <v>84</v>
      </c>
      <c r="AY2006" s="161" t="s">
        <v>163</v>
      </c>
    </row>
    <row r="2007" spans="2:65" s="1" customFormat="1" ht="24.15" customHeight="1">
      <c r="B2007" s="33"/>
      <c r="C2007" s="128" t="s">
        <v>1374</v>
      </c>
      <c r="D2007" s="128" t="s">
        <v>165</v>
      </c>
      <c r="E2007" s="129" t="s">
        <v>1375</v>
      </c>
      <c r="F2007" s="130" t="s">
        <v>1376</v>
      </c>
      <c r="G2007" s="131" t="s">
        <v>202</v>
      </c>
      <c r="H2007" s="132">
        <v>55.4</v>
      </c>
      <c r="I2007" s="133"/>
      <c r="J2007" s="134">
        <f>ROUND(I2007*H2007,2)</f>
        <v>0</v>
      </c>
      <c r="K2007" s="130" t="s">
        <v>169</v>
      </c>
      <c r="L2007" s="33"/>
      <c r="M2007" s="135" t="s">
        <v>19</v>
      </c>
      <c r="N2007" s="136" t="s">
        <v>47</v>
      </c>
      <c r="P2007" s="137">
        <f>O2007*H2007</f>
        <v>0</v>
      </c>
      <c r="Q2007" s="137">
        <v>2.0650000000000002E-2</v>
      </c>
      <c r="R2007" s="137">
        <f>Q2007*H2007</f>
        <v>1.14401</v>
      </c>
      <c r="S2007" s="137">
        <v>0</v>
      </c>
      <c r="T2007" s="138">
        <f>S2007*H2007</f>
        <v>0</v>
      </c>
      <c r="AR2007" s="139" t="s">
        <v>170</v>
      </c>
      <c r="AT2007" s="139" t="s">
        <v>165</v>
      </c>
      <c r="AU2007" s="139" t="s">
        <v>86</v>
      </c>
      <c r="AY2007" s="18" t="s">
        <v>163</v>
      </c>
      <c r="BE2007" s="140">
        <f>IF(N2007="základní",J2007,0)</f>
        <v>0</v>
      </c>
      <c r="BF2007" s="140">
        <f>IF(N2007="snížená",J2007,0)</f>
        <v>0</v>
      </c>
      <c r="BG2007" s="140">
        <f>IF(N2007="zákl. přenesená",J2007,0)</f>
        <v>0</v>
      </c>
      <c r="BH2007" s="140">
        <f>IF(N2007="sníž. přenesená",J2007,0)</f>
        <v>0</v>
      </c>
      <c r="BI2007" s="140">
        <f>IF(N2007="nulová",J2007,0)</f>
        <v>0</v>
      </c>
      <c r="BJ2007" s="18" t="s">
        <v>84</v>
      </c>
      <c r="BK2007" s="140">
        <f>ROUND(I2007*H2007,2)</f>
        <v>0</v>
      </c>
      <c r="BL2007" s="18" t="s">
        <v>170</v>
      </c>
      <c r="BM2007" s="139" t="s">
        <v>1377</v>
      </c>
    </row>
    <row r="2008" spans="2:65" s="1" customFormat="1" ht="19.2">
      <c r="B2008" s="33"/>
      <c r="D2008" s="141" t="s">
        <v>172</v>
      </c>
      <c r="F2008" s="142" t="s">
        <v>1378</v>
      </c>
      <c r="I2008" s="143"/>
      <c r="L2008" s="33"/>
      <c r="M2008" s="144"/>
      <c r="T2008" s="54"/>
      <c r="AT2008" s="18" t="s">
        <v>172</v>
      </c>
      <c r="AU2008" s="18" t="s">
        <v>86</v>
      </c>
    </row>
    <row r="2009" spans="2:65" s="1" customFormat="1">
      <c r="B2009" s="33"/>
      <c r="D2009" s="145" t="s">
        <v>174</v>
      </c>
      <c r="F2009" s="146" t="s">
        <v>1379</v>
      </c>
      <c r="I2009" s="143"/>
      <c r="L2009" s="33"/>
      <c r="M2009" s="144"/>
      <c r="T2009" s="54"/>
      <c r="AT2009" s="18" t="s">
        <v>174</v>
      </c>
      <c r="AU2009" s="18" t="s">
        <v>86</v>
      </c>
    </row>
    <row r="2010" spans="2:65" s="12" customFormat="1" ht="20.399999999999999">
      <c r="B2010" s="147"/>
      <c r="D2010" s="141" t="s">
        <v>176</v>
      </c>
      <c r="E2010" s="148" t="s">
        <v>19</v>
      </c>
      <c r="F2010" s="149" t="s">
        <v>830</v>
      </c>
      <c r="H2010" s="148" t="s">
        <v>19</v>
      </c>
      <c r="I2010" s="150"/>
      <c r="L2010" s="147"/>
      <c r="M2010" s="151"/>
      <c r="T2010" s="152"/>
      <c r="AT2010" s="148" t="s">
        <v>176</v>
      </c>
      <c r="AU2010" s="148" t="s">
        <v>86</v>
      </c>
      <c r="AV2010" s="12" t="s">
        <v>84</v>
      </c>
      <c r="AW2010" s="12" t="s">
        <v>37</v>
      </c>
      <c r="AX2010" s="12" t="s">
        <v>76</v>
      </c>
      <c r="AY2010" s="148" t="s">
        <v>163</v>
      </c>
    </row>
    <row r="2011" spans="2:65" s="12" customFormat="1">
      <c r="B2011" s="147"/>
      <c r="D2011" s="141" t="s">
        <v>176</v>
      </c>
      <c r="E2011" s="148" t="s">
        <v>19</v>
      </c>
      <c r="F2011" s="149" t="s">
        <v>603</v>
      </c>
      <c r="H2011" s="148" t="s">
        <v>19</v>
      </c>
      <c r="I2011" s="150"/>
      <c r="L2011" s="147"/>
      <c r="M2011" s="151"/>
      <c r="T2011" s="152"/>
      <c r="AT2011" s="148" t="s">
        <v>176</v>
      </c>
      <c r="AU2011" s="148" t="s">
        <v>86</v>
      </c>
      <c r="AV2011" s="12" t="s">
        <v>84</v>
      </c>
      <c r="AW2011" s="12" t="s">
        <v>37</v>
      </c>
      <c r="AX2011" s="12" t="s">
        <v>76</v>
      </c>
      <c r="AY2011" s="148" t="s">
        <v>163</v>
      </c>
    </row>
    <row r="2012" spans="2:65" s="13" customFormat="1">
      <c r="B2012" s="153"/>
      <c r="D2012" s="141" t="s">
        <v>176</v>
      </c>
      <c r="E2012" s="154" t="s">
        <v>19</v>
      </c>
      <c r="F2012" s="155" t="s">
        <v>1249</v>
      </c>
      <c r="H2012" s="156">
        <v>31.2</v>
      </c>
      <c r="I2012" s="157"/>
      <c r="L2012" s="153"/>
      <c r="M2012" s="158"/>
      <c r="T2012" s="159"/>
      <c r="AT2012" s="154" t="s">
        <v>176</v>
      </c>
      <c r="AU2012" s="154" t="s">
        <v>86</v>
      </c>
      <c r="AV2012" s="13" t="s">
        <v>86</v>
      </c>
      <c r="AW2012" s="13" t="s">
        <v>37</v>
      </c>
      <c r="AX2012" s="13" t="s">
        <v>76</v>
      </c>
      <c r="AY2012" s="154" t="s">
        <v>163</v>
      </c>
    </row>
    <row r="2013" spans="2:65" s="12" customFormat="1">
      <c r="B2013" s="147"/>
      <c r="D2013" s="141" t="s">
        <v>176</v>
      </c>
      <c r="E2013" s="148" t="s">
        <v>19</v>
      </c>
      <c r="F2013" s="149" t="s">
        <v>607</v>
      </c>
      <c r="H2013" s="148" t="s">
        <v>19</v>
      </c>
      <c r="I2013" s="150"/>
      <c r="L2013" s="147"/>
      <c r="M2013" s="151"/>
      <c r="T2013" s="152"/>
      <c r="AT2013" s="148" t="s">
        <v>176</v>
      </c>
      <c r="AU2013" s="148" t="s">
        <v>86</v>
      </c>
      <c r="AV2013" s="12" t="s">
        <v>84</v>
      </c>
      <c r="AW2013" s="12" t="s">
        <v>37</v>
      </c>
      <c r="AX2013" s="12" t="s">
        <v>76</v>
      </c>
      <c r="AY2013" s="148" t="s">
        <v>163</v>
      </c>
    </row>
    <row r="2014" spans="2:65" s="13" customFormat="1">
      <c r="B2014" s="153"/>
      <c r="D2014" s="141" t="s">
        <v>176</v>
      </c>
      <c r="E2014" s="154" t="s">
        <v>19</v>
      </c>
      <c r="F2014" s="155" t="s">
        <v>1250</v>
      </c>
      <c r="H2014" s="156">
        <v>4.8</v>
      </c>
      <c r="I2014" s="157"/>
      <c r="L2014" s="153"/>
      <c r="M2014" s="158"/>
      <c r="T2014" s="159"/>
      <c r="AT2014" s="154" t="s">
        <v>176</v>
      </c>
      <c r="AU2014" s="154" t="s">
        <v>86</v>
      </c>
      <c r="AV2014" s="13" t="s">
        <v>86</v>
      </c>
      <c r="AW2014" s="13" t="s">
        <v>37</v>
      </c>
      <c r="AX2014" s="13" t="s">
        <v>76</v>
      </c>
      <c r="AY2014" s="154" t="s">
        <v>163</v>
      </c>
    </row>
    <row r="2015" spans="2:65" s="12" customFormat="1">
      <c r="B2015" s="147"/>
      <c r="D2015" s="141" t="s">
        <v>176</v>
      </c>
      <c r="E2015" s="148" t="s">
        <v>19</v>
      </c>
      <c r="F2015" s="149" t="s">
        <v>594</v>
      </c>
      <c r="H2015" s="148" t="s">
        <v>19</v>
      </c>
      <c r="I2015" s="150"/>
      <c r="L2015" s="147"/>
      <c r="M2015" s="151"/>
      <c r="T2015" s="152"/>
      <c r="AT2015" s="148" t="s">
        <v>176</v>
      </c>
      <c r="AU2015" s="148" t="s">
        <v>86</v>
      </c>
      <c r="AV2015" s="12" t="s">
        <v>84</v>
      </c>
      <c r="AW2015" s="12" t="s">
        <v>37</v>
      </c>
      <c r="AX2015" s="12" t="s">
        <v>76</v>
      </c>
      <c r="AY2015" s="148" t="s">
        <v>163</v>
      </c>
    </row>
    <row r="2016" spans="2:65" s="13" customFormat="1">
      <c r="B2016" s="153"/>
      <c r="D2016" s="141" t="s">
        <v>176</v>
      </c>
      <c r="E2016" s="154" t="s">
        <v>19</v>
      </c>
      <c r="F2016" s="155" t="s">
        <v>1251</v>
      </c>
      <c r="H2016" s="156">
        <v>2.4</v>
      </c>
      <c r="I2016" s="157"/>
      <c r="L2016" s="153"/>
      <c r="M2016" s="158"/>
      <c r="T2016" s="159"/>
      <c r="AT2016" s="154" t="s">
        <v>176</v>
      </c>
      <c r="AU2016" s="154" t="s">
        <v>86</v>
      </c>
      <c r="AV2016" s="13" t="s">
        <v>86</v>
      </c>
      <c r="AW2016" s="13" t="s">
        <v>37</v>
      </c>
      <c r="AX2016" s="13" t="s">
        <v>76</v>
      </c>
      <c r="AY2016" s="154" t="s">
        <v>163</v>
      </c>
    </row>
    <row r="2017" spans="2:65" s="12" customFormat="1">
      <c r="B2017" s="147"/>
      <c r="D2017" s="141" t="s">
        <v>176</v>
      </c>
      <c r="E2017" s="148" t="s">
        <v>19</v>
      </c>
      <c r="F2017" s="149" t="s">
        <v>605</v>
      </c>
      <c r="H2017" s="148" t="s">
        <v>19</v>
      </c>
      <c r="I2017" s="150"/>
      <c r="L2017" s="147"/>
      <c r="M2017" s="151"/>
      <c r="T2017" s="152"/>
      <c r="AT2017" s="148" t="s">
        <v>176</v>
      </c>
      <c r="AU2017" s="148" t="s">
        <v>86</v>
      </c>
      <c r="AV2017" s="12" t="s">
        <v>84</v>
      </c>
      <c r="AW2017" s="12" t="s">
        <v>37</v>
      </c>
      <c r="AX2017" s="12" t="s">
        <v>76</v>
      </c>
      <c r="AY2017" s="148" t="s">
        <v>163</v>
      </c>
    </row>
    <row r="2018" spans="2:65" s="13" customFormat="1">
      <c r="B2018" s="153"/>
      <c r="D2018" s="141" t="s">
        <v>176</v>
      </c>
      <c r="E2018" s="154" t="s">
        <v>19</v>
      </c>
      <c r="F2018" s="155" t="s">
        <v>1252</v>
      </c>
      <c r="H2018" s="156">
        <v>12</v>
      </c>
      <c r="I2018" s="157"/>
      <c r="L2018" s="153"/>
      <c r="M2018" s="158"/>
      <c r="T2018" s="159"/>
      <c r="AT2018" s="154" t="s">
        <v>176</v>
      </c>
      <c r="AU2018" s="154" t="s">
        <v>86</v>
      </c>
      <c r="AV2018" s="13" t="s">
        <v>86</v>
      </c>
      <c r="AW2018" s="13" t="s">
        <v>37</v>
      </c>
      <c r="AX2018" s="13" t="s">
        <v>76</v>
      </c>
      <c r="AY2018" s="154" t="s">
        <v>163</v>
      </c>
    </row>
    <row r="2019" spans="2:65" s="12" customFormat="1">
      <c r="B2019" s="147"/>
      <c r="D2019" s="141" t="s">
        <v>176</v>
      </c>
      <c r="E2019" s="148" t="s">
        <v>19</v>
      </c>
      <c r="F2019" s="149" t="s">
        <v>592</v>
      </c>
      <c r="H2019" s="148" t="s">
        <v>19</v>
      </c>
      <c r="I2019" s="150"/>
      <c r="L2019" s="147"/>
      <c r="M2019" s="151"/>
      <c r="T2019" s="152"/>
      <c r="AT2019" s="148" t="s">
        <v>176</v>
      </c>
      <c r="AU2019" s="148" t="s">
        <v>86</v>
      </c>
      <c r="AV2019" s="12" t="s">
        <v>84</v>
      </c>
      <c r="AW2019" s="12" t="s">
        <v>37</v>
      </c>
      <c r="AX2019" s="12" t="s">
        <v>76</v>
      </c>
      <c r="AY2019" s="148" t="s">
        <v>163</v>
      </c>
    </row>
    <row r="2020" spans="2:65" s="13" customFormat="1">
      <c r="B2020" s="153"/>
      <c r="D2020" s="141" t="s">
        <v>176</v>
      </c>
      <c r="E2020" s="154" t="s">
        <v>19</v>
      </c>
      <c r="F2020" s="155" t="s">
        <v>1253</v>
      </c>
      <c r="H2020" s="156">
        <v>1.2</v>
      </c>
      <c r="I2020" s="157"/>
      <c r="L2020" s="153"/>
      <c r="M2020" s="158"/>
      <c r="T2020" s="159"/>
      <c r="AT2020" s="154" t="s">
        <v>176</v>
      </c>
      <c r="AU2020" s="154" t="s">
        <v>86</v>
      </c>
      <c r="AV2020" s="13" t="s">
        <v>86</v>
      </c>
      <c r="AW2020" s="13" t="s">
        <v>37</v>
      </c>
      <c r="AX2020" s="13" t="s">
        <v>76</v>
      </c>
      <c r="AY2020" s="154" t="s">
        <v>163</v>
      </c>
    </row>
    <row r="2021" spans="2:65" s="12" customFormat="1">
      <c r="B2021" s="147"/>
      <c r="D2021" s="141" t="s">
        <v>176</v>
      </c>
      <c r="E2021" s="148" t="s">
        <v>19</v>
      </c>
      <c r="F2021" s="149" t="s">
        <v>610</v>
      </c>
      <c r="H2021" s="148" t="s">
        <v>19</v>
      </c>
      <c r="I2021" s="150"/>
      <c r="L2021" s="147"/>
      <c r="M2021" s="151"/>
      <c r="T2021" s="152"/>
      <c r="AT2021" s="148" t="s">
        <v>176</v>
      </c>
      <c r="AU2021" s="148" t="s">
        <v>86</v>
      </c>
      <c r="AV2021" s="12" t="s">
        <v>84</v>
      </c>
      <c r="AW2021" s="12" t="s">
        <v>37</v>
      </c>
      <c r="AX2021" s="12" t="s">
        <v>76</v>
      </c>
      <c r="AY2021" s="148" t="s">
        <v>163</v>
      </c>
    </row>
    <row r="2022" spans="2:65" s="13" customFormat="1">
      <c r="B2022" s="153"/>
      <c r="D2022" s="141" t="s">
        <v>176</v>
      </c>
      <c r="E2022" s="154" t="s">
        <v>19</v>
      </c>
      <c r="F2022" s="155" t="s">
        <v>1254</v>
      </c>
      <c r="H2022" s="156">
        <v>1.4</v>
      </c>
      <c r="I2022" s="157"/>
      <c r="L2022" s="153"/>
      <c r="M2022" s="158"/>
      <c r="T2022" s="159"/>
      <c r="AT2022" s="154" t="s">
        <v>176</v>
      </c>
      <c r="AU2022" s="154" t="s">
        <v>86</v>
      </c>
      <c r="AV2022" s="13" t="s">
        <v>86</v>
      </c>
      <c r="AW2022" s="13" t="s">
        <v>37</v>
      </c>
      <c r="AX2022" s="13" t="s">
        <v>76</v>
      </c>
      <c r="AY2022" s="154" t="s">
        <v>163</v>
      </c>
    </row>
    <row r="2023" spans="2:65" s="12" customFormat="1">
      <c r="B2023" s="147"/>
      <c r="D2023" s="141" t="s">
        <v>176</v>
      </c>
      <c r="E2023" s="148" t="s">
        <v>19</v>
      </c>
      <c r="F2023" s="149" t="s">
        <v>1053</v>
      </c>
      <c r="H2023" s="148" t="s">
        <v>19</v>
      </c>
      <c r="I2023" s="150"/>
      <c r="L2023" s="147"/>
      <c r="M2023" s="151"/>
      <c r="T2023" s="152"/>
      <c r="AT2023" s="148" t="s">
        <v>176</v>
      </c>
      <c r="AU2023" s="148" t="s">
        <v>86</v>
      </c>
      <c r="AV2023" s="12" t="s">
        <v>84</v>
      </c>
      <c r="AW2023" s="12" t="s">
        <v>37</v>
      </c>
      <c r="AX2023" s="12" t="s">
        <v>76</v>
      </c>
      <c r="AY2023" s="148" t="s">
        <v>163</v>
      </c>
    </row>
    <row r="2024" spans="2:65" s="13" customFormat="1">
      <c r="B2024" s="153"/>
      <c r="D2024" s="141" t="s">
        <v>176</v>
      </c>
      <c r="E2024" s="154" t="s">
        <v>19</v>
      </c>
      <c r="F2024" s="155" t="s">
        <v>1255</v>
      </c>
      <c r="H2024" s="156">
        <v>0.9</v>
      </c>
      <c r="I2024" s="157"/>
      <c r="L2024" s="153"/>
      <c r="M2024" s="158"/>
      <c r="T2024" s="159"/>
      <c r="AT2024" s="154" t="s">
        <v>176</v>
      </c>
      <c r="AU2024" s="154" t="s">
        <v>86</v>
      </c>
      <c r="AV2024" s="13" t="s">
        <v>86</v>
      </c>
      <c r="AW2024" s="13" t="s">
        <v>37</v>
      </c>
      <c r="AX2024" s="13" t="s">
        <v>76</v>
      </c>
      <c r="AY2024" s="154" t="s">
        <v>163</v>
      </c>
    </row>
    <row r="2025" spans="2:65" s="12" customFormat="1">
      <c r="B2025" s="147"/>
      <c r="D2025" s="141" t="s">
        <v>176</v>
      </c>
      <c r="E2025" s="148" t="s">
        <v>19</v>
      </c>
      <c r="F2025" s="149" t="s">
        <v>1220</v>
      </c>
      <c r="H2025" s="148" t="s">
        <v>19</v>
      </c>
      <c r="I2025" s="150"/>
      <c r="L2025" s="147"/>
      <c r="M2025" s="151"/>
      <c r="T2025" s="152"/>
      <c r="AT2025" s="148" t="s">
        <v>176</v>
      </c>
      <c r="AU2025" s="148" t="s">
        <v>86</v>
      </c>
      <c r="AV2025" s="12" t="s">
        <v>84</v>
      </c>
      <c r="AW2025" s="12" t="s">
        <v>37</v>
      </c>
      <c r="AX2025" s="12" t="s">
        <v>76</v>
      </c>
      <c r="AY2025" s="148" t="s">
        <v>163</v>
      </c>
    </row>
    <row r="2026" spans="2:65" s="13" customFormat="1">
      <c r="B2026" s="153"/>
      <c r="D2026" s="141" t="s">
        <v>176</v>
      </c>
      <c r="E2026" s="154" t="s">
        <v>19</v>
      </c>
      <c r="F2026" s="155" t="s">
        <v>1258</v>
      </c>
      <c r="H2026" s="156">
        <v>1.5</v>
      </c>
      <c r="I2026" s="157"/>
      <c r="L2026" s="153"/>
      <c r="M2026" s="158"/>
      <c r="T2026" s="159"/>
      <c r="AT2026" s="154" t="s">
        <v>176</v>
      </c>
      <c r="AU2026" s="154" t="s">
        <v>86</v>
      </c>
      <c r="AV2026" s="13" t="s">
        <v>86</v>
      </c>
      <c r="AW2026" s="13" t="s">
        <v>37</v>
      </c>
      <c r="AX2026" s="13" t="s">
        <v>76</v>
      </c>
      <c r="AY2026" s="154" t="s">
        <v>163</v>
      </c>
    </row>
    <row r="2027" spans="2:65" s="14" customFormat="1">
      <c r="B2027" s="160"/>
      <c r="D2027" s="141" t="s">
        <v>176</v>
      </c>
      <c r="E2027" s="161" t="s">
        <v>19</v>
      </c>
      <c r="F2027" s="162" t="s">
        <v>178</v>
      </c>
      <c r="H2027" s="163">
        <v>55.4</v>
      </c>
      <c r="I2027" s="164"/>
      <c r="L2027" s="160"/>
      <c r="M2027" s="165"/>
      <c r="T2027" s="166"/>
      <c r="AT2027" s="161" t="s">
        <v>176</v>
      </c>
      <c r="AU2027" s="161" t="s">
        <v>86</v>
      </c>
      <c r="AV2027" s="14" t="s">
        <v>170</v>
      </c>
      <c r="AW2027" s="14" t="s">
        <v>37</v>
      </c>
      <c r="AX2027" s="14" t="s">
        <v>84</v>
      </c>
      <c r="AY2027" s="161" t="s">
        <v>163</v>
      </c>
    </row>
    <row r="2028" spans="2:65" s="1" customFormat="1" ht="24.15" customHeight="1">
      <c r="B2028" s="33"/>
      <c r="C2028" s="128" t="s">
        <v>1380</v>
      </c>
      <c r="D2028" s="128" t="s">
        <v>165</v>
      </c>
      <c r="E2028" s="129" t="s">
        <v>1381</v>
      </c>
      <c r="F2028" s="130" t="s">
        <v>1382</v>
      </c>
      <c r="G2028" s="131" t="s">
        <v>187</v>
      </c>
      <c r="H2028" s="132">
        <v>106.42</v>
      </c>
      <c r="I2028" s="133"/>
      <c r="J2028" s="134">
        <f>ROUND(I2028*H2028,2)</f>
        <v>0</v>
      </c>
      <c r="K2028" s="130" t="s">
        <v>169</v>
      </c>
      <c r="L2028" s="33"/>
      <c r="M2028" s="135" t="s">
        <v>19</v>
      </c>
      <c r="N2028" s="136" t="s">
        <v>47</v>
      </c>
      <c r="P2028" s="137">
        <f>O2028*H2028</f>
        <v>0</v>
      </c>
      <c r="Q2028" s="137">
        <v>0</v>
      </c>
      <c r="R2028" s="137">
        <f>Q2028*H2028</f>
        <v>0</v>
      </c>
      <c r="S2028" s="137">
        <v>0</v>
      </c>
      <c r="T2028" s="138">
        <f>S2028*H2028</f>
        <v>0</v>
      </c>
      <c r="AR2028" s="139" t="s">
        <v>170</v>
      </c>
      <c r="AT2028" s="139" t="s">
        <v>165</v>
      </c>
      <c r="AU2028" s="139" t="s">
        <v>86</v>
      </c>
      <c r="AY2028" s="18" t="s">
        <v>163</v>
      </c>
      <c r="BE2028" s="140">
        <f>IF(N2028="základní",J2028,0)</f>
        <v>0</v>
      </c>
      <c r="BF2028" s="140">
        <f>IF(N2028="snížená",J2028,0)</f>
        <v>0</v>
      </c>
      <c r="BG2028" s="140">
        <f>IF(N2028="zákl. přenesená",J2028,0)</f>
        <v>0</v>
      </c>
      <c r="BH2028" s="140">
        <f>IF(N2028="sníž. přenesená",J2028,0)</f>
        <v>0</v>
      </c>
      <c r="BI2028" s="140">
        <f>IF(N2028="nulová",J2028,0)</f>
        <v>0</v>
      </c>
      <c r="BJ2028" s="18" t="s">
        <v>84</v>
      </c>
      <c r="BK2028" s="140">
        <f>ROUND(I2028*H2028,2)</f>
        <v>0</v>
      </c>
      <c r="BL2028" s="18" t="s">
        <v>170</v>
      </c>
      <c r="BM2028" s="139" t="s">
        <v>1383</v>
      </c>
    </row>
    <row r="2029" spans="2:65" s="1" customFormat="1" ht="28.8">
      <c r="B2029" s="33"/>
      <c r="D2029" s="141" t="s">
        <v>172</v>
      </c>
      <c r="F2029" s="142" t="s">
        <v>1384</v>
      </c>
      <c r="I2029" s="143"/>
      <c r="L2029" s="33"/>
      <c r="M2029" s="144"/>
      <c r="T2029" s="54"/>
      <c r="AT2029" s="18" t="s">
        <v>172</v>
      </c>
      <c r="AU2029" s="18" t="s">
        <v>86</v>
      </c>
    </row>
    <row r="2030" spans="2:65" s="1" customFormat="1">
      <c r="B2030" s="33"/>
      <c r="D2030" s="145" t="s">
        <v>174</v>
      </c>
      <c r="F2030" s="146" t="s">
        <v>1385</v>
      </c>
      <c r="I2030" s="143"/>
      <c r="L2030" s="33"/>
      <c r="M2030" s="144"/>
      <c r="T2030" s="54"/>
      <c r="AT2030" s="18" t="s">
        <v>174</v>
      </c>
      <c r="AU2030" s="18" t="s">
        <v>86</v>
      </c>
    </row>
    <row r="2031" spans="2:65" s="12" customFormat="1" ht="20.399999999999999">
      <c r="B2031" s="147"/>
      <c r="D2031" s="141" t="s">
        <v>176</v>
      </c>
      <c r="E2031" s="148" t="s">
        <v>19</v>
      </c>
      <c r="F2031" s="149" t="s">
        <v>830</v>
      </c>
      <c r="H2031" s="148" t="s">
        <v>19</v>
      </c>
      <c r="I2031" s="150"/>
      <c r="L2031" s="147"/>
      <c r="M2031" s="151"/>
      <c r="T2031" s="152"/>
      <c r="AT2031" s="148" t="s">
        <v>176</v>
      </c>
      <c r="AU2031" s="148" t="s">
        <v>86</v>
      </c>
      <c r="AV2031" s="12" t="s">
        <v>84</v>
      </c>
      <c r="AW2031" s="12" t="s">
        <v>37</v>
      </c>
      <c r="AX2031" s="12" t="s">
        <v>76</v>
      </c>
      <c r="AY2031" s="148" t="s">
        <v>163</v>
      </c>
    </row>
    <row r="2032" spans="2:65" s="12" customFormat="1">
      <c r="B2032" s="147"/>
      <c r="D2032" s="141" t="s">
        <v>176</v>
      </c>
      <c r="E2032" s="148" t="s">
        <v>19</v>
      </c>
      <c r="F2032" s="149" t="s">
        <v>603</v>
      </c>
      <c r="H2032" s="148" t="s">
        <v>19</v>
      </c>
      <c r="I2032" s="150"/>
      <c r="L2032" s="147"/>
      <c r="M2032" s="151"/>
      <c r="T2032" s="152"/>
      <c r="AT2032" s="148" t="s">
        <v>176</v>
      </c>
      <c r="AU2032" s="148" t="s">
        <v>86</v>
      </c>
      <c r="AV2032" s="12" t="s">
        <v>84</v>
      </c>
      <c r="AW2032" s="12" t="s">
        <v>37</v>
      </c>
      <c r="AX2032" s="12" t="s">
        <v>76</v>
      </c>
      <c r="AY2032" s="148" t="s">
        <v>163</v>
      </c>
    </row>
    <row r="2033" spans="2:51" s="13" customFormat="1">
      <c r="B2033" s="153"/>
      <c r="D2033" s="141" t="s">
        <v>176</v>
      </c>
      <c r="E2033" s="154" t="s">
        <v>19</v>
      </c>
      <c r="F2033" s="155" t="s">
        <v>1091</v>
      </c>
      <c r="H2033" s="156">
        <v>54.6</v>
      </c>
      <c r="I2033" s="157"/>
      <c r="L2033" s="153"/>
      <c r="M2033" s="158"/>
      <c r="T2033" s="159"/>
      <c r="AT2033" s="154" t="s">
        <v>176</v>
      </c>
      <c r="AU2033" s="154" t="s">
        <v>86</v>
      </c>
      <c r="AV2033" s="13" t="s">
        <v>86</v>
      </c>
      <c r="AW2033" s="13" t="s">
        <v>37</v>
      </c>
      <c r="AX2033" s="13" t="s">
        <v>76</v>
      </c>
      <c r="AY2033" s="154" t="s">
        <v>163</v>
      </c>
    </row>
    <row r="2034" spans="2:51" s="12" customFormat="1">
      <c r="B2034" s="147"/>
      <c r="D2034" s="141" t="s">
        <v>176</v>
      </c>
      <c r="E2034" s="148" t="s">
        <v>19</v>
      </c>
      <c r="F2034" s="149" t="s">
        <v>607</v>
      </c>
      <c r="H2034" s="148" t="s">
        <v>19</v>
      </c>
      <c r="I2034" s="150"/>
      <c r="L2034" s="147"/>
      <c r="M2034" s="151"/>
      <c r="T2034" s="152"/>
      <c r="AT2034" s="148" t="s">
        <v>176</v>
      </c>
      <c r="AU2034" s="148" t="s">
        <v>86</v>
      </c>
      <c r="AV2034" s="12" t="s">
        <v>84</v>
      </c>
      <c r="AW2034" s="12" t="s">
        <v>37</v>
      </c>
      <c r="AX2034" s="12" t="s">
        <v>76</v>
      </c>
      <c r="AY2034" s="148" t="s">
        <v>163</v>
      </c>
    </row>
    <row r="2035" spans="2:51" s="13" customFormat="1">
      <c r="B2035" s="153"/>
      <c r="D2035" s="141" t="s">
        <v>176</v>
      </c>
      <c r="E2035" s="154" t="s">
        <v>19</v>
      </c>
      <c r="F2035" s="155" t="s">
        <v>1092</v>
      </c>
      <c r="H2035" s="156">
        <v>7.2</v>
      </c>
      <c r="I2035" s="157"/>
      <c r="L2035" s="153"/>
      <c r="M2035" s="158"/>
      <c r="T2035" s="159"/>
      <c r="AT2035" s="154" t="s">
        <v>176</v>
      </c>
      <c r="AU2035" s="154" t="s">
        <v>86</v>
      </c>
      <c r="AV2035" s="13" t="s">
        <v>86</v>
      </c>
      <c r="AW2035" s="13" t="s">
        <v>37</v>
      </c>
      <c r="AX2035" s="13" t="s">
        <v>76</v>
      </c>
      <c r="AY2035" s="154" t="s">
        <v>163</v>
      </c>
    </row>
    <row r="2036" spans="2:51" s="12" customFormat="1">
      <c r="B2036" s="147"/>
      <c r="D2036" s="141" t="s">
        <v>176</v>
      </c>
      <c r="E2036" s="148" t="s">
        <v>19</v>
      </c>
      <c r="F2036" s="149" t="s">
        <v>594</v>
      </c>
      <c r="H2036" s="148" t="s">
        <v>19</v>
      </c>
      <c r="I2036" s="150"/>
      <c r="L2036" s="147"/>
      <c r="M2036" s="151"/>
      <c r="T2036" s="152"/>
      <c r="AT2036" s="148" t="s">
        <v>176</v>
      </c>
      <c r="AU2036" s="148" t="s">
        <v>86</v>
      </c>
      <c r="AV2036" s="12" t="s">
        <v>84</v>
      </c>
      <c r="AW2036" s="12" t="s">
        <v>37</v>
      </c>
      <c r="AX2036" s="12" t="s">
        <v>76</v>
      </c>
      <c r="AY2036" s="148" t="s">
        <v>163</v>
      </c>
    </row>
    <row r="2037" spans="2:51" s="13" customFormat="1">
      <c r="B2037" s="153"/>
      <c r="D2037" s="141" t="s">
        <v>176</v>
      </c>
      <c r="E2037" s="154" t="s">
        <v>19</v>
      </c>
      <c r="F2037" s="155" t="s">
        <v>1093</v>
      </c>
      <c r="H2037" s="156">
        <v>3.6</v>
      </c>
      <c r="I2037" s="157"/>
      <c r="L2037" s="153"/>
      <c r="M2037" s="158"/>
      <c r="T2037" s="159"/>
      <c r="AT2037" s="154" t="s">
        <v>176</v>
      </c>
      <c r="AU2037" s="154" t="s">
        <v>86</v>
      </c>
      <c r="AV2037" s="13" t="s">
        <v>86</v>
      </c>
      <c r="AW2037" s="13" t="s">
        <v>37</v>
      </c>
      <c r="AX2037" s="13" t="s">
        <v>76</v>
      </c>
      <c r="AY2037" s="154" t="s">
        <v>163</v>
      </c>
    </row>
    <row r="2038" spans="2:51" s="12" customFormat="1">
      <c r="B2038" s="147"/>
      <c r="D2038" s="141" t="s">
        <v>176</v>
      </c>
      <c r="E2038" s="148" t="s">
        <v>19</v>
      </c>
      <c r="F2038" s="149" t="s">
        <v>605</v>
      </c>
      <c r="H2038" s="148" t="s">
        <v>19</v>
      </c>
      <c r="I2038" s="150"/>
      <c r="L2038" s="147"/>
      <c r="M2038" s="151"/>
      <c r="T2038" s="152"/>
      <c r="AT2038" s="148" t="s">
        <v>176</v>
      </c>
      <c r="AU2038" s="148" t="s">
        <v>86</v>
      </c>
      <c r="AV2038" s="12" t="s">
        <v>84</v>
      </c>
      <c r="AW2038" s="12" t="s">
        <v>37</v>
      </c>
      <c r="AX2038" s="12" t="s">
        <v>76</v>
      </c>
      <c r="AY2038" s="148" t="s">
        <v>163</v>
      </c>
    </row>
    <row r="2039" spans="2:51" s="13" customFormat="1">
      <c r="B2039" s="153"/>
      <c r="D2039" s="141" t="s">
        <v>176</v>
      </c>
      <c r="E2039" s="154" t="s">
        <v>19</v>
      </c>
      <c r="F2039" s="155" t="s">
        <v>1094</v>
      </c>
      <c r="H2039" s="156">
        <v>9.6</v>
      </c>
      <c r="I2039" s="157"/>
      <c r="L2039" s="153"/>
      <c r="M2039" s="158"/>
      <c r="T2039" s="159"/>
      <c r="AT2039" s="154" t="s">
        <v>176</v>
      </c>
      <c r="AU2039" s="154" t="s">
        <v>86</v>
      </c>
      <c r="AV2039" s="13" t="s">
        <v>86</v>
      </c>
      <c r="AW2039" s="13" t="s">
        <v>37</v>
      </c>
      <c r="AX2039" s="13" t="s">
        <v>76</v>
      </c>
      <c r="AY2039" s="154" t="s">
        <v>163</v>
      </c>
    </row>
    <row r="2040" spans="2:51" s="12" customFormat="1">
      <c r="B2040" s="147"/>
      <c r="D2040" s="141" t="s">
        <v>176</v>
      </c>
      <c r="E2040" s="148" t="s">
        <v>19</v>
      </c>
      <c r="F2040" s="149" t="s">
        <v>592</v>
      </c>
      <c r="H2040" s="148" t="s">
        <v>19</v>
      </c>
      <c r="I2040" s="150"/>
      <c r="L2040" s="147"/>
      <c r="M2040" s="151"/>
      <c r="T2040" s="152"/>
      <c r="AT2040" s="148" t="s">
        <v>176</v>
      </c>
      <c r="AU2040" s="148" t="s">
        <v>86</v>
      </c>
      <c r="AV2040" s="12" t="s">
        <v>84</v>
      </c>
      <c r="AW2040" s="12" t="s">
        <v>37</v>
      </c>
      <c r="AX2040" s="12" t="s">
        <v>76</v>
      </c>
      <c r="AY2040" s="148" t="s">
        <v>163</v>
      </c>
    </row>
    <row r="2041" spans="2:51" s="13" customFormat="1">
      <c r="B2041" s="153"/>
      <c r="D2041" s="141" t="s">
        <v>176</v>
      </c>
      <c r="E2041" s="154" t="s">
        <v>19</v>
      </c>
      <c r="F2041" s="155" t="s">
        <v>1095</v>
      </c>
      <c r="H2041" s="156">
        <v>0.96</v>
      </c>
      <c r="I2041" s="157"/>
      <c r="L2041" s="153"/>
      <c r="M2041" s="158"/>
      <c r="T2041" s="159"/>
      <c r="AT2041" s="154" t="s">
        <v>176</v>
      </c>
      <c r="AU2041" s="154" t="s">
        <v>86</v>
      </c>
      <c r="AV2041" s="13" t="s">
        <v>86</v>
      </c>
      <c r="AW2041" s="13" t="s">
        <v>37</v>
      </c>
      <c r="AX2041" s="13" t="s">
        <v>76</v>
      </c>
      <c r="AY2041" s="154" t="s">
        <v>163</v>
      </c>
    </row>
    <row r="2042" spans="2:51" s="12" customFormat="1">
      <c r="B2042" s="147"/>
      <c r="D2042" s="141" t="s">
        <v>176</v>
      </c>
      <c r="E2042" s="148" t="s">
        <v>19</v>
      </c>
      <c r="F2042" s="149" t="s">
        <v>610</v>
      </c>
      <c r="H2042" s="148" t="s">
        <v>19</v>
      </c>
      <c r="I2042" s="150"/>
      <c r="L2042" s="147"/>
      <c r="M2042" s="151"/>
      <c r="T2042" s="152"/>
      <c r="AT2042" s="148" t="s">
        <v>176</v>
      </c>
      <c r="AU2042" s="148" t="s">
        <v>86</v>
      </c>
      <c r="AV2042" s="12" t="s">
        <v>84</v>
      </c>
      <c r="AW2042" s="12" t="s">
        <v>37</v>
      </c>
      <c r="AX2042" s="12" t="s">
        <v>76</v>
      </c>
      <c r="AY2042" s="148" t="s">
        <v>163</v>
      </c>
    </row>
    <row r="2043" spans="2:51" s="13" customFormat="1">
      <c r="B2043" s="153"/>
      <c r="D2043" s="141" t="s">
        <v>176</v>
      </c>
      <c r="E2043" s="154" t="s">
        <v>19</v>
      </c>
      <c r="F2043" s="155" t="s">
        <v>1096</v>
      </c>
      <c r="H2043" s="156">
        <v>2.4500000000000002</v>
      </c>
      <c r="I2043" s="157"/>
      <c r="L2043" s="153"/>
      <c r="M2043" s="158"/>
      <c r="T2043" s="159"/>
      <c r="AT2043" s="154" t="s">
        <v>176</v>
      </c>
      <c r="AU2043" s="154" t="s">
        <v>86</v>
      </c>
      <c r="AV2043" s="13" t="s">
        <v>86</v>
      </c>
      <c r="AW2043" s="13" t="s">
        <v>37</v>
      </c>
      <c r="AX2043" s="13" t="s">
        <v>76</v>
      </c>
      <c r="AY2043" s="154" t="s">
        <v>163</v>
      </c>
    </row>
    <row r="2044" spans="2:51" s="12" customFormat="1">
      <c r="B2044" s="147"/>
      <c r="D2044" s="141" t="s">
        <v>176</v>
      </c>
      <c r="E2044" s="148" t="s">
        <v>19</v>
      </c>
      <c r="F2044" s="149" t="s">
        <v>593</v>
      </c>
      <c r="H2044" s="148" t="s">
        <v>19</v>
      </c>
      <c r="I2044" s="150"/>
      <c r="L2044" s="147"/>
      <c r="M2044" s="151"/>
      <c r="T2044" s="152"/>
      <c r="AT2044" s="148" t="s">
        <v>176</v>
      </c>
      <c r="AU2044" s="148" t="s">
        <v>86</v>
      </c>
      <c r="AV2044" s="12" t="s">
        <v>84</v>
      </c>
      <c r="AW2044" s="12" t="s">
        <v>37</v>
      </c>
      <c r="AX2044" s="12" t="s">
        <v>76</v>
      </c>
      <c r="AY2044" s="148" t="s">
        <v>163</v>
      </c>
    </row>
    <row r="2045" spans="2:51" s="13" customFormat="1">
      <c r="B2045" s="153"/>
      <c r="D2045" s="141" t="s">
        <v>176</v>
      </c>
      <c r="E2045" s="154" t="s">
        <v>19</v>
      </c>
      <c r="F2045" s="155" t="s">
        <v>1097</v>
      </c>
      <c r="H2045" s="156">
        <v>2.16</v>
      </c>
      <c r="I2045" s="157"/>
      <c r="L2045" s="153"/>
      <c r="M2045" s="158"/>
      <c r="T2045" s="159"/>
      <c r="AT2045" s="154" t="s">
        <v>176</v>
      </c>
      <c r="AU2045" s="154" t="s">
        <v>86</v>
      </c>
      <c r="AV2045" s="13" t="s">
        <v>86</v>
      </c>
      <c r="AW2045" s="13" t="s">
        <v>37</v>
      </c>
      <c r="AX2045" s="13" t="s">
        <v>76</v>
      </c>
      <c r="AY2045" s="154" t="s">
        <v>163</v>
      </c>
    </row>
    <row r="2046" spans="2:51" s="12" customFormat="1">
      <c r="B2046" s="147"/>
      <c r="D2046" s="141" t="s">
        <v>176</v>
      </c>
      <c r="E2046" s="148" t="s">
        <v>19</v>
      </c>
      <c r="F2046" s="149" t="s">
        <v>596</v>
      </c>
      <c r="H2046" s="148" t="s">
        <v>19</v>
      </c>
      <c r="I2046" s="150"/>
      <c r="L2046" s="147"/>
      <c r="M2046" s="151"/>
      <c r="T2046" s="152"/>
      <c r="AT2046" s="148" t="s">
        <v>176</v>
      </c>
      <c r="AU2046" s="148" t="s">
        <v>86</v>
      </c>
      <c r="AV2046" s="12" t="s">
        <v>84</v>
      </c>
      <c r="AW2046" s="12" t="s">
        <v>37</v>
      </c>
      <c r="AX2046" s="12" t="s">
        <v>76</v>
      </c>
      <c r="AY2046" s="148" t="s">
        <v>163</v>
      </c>
    </row>
    <row r="2047" spans="2:51" s="13" customFormat="1">
      <c r="B2047" s="153"/>
      <c r="D2047" s="141" t="s">
        <v>176</v>
      </c>
      <c r="E2047" s="154" t="s">
        <v>19</v>
      </c>
      <c r="F2047" s="155" t="s">
        <v>1098</v>
      </c>
      <c r="H2047" s="156">
        <v>2.4</v>
      </c>
      <c r="I2047" s="157"/>
      <c r="L2047" s="153"/>
      <c r="M2047" s="158"/>
      <c r="T2047" s="159"/>
      <c r="AT2047" s="154" t="s">
        <v>176</v>
      </c>
      <c r="AU2047" s="154" t="s">
        <v>86</v>
      </c>
      <c r="AV2047" s="13" t="s">
        <v>86</v>
      </c>
      <c r="AW2047" s="13" t="s">
        <v>37</v>
      </c>
      <c r="AX2047" s="13" t="s">
        <v>76</v>
      </c>
      <c r="AY2047" s="154" t="s">
        <v>163</v>
      </c>
    </row>
    <row r="2048" spans="2:51" s="12" customFormat="1">
      <c r="B2048" s="147"/>
      <c r="D2048" s="141" t="s">
        <v>176</v>
      </c>
      <c r="E2048" s="148" t="s">
        <v>19</v>
      </c>
      <c r="F2048" s="149" t="s">
        <v>583</v>
      </c>
      <c r="H2048" s="148" t="s">
        <v>19</v>
      </c>
      <c r="I2048" s="150"/>
      <c r="L2048" s="147"/>
      <c r="M2048" s="151"/>
      <c r="T2048" s="152"/>
      <c r="AT2048" s="148" t="s">
        <v>176</v>
      </c>
      <c r="AU2048" s="148" t="s">
        <v>86</v>
      </c>
      <c r="AV2048" s="12" t="s">
        <v>84</v>
      </c>
      <c r="AW2048" s="12" t="s">
        <v>37</v>
      </c>
      <c r="AX2048" s="12" t="s">
        <v>76</v>
      </c>
      <c r="AY2048" s="148" t="s">
        <v>163</v>
      </c>
    </row>
    <row r="2049" spans="2:65" s="13" customFormat="1">
      <c r="B2049" s="153"/>
      <c r="D2049" s="141" t="s">
        <v>176</v>
      </c>
      <c r="E2049" s="154" t="s">
        <v>19</v>
      </c>
      <c r="F2049" s="155" t="s">
        <v>1386</v>
      </c>
      <c r="H2049" s="156">
        <v>2.15</v>
      </c>
      <c r="I2049" s="157"/>
      <c r="L2049" s="153"/>
      <c r="M2049" s="158"/>
      <c r="T2049" s="159"/>
      <c r="AT2049" s="154" t="s">
        <v>176</v>
      </c>
      <c r="AU2049" s="154" t="s">
        <v>86</v>
      </c>
      <c r="AV2049" s="13" t="s">
        <v>86</v>
      </c>
      <c r="AW2049" s="13" t="s">
        <v>37</v>
      </c>
      <c r="AX2049" s="13" t="s">
        <v>76</v>
      </c>
      <c r="AY2049" s="154" t="s">
        <v>163</v>
      </c>
    </row>
    <row r="2050" spans="2:65" s="12" customFormat="1">
      <c r="B2050" s="147"/>
      <c r="D2050" s="141" t="s">
        <v>176</v>
      </c>
      <c r="E2050" s="148" t="s">
        <v>19</v>
      </c>
      <c r="F2050" s="149" t="s">
        <v>1050</v>
      </c>
      <c r="H2050" s="148" t="s">
        <v>19</v>
      </c>
      <c r="I2050" s="150"/>
      <c r="L2050" s="147"/>
      <c r="M2050" s="151"/>
      <c r="T2050" s="152"/>
      <c r="AT2050" s="148" t="s">
        <v>176</v>
      </c>
      <c r="AU2050" s="148" t="s">
        <v>86</v>
      </c>
      <c r="AV2050" s="12" t="s">
        <v>84</v>
      </c>
      <c r="AW2050" s="12" t="s">
        <v>37</v>
      </c>
      <c r="AX2050" s="12" t="s">
        <v>76</v>
      </c>
      <c r="AY2050" s="148" t="s">
        <v>163</v>
      </c>
    </row>
    <row r="2051" spans="2:65" s="13" customFormat="1">
      <c r="B2051" s="153"/>
      <c r="D2051" s="141" t="s">
        <v>176</v>
      </c>
      <c r="E2051" s="154" t="s">
        <v>19</v>
      </c>
      <c r="F2051" s="155" t="s">
        <v>1097</v>
      </c>
      <c r="H2051" s="156">
        <v>2.16</v>
      </c>
      <c r="I2051" s="157"/>
      <c r="L2051" s="153"/>
      <c r="M2051" s="158"/>
      <c r="T2051" s="159"/>
      <c r="AT2051" s="154" t="s">
        <v>176</v>
      </c>
      <c r="AU2051" s="154" t="s">
        <v>86</v>
      </c>
      <c r="AV2051" s="13" t="s">
        <v>86</v>
      </c>
      <c r="AW2051" s="13" t="s">
        <v>37</v>
      </c>
      <c r="AX2051" s="13" t="s">
        <v>76</v>
      </c>
      <c r="AY2051" s="154" t="s">
        <v>163</v>
      </c>
    </row>
    <row r="2052" spans="2:65" s="12" customFormat="1">
      <c r="B2052" s="147"/>
      <c r="D2052" s="141" t="s">
        <v>176</v>
      </c>
      <c r="E2052" s="148" t="s">
        <v>19</v>
      </c>
      <c r="F2052" s="149" t="s">
        <v>1051</v>
      </c>
      <c r="H2052" s="148" t="s">
        <v>19</v>
      </c>
      <c r="I2052" s="150"/>
      <c r="L2052" s="147"/>
      <c r="M2052" s="151"/>
      <c r="T2052" s="152"/>
      <c r="AT2052" s="148" t="s">
        <v>176</v>
      </c>
      <c r="AU2052" s="148" t="s">
        <v>86</v>
      </c>
      <c r="AV2052" s="12" t="s">
        <v>84</v>
      </c>
      <c r="AW2052" s="12" t="s">
        <v>37</v>
      </c>
      <c r="AX2052" s="12" t="s">
        <v>76</v>
      </c>
      <c r="AY2052" s="148" t="s">
        <v>163</v>
      </c>
    </row>
    <row r="2053" spans="2:65" s="13" customFormat="1">
      <c r="B2053" s="153"/>
      <c r="D2053" s="141" t="s">
        <v>176</v>
      </c>
      <c r="E2053" s="154" t="s">
        <v>19</v>
      </c>
      <c r="F2053" s="155" t="s">
        <v>1100</v>
      </c>
      <c r="H2053" s="156">
        <v>6.72</v>
      </c>
      <c r="I2053" s="157"/>
      <c r="L2053" s="153"/>
      <c r="M2053" s="158"/>
      <c r="T2053" s="159"/>
      <c r="AT2053" s="154" t="s">
        <v>176</v>
      </c>
      <c r="AU2053" s="154" t="s">
        <v>86</v>
      </c>
      <c r="AV2053" s="13" t="s">
        <v>86</v>
      </c>
      <c r="AW2053" s="13" t="s">
        <v>37</v>
      </c>
      <c r="AX2053" s="13" t="s">
        <v>76</v>
      </c>
      <c r="AY2053" s="154" t="s">
        <v>163</v>
      </c>
    </row>
    <row r="2054" spans="2:65" s="12" customFormat="1">
      <c r="B2054" s="147"/>
      <c r="D2054" s="141" t="s">
        <v>176</v>
      </c>
      <c r="E2054" s="148" t="s">
        <v>19</v>
      </c>
      <c r="F2054" s="149" t="s">
        <v>1053</v>
      </c>
      <c r="H2054" s="148" t="s">
        <v>19</v>
      </c>
      <c r="I2054" s="150"/>
      <c r="L2054" s="147"/>
      <c r="M2054" s="151"/>
      <c r="T2054" s="152"/>
      <c r="AT2054" s="148" t="s">
        <v>176</v>
      </c>
      <c r="AU2054" s="148" t="s">
        <v>86</v>
      </c>
      <c r="AV2054" s="12" t="s">
        <v>84</v>
      </c>
      <c r="AW2054" s="12" t="s">
        <v>37</v>
      </c>
      <c r="AX2054" s="12" t="s">
        <v>76</v>
      </c>
      <c r="AY2054" s="148" t="s">
        <v>163</v>
      </c>
    </row>
    <row r="2055" spans="2:65" s="13" customFormat="1">
      <c r="B2055" s="153"/>
      <c r="D2055" s="141" t="s">
        <v>176</v>
      </c>
      <c r="E2055" s="154" t="s">
        <v>19</v>
      </c>
      <c r="F2055" s="155" t="s">
        <v>1101</v>
      </c>
      <c r="H2055" s="156">
        <v>1.35</v>
      </c>
      <c r="I2055" s="157"/>
      <c r="L2055" s="153"/>
      <c r="M2055" s="158"/>
      <c r="T2055" s="159"/>
      <c r="AT2055" s="154" t="s">
        <v>176</v>
      </c>
      <c r="AU2055" s="154" t="s">
        <v>86</v>
      </c>
      <c r="AV2055" s="13" t="s">
        <v>86</v>
      </c>
      <c r="AW2055" s="13" t="s">
        <v>37</v>
      </c>
      <c r="AX2055" s="13" t="s">
        <v>76</v>
      </c>
      <c r="AY2055" s="154" t="s">
        <v>163</v>
      </c>
    </row>
    <row r="2056" spans="2:65" s="12" customFormat="1">
      <c r="B2056" s="147"/>
      <c r="D2056" s="141" t="s">
        <v>176</v>
      </c>
      <c r="E2056" s="148" t="s">
        <v>19</v>
      </c>
      <c r="F2056" s="149" t="s">
        <v>608</v>
      </c>
      <c r="H2056" s="148" t="s">
        <v>19</v>
      </c>
      <c r="I2056" s="150"/>
      <c r="L2056" s="147"/>
      <c r="M2056" s="151"/>
      <c r="T2056" s="152"/>
      <c r="AT2056" s="148" t="s">
        <v>176</v>
      </c>
      <c r="AU2056" s="148" t="s">
        <v>86</v>
      </c>
      <c r="AV2056" s="12" t="s">
        <v>84</v>
      </c>
      <c r="AW2056" s="12" t="s">
        <v>37</v>
      </c>
      <c r="AX2056" s="12" t="s">
        <v>76</v>
      </c>
      <c r="AY2056" s="148" t="s">
        <v>163</v>
      </c>
    </row>
    <row r="2057" spans="2:65" s="13" customFormat="1">
      <c r="B2057" s="153"/>
      <c r="D2057" s="141" t="s">
        <v>176</v>
      </c>
      <c r="E2057" s="154" t="s">
        <v>19</v>
      </c>
      <c r="F2057" s="155" t="s">
        <v>1100</v>
      </c>
      <c r="H2057" s="156">
        <v>6.72</v>
      </c>
      <c r="I2057" s="157"/>
      <c r="L2057" s="153"/>
      <c r="M2057" s="158"/>
      <c r="T2057" s="159"/>
      <c r="AT2057" s="154" t="s">
        <v>176</v>
      </c>
      <c r="AU2057" s="154" t="s">
        <v>86</v>
      </c>
      <c r="AV2057" s="13" t="s">
        <v>86</v>
      </c>
      <c r="AW2057" s="13" t="s">
        <v>37</v>
      </c>
      <c r="AX2057" s="13" t="s">
        <v>76</v>
      </c>
      <c r="AY2057" s="154" t="s">
        <v>163</v>
      </c>
    </row>
    <row r="2058" spans="2:65" s="12" customFormat="1">
      <c r="B2058" s="147"/>
      <c r="D2058" s="141" t="s">
        <v>176</v>
      </c>
      <c r="E2058" s="148" t="s">
        <v>19</v>
      </c>
      <c r="F2058" s="149" t="s">
        <v>1055</v>
      </c>
      <c r="H2058" s="148" t="s">
        <v>19</v>
      </c>
      <c r="I2058" s="150"/>
      <c r="L2058" s="147"/>
      <c r="M2058" s="151"/>
      <c r="T2058" s="152"/>
      <c r="AT2058" s="148" t="s">
        <v>176</v>
      </c>
      <c r="AU2058" s="148" t="s">
        <v>86</v>
      </c>
      <c r="AV2058" s="12" t="s">
        <v>84</v>
      </c>
      <c r="AW2058" s="12" t="s">
        <v>37</v>
      </c>
      <c r="AX2058" s="12" t="s">
        <v>76</v>
      </c>
      <c r="AY2058" s="148" t="s">
        <v>163</v>
      </c>
    </row>
    <row r="2059" spans="2:65" s="13" customFormat="1">
      <c r="B2059" s="153"/>
      <c r="D2059" s="141" t="s">
        <v>176</v>
      </c>
      <c r="E2059" s="154" t="s">
        <v>19</v>
      </c>
      <c r="F2059" s="155" t="s">
        <v>1098</v>
      </c>
      <c r="H2059" s="156">
        <v>2.4</v>
      </c>
      <c r="I2059" s="157"/>
      <c r="L2059" s="153"/>
      <c r="M2059" s="158"/>
      <c r="T2059" s="159"/>
      <c r="AT2059" s="154" t="s">
        <v>176</v>
      </c>
      <c r="AU2059" s="154" t="s">
        <v>86</v>
      </c>
      <c r="AV2059" s="13" t="s">
        <v>86</v>
      </c>
      <c r="AW2059" s="13" t="s">
        <v>37</v>
      </c>
      <c r="AX2059" s="13" t="s">
        <v>76</v>
      </c>
      <c r="AY2059" s="154" t="s">
        <v>163</v>
      </c>
    </row>
    <row r="2060" spans="2:65" s="12" customFormat="1">
      <c r="B2060" s="147"/>
      <c r="D2060" s="141" t="s">
        <v>176</v>
      </c>
      <c r="E2060" s="148" t="s">
        <v>19</v>
      </c>
      <c r="F2060" s="149" t="s">
        <v>1220</v>
      </c>
      <c r="H2060" s="148" t="s">
        <v>19</v>
      </c>
      <c r="I2060" s="150"/>
      <c r="L2060" s="147"/>
      <c r="M2060" s="151"/>
      <c r="T2060" s="152"/>
      <c r="AT2060" s="148" t="s">
        <v>176</v>
      </c>
      <c r="AU2060" s="148" t="s">
        <v>86</v>
      </c>
      <c r="AV2060" s="12" t="s">
        <v>84</v>
      </c>
      <c r="AW2060" s="12" t="s">
        <v>37</v>
      </c>
      <c r="AX2060" s="12" t="s">
        <v>76</v>
      </c>
      <c r="AY2060" s="148" t="s">
        <v>163</v>
      </c>
    </row>
    <row r="2061" spans="2:65" s="13" customFormat="1">
      <c r="B2061" s="153"/>
      <c r="D2061" s="141" t="s">
        <v>176</v>
      </c>
      <c r="E2061" s="154" t="s">
        <v>19</v>
      </c>
      <c r="F2061" s="155" t="s">
        <v>1387</v>
      </c>
      <c r="H2061" s="156">
        <v>1.95</v>
      </c>
      <c r="I2061" s="157"/>
      <c r="L2061" s="153"/>
      <c r="M2061" s="158"/>
      <c r="T2061" s="159"/>
      <c r="AT2061" s="154" t="s">
        <v>176</v>
      </c>
      <c r="AU2061" s="154" t="s">
        <v>86</v>
      </c>
      <c r="AV2061" s="13" t="s">
        <v>86</v>
      </c>
      <c r="AW2061" s="13" t="s">
        <v>37</v>
      </c>
      <c r="AX2061" s="13" t="s">
        <v>76</v>
      </c>
      <c r="AY2061" s="154" t="s">
        <v>163</v>
      </c>
    </row>
    <row r="2062" spans="2:65" s="14" customFormat="1">
      <c r="B2062" s="160"/>
      <c r="D2062" s="141" t="s">
        <v>176</v>
      </c>
      <c r="E2062" s="161" t="s">
        <v>19</v>
      </c>
      <c r="F2062" s="162" t="s">
        <v>178</v>
      </c>
      <c r="H2062" s="163">
        <v>106.42</v>
      </c>
      <c r="I2062" s="164"/>
      <c r="L2062" s="160"/>
      <c r="M2062" s="165"/>
      <c r="T2062" s="166"/>
      <c r="AT2062" s="161" t="s">
        <v>176</v>
      </c>
      <c r="AU2062" s="161" t="s">
        <v>86</v>
      </c>
      <c r="AV2062" s="14" t="s">
        <v>170</v>
      </c>
      <c r="AW2062" s="14" t="s">
        <v>37</v>
      </c>
      <c r="AX2062" s="14" t="s">
        <v>84</v>
      </c>
      <c r="AY2062" s="161" t="s">
        <v>163</v>
      </c>
    </row>
    <row r="2063" spans="2:65" s="1" customFormat="1" ht="24.15" customHeight="1">
      <c r="B2063" s="33"/>
      <c r="C2063" s="128" t="s">
        <v>1388</v>
      </c>
      <c r="D2063" s="128" t="s">
        <v>165</v>
      </c>
      <c r="E2063" s="129" t="s">
        <v>1389</v>
      </c>
      <c r="F2063" s="130" t="s">
        <v>1390</v>
      </c>
      <c r="G2063" s="131" t="s">
        <v>202</v>
      </c>
      <c r="H2063" s="132">
        <v>203.55</v>
      </c>
      <c r="I2063" s="133"/>
      <c r="J2063" s="134">
        <f>ROUND(I2063*H2063,2)</f>
        <v>0</v>
      </c>
      <c r="K2063" s="130" t="s">
        <v>169</v>
      </c>
      <c r="L2063" s="33"/>
      <c r="M2063" s="135" t="s">
        <v>19</v>
      </c>
      <c r="N2063" s="136" t="s">
        <v>47</v>
      </c>
      <c r="P2063" s="137">
        <f>O2063*H2063</f>
        <v>0</v>
      </c>
      <c r="Q2063" s="137">
        <v>0</v>
      </c>
      <c r="R2063" s="137">
        <f>Q2063*H2063</f>
        <v>0</v>
      </c>
      <c r="S2063" s="137">
        <v>0</v>
      </c>
      <c r="T2063" s="138">
        <f>S2063*H2063</f>
        <v>0</v>
      </c>
      <c r="AR2063" s="139" t="s">
        <v>170</v>
      </c>
      <c r="AT2063" s="139" t="s">
        <v>165</v>
      </c>
      <c r="AU2063" s="139" t="s">
        <v>86</v>
      </c>
      <c r="AY2063" s="18" t="s">
        <v>163</v>
      </c>
      <c r="BE2063" s="140">
        <f>IF(N2063="základní",J2063,0)</f>
        <v>0</v>
      </c>
      <c r="BF2063" s="140">
        <f>IF(N2063="snížená",J2063,0)</f>
        <v>0</v>
      </c>
      <c r="BG2063" s="140">
        <f>IF(N2063="zákl. přenesená",J2063,0)</f>
        <v>0</v>
      </c>
      <c r="BH2063" s="140">
        <f>IF(N2063="sníž. přenesená",J2063,0)</f>
        <v>0</v>
      </c>
      <c r="BI2063" s="140">
        <f>IF(N2063="nulová",J2063,0)</f>
        <v>0</v>
      </c>
      <c r="BJ2063" s="18" t="s">
        <v>84</v>
      </c>
      <c r="BK2063" s="140">
        <f>ROUND(I2063*H2063,2)</f>
        <v>0</v>
      </c>
      <c r="BL2063" s="18" t="s">
        <v>170</v>
      </c>
      <c r="BM2063" s="139" t="s">
        <v>1391</v>
      </c>
    </row>
    <row r="2064" spans="2:65" s="1" customFormat="1" ht="28.8">
      <c r="B2064" s="33"/>
      <c r="D2064" s="141" t="s">
        <v>172</v>
      </c>
      <c r="F2064" s="142" t="s">
        <v>1392</v>
      </c>
      <c r="I2064" s="143"/>
      <c r="L2064" s="33"/>
      <c r="M2064" s="144"/>
      <c r="T2064" s="54"/>
      <c r="AT2064" s="18" t="s">
        <v>172</v>
      </c>
      <c r="AU2064" s="18" t="s">
        <v>86</v>
      </c>
    </row>
    <row r="2065" spans="2:65" s="1" customFormat="1">
      <c r="B2065" s="33"/>
      <c r="D2065" s="145" t="s">
        <v>174</v>
      </c>
      <c r="F2065" s="146" t="s">
        <v>1393</v>
      </c>
      <c r="I2065" s="143"/>
      <c r="L2065" s="33"/>
      <c r="M2065" s="144"/>
      <c r="T2065" s="54"/>
      <c r="AT2065" s="18" t="s">
        <v>174</v>
      </c>
      <c r="AU2065" s="18" t="s">
        <v>86</v>
      </c>
    </row>
    <row r="2066" spans="2:65" s="12" customFormat="1">
      <c r="B2066" s="147"/>
      <c r="D2066" s="141" t="s">
        <v>176</v>
      </c>
      <c r="E2066" s="148" t="s">
        <v>19</v>
      </c>
      <c r="F2066" s="149" t="s">
        <v>1370</v>
      </c>
      <c r="H2066" s="148" t="s">
        <v>19</v>
      </c>
      <c r="I2066" s="150"/>
      <c r="L2066" s="147"/>
      <c r="M2066" s="151"/>
      <c r="T2066" s="152"/>
      <c r="AT2066" s="148" t="s">
        <v>176</v>
      </c>
      <c r="AU2066" s="148" t="s">
        <v>86</v>
      </c>
      <c r="AV2066" s="12" t="s">
        <v>84</v>
      </c>
      <c r="AW2066" s="12" t="s">
        <v>37</v>
      </c>
      <c r="AX2066" s="12" t="s">
        <v>76</v>
      </c>
      <c r="AY2066" s="148" t="s">
        <v>163</v>
      </c>
    </row>
    <row r="2067" spans="2:65" s="12" customFormat="1">
      <c r="B2067" s="147"/>
      <c r="D2067" s="141" t="s">
        <v>176</v>
      </c>
      <c r="E2067" s="148" t="s">
        <v>19</v>
      </c>
      <c r="F2067" s="149" t="s">
        <v>1286</v>
      </c>
      <c r="H2067" s="148" t="s">
        <v>19</v>
      </c>
      <c r="I2067" s="150"/>
      <c r="L2067" s="147"/>
      <c r="M2067" s="151"/>
      <c r="T2067" s="152"/>
      <c r="AT2067" s="148" t="s">
        <v>176</v>
      </c>
      <c r="AU2067" s="148" t="s">
        <v>86</v>
      </c>
      <c r="AV2067" s="12" t="s">
        <v>84</v>
      </c>
      <c r="AW2067" s="12" t="s">
        <v>37</v>
      </c>
      <c r="AX2067" s="12" t="s">
        <v>76</v>
      </c>
      <c r="AY2067" s="148" t="s">
        <v>163</v>
      </c>
    </row>
    <row r="2068" spans="2:65" s="13" customFormat="1">
      <c r="B2068" s="153"/>
      <c r="D2068" s="141" t="s">
        <v>176</v>
      </c>
      <c r="E2068" s="154" t="s">
        <v>19</v>
      </c>
      <c r="F2068" s="155" t="s">
        <v>1394</v>
      </c>
      <c r="H2068" s="156">
        <v>103.45</v>
      </c>
      <c r="I2068" s="157"/>
      <c r="L2068" s="153"/>
      <c r="M2068" s="158"/>
      <c r="T2068" s="159"/>
      <c r="AT2068" s="154" t="s">
        <v>176</v>
      </c>
      <c r="AU2068" s="154" t="s">
        <v>86</v>
      </c>
      <c r="AV2068" s="13" t="s">
        <v>86</v>
      </c>
      <c r="AW2068" s="13" t="s">
        <v>37</v>
      </c>
      <c r="AX2068" s="13" t="s">
        <v>76</v>
      </c>
      <c r="AY2068" s="154" t="s">
        <v>163</v>
      </c>
    </row>
    <row r="2069" spans="2:65" s="12" customFormat="1">
      <c r="B2069" s="147"/>
      <c r="D2069" s="141" t="s">
        <v>176</v>
      </c>
      <c r="E2069" s="148" t="s">
        <v>19</v>
      </c>
      <c r="F2069" s="149" t="s">
        <v>1281</v>
      </c>
      <c r="H2069" s="148" t="s">
        <v>19</v>
      </c>
      <c r="I2069" s="150"/>
      <c r="L2069" s="147"/>
      <c r="M2069" s="151"/>
      <c r="T2069" s="152"/>
      <c r="AT2069" s="148" t="s">
        <v>176</v>
      </c>
      <c r="AU2069" s="148" t="s">
        <v>86</v>
      </c>
      <c r="AV2069" s="12" t="s">
        <v>84</v>
      </c>
      <c r="AW2069" s="12" t="s">
        <v>37</v>
      </c>
      <c r="AX2069" s="12" t="s">
        <v>76</v>
      </c>
      <c r="AY2069" s="148" t="s">
        <v>163</v>
      </c>
    </row>
    <row r="2070" spans="2:65" s="13" customFormat="1">
      <c r="B2070" s="153"/>
      <c r="D2070" s="141" t="s">
        <v>176</v>
      </c>
      <c r="E2070" s="154" t="s">
        <v>19</v>
      </c>
      <c r="F2070" s="155" t="s">
        <v>1395</v>
      </c>
      <c r="H2070" s="156">
        <v>100.1</v>
      </c>
      <c r="I2070" s="157"/>
      <c r="L2070" s="153"/>
      <c r="M2070" s="158"/>
      <c r="T2070" s="159"/>
      <c r="AT2070" s="154" t="s">
        <v>176</v>
      </c>
      <c r="AU2070" s="154" t="s">
        <v>86</v>
      </c>
      <c r="AV2070" s="13" t="s">
        <v>86</v>
      </c>
      <c r="AW2070" s="13" t="s">
        <v>37</v>
      </c>
      <c r="AX2070" s="13" t="s">
        <v>76</v>
      </c>
      <c r="AY2070" s="154" t="s">
        <v>163</v>
      </c>
    </row>
    <row r="2071" spans="2:65" s="14" customFormat="1">
      <c r="B2071" s="160"/>
      <c r="D2071" s="141" t="s">
        <v>176</v>
      </c>
      <c r="E2071" s="161" t="s">
        <v>19</v>
      </c>
      <c r="F2071" s="162" t="s">
        <v>178</v>
      </c>
      <c r="H2071" s="163">
        <v>203.55</v>
      </c>
      <c r="I2071" s="164"/>
      <c r="L2071" s="160"/>
      <c r="M2071" s="165"/>
      <c r="T2071" s="166"/>
      <c r="AT2071" s="161" t="s">
        <v>176</v>
      </c>
      <c r="AU2071" s="161" t="s">
        <v>86</v>
      </c>
      <c r="AV2071" s="14" t="s">
        <v>170</v>
      </c>
      <c r="AW2071" s="14" t="s">
        <v>37</v>
      </c>
      <c r="AX2071" s="14" t="s">
        <v>84</v>
      </c>
      <c r="AY2071" s="161" t="s">
        <v>163</v>
      </c>
    </row>
    <row r="2072" spans="2:65" s="1" customFormat="1" ht="16.5" customHeight="1">
      <c r="B2072" s="33"/>
      <c r="C2072" s="128" t="s">
        <v>1396</v>
      </c>
      <c r="D2072" s="128" t="s">
        <v>165</v>
      </c>
      <c r="E2072" s="129" t="s">
        <v>1397</v>
      </c>
      <c r="F2072" s="130" t="s">
        <v>1398</v>
      </c>
      <c r="G2072" s="131" t="s">
        <v>202</v>
      </c>
      <c r="H2072" s="132">
        <v>1.1000000000000001</v>
      </c>
      <c r="I2072" s="133"/>
      <c r="J2072" s="134">
        <f>ROUND(I2072*H2072,2)</f>
        <v>0</v>
      </c>
      <c r="K2072" s="130" t="s">
        <v>19</v>
      </c>
      <c r="L2072" s="33"/>
      <c r="M2072" s="135" t="s">
        <v>19</v>
      </c>
      <c r="N2072" s="136" t="s">
        <v>47</v>
      </c>
      <c r="P2072" s="137">
        <f>O2072*H2072</f>
        <v>0</v>
      </c>
      <c r="Q2072" s="137">
        <v>2.3010199999999998</v>
      </c>
      <c r="R2072" s="137">
        <f>Q2072*H2072</f>
        <v>2.5311219999999999</v>
      </c>
      <c r="S2072" s="137">
        <v>0</v>
      </c>
      <c r="T2072" s="138">
        <f>S2072*H2072</f>
        <v>0</v>
      </c>
      <c r="AR2072" s="139" t="s">
        <v>170</v>
      </c>
      <c r="AT2072" s="139" t="s">
        <v>165</v>
      </c>
      <c r="AU2072" s="139" t="s">
        <v>86</v>
      </c>
      <c r="AY2072" s="18" t="s">
        <v>163</v>
      </c>
      <c r="BE2072" s="140">
        <f>IF(N2072="základní",J2072,0)</f>
        <v>0</v>
      </c>
      <c r="BF2072" s="140">
        <f>IF(N2072="snížená",J2072,0)</f>
        <v>0</v>
      </c>
      <c r="BG2072" s="140">
        <f>IF(N2072="zákl. přenesená",J2072,0)</f>
        <v>0</v>
      </c>
      <c r="BH2072" s="140">
        <f>IF(N2072="sníž. přenesená",J2072,0)</f>
        <v>0</v>
      </c>
      <c r="BI2072" s="140">
        <f>IF(N2072="nulová",J2072,0)</f>
        <v>0</v>
      </c>
      <c r="BJ2072" s="18" t="s">
        <v>84</v>
      </c>
      <c r="BK2072" s="140">
        <f>ROUND(I2072*H2072,2)</f>
        <v>0</v>
      </c>
      <c r="BL2072" s="18" t="s">
        <v>170</v>
      </c>
      <c r="BM2072" s="139" t="s">
        <v>1399</v>
      </c>
    </row>
    <row r="2073" spans="2:65" s="1" customFormat="1">
      <c r="B2073" s="33"/>
      <c r="D2073" s="141" t="s">
        <v>172</v>
      </c>
      <c r="F2073" s="142" t="s">
        <v>1398</v>
      </c>
      <c r="I2073" s="143"/>
      <c r="L2073" s="33"/>
      <c r="M2073" s="144"/>
      <c r="T2073" s="54"/>
      <c r="AT2073" s="18" t="s">
        <v>172</v>
      </c>
      <c r="AU2073" s="18" t="s">
        <v>86</v>
      </c>
    </row>
    <row r="2074" spans="2:65" s="12" customFormat="1">
      <c r="B2074" s="147"/>
      <c r="D2074" s="141" t="s">
        <v>176</v>
      </c>
      <c r="E2074" s="148" t="s">
        <v>19</v>
      </c>
      <c r="F2074" s="149" t="s">
        <v>511</v>
      </c>
      <c r="H2074" s="148" t="s">
        <v>19</v>
      </c>
      <c r="I2074" s="150"/>
      <c r="L2074" s="147"/>
      <c r="M2074" s="151"/>
      <c r="T2074" s="152"/>
      <c r="AT2074" s="148" t="s">
        <v>176</v>
      </c>
      <c r="AU2074" s="148" t="s">
        <v>86</v>
      </c>
      <c r="AV2074" s="12" t="s">
        <v>84</v>
      </c>
      <c r="AW2074" s="12" t="s">
        <v>37</v>
      </c>
      <c r="AX2074" s="12" t="s">
        <v>76</v>
      </c>
      <c r="AY2074" s="148" t="s">
        <v>163</v>
      </c>
    </row>
    <row r="2075" spans="2:65" s="12" customFormat="1">
      <c r="B2075" s="147"/>
      <c r="D2075" s="141" t="s">
        <v>176</v>
      </c>
      <c r="E2075" s="148" t="s">
        <v>19</v>
      </c>
      <c r="F2075" s="149" t="s">
        <v>1400</v>
      </c>
      <c r="H2075" s="148" t="s">
        <v>19</v>
      </c>
      <c r="I2075" s="150"/>
      <c r="L2075" s="147"/>
      <c r="M2075" s="151"/>
      <c r="T2075" s="152"/>
      <c r="AT2075" s="148" t="s">
        <v>176</v>
      </c>
      <c r="AU2075" s="148" t="s">
        <v>86</v>
      </c>
      <c r="AV2075" s="12" t="s">
        <v>84</v>
      </c>
      <c r="AW2075" s="12" t="s">
        <v>37</v>
      </c>
      <c r="AX2075" s="12" t="s">
        <v>76</v>
      </c>
      <c r="AY2075" s="148" t="s">
        <v>163</v>
      </c>
    </row>
    <row r="2076" spans="2:65" s="13" customFormat="1">
      <c r="B2076" s="153"/>
      <c r="D2076" s="141" t="s">
        <v>176</v>
      </c>
      <c r="E2076" s="154" t="s">
        <v>19</v>
      </c>
      <c r="F2076" s="155" t="s">
        <v>1401</v>
      </c>
      <c r="H2076" s="156">
        <v>1.1000000000000001</v>
      </c>
      <c r="I2076" s="157"/>
      <c r="L2076" s="153"/>
      <c r="M2076" s="158"/>
      <c r="T2076" s="159"/>
      <c r="AT2076" s="154" t="s">
        <v>176</v>
      </c>
      <c r="AU2076" s="154" t="s">
        <v>86</v>
      </c>
      <c r="AV2076" s="13" t="s">
        <v>86</v>
      </c>
      <c r="AW2076" s="13" t="s">
        <v>37</v>
      </c>
      <c r="AX2076" s="13" t="s">
        <v>76</v>
      </c>
      <c r="AY2076" s="154" t="s">
        <v>163</v>
      </c>
    </row>
    <row r="2077" spans="2:65" s="14" customFormat="1">
      <c r="B2077" s="160"/>
      <c r="D2077" s="141" t="s">
        <v>176</v>
      </c>
      <c r="E2077" s="161" t="s">
        <v>19</v>
      </c>
      <c r="F2077" s="162" t="s">
        <v>178</v>
      </c>
      <c r="H2077" s="163">
        <v>1.1000000000000001</v>
      </c>
      <c r="I2077" s="164"/>
      <c r="L2077" s="160"/>
      <c r="M2077" s="165"/>
      <c r="T2077" s="166"/>
      <c r="AT2077" s="161" t="s">
        <v>176</v>
      </c>
      <c r="AU2077" s="161" t="s">
        <v>86</v>
      </c>
      <c r="AV2077" s="14" t="s">
        <v>170</v>
      </c>
      <c r="AW2077" s="14" t="s">
        <v>37</v>
      </c>
      <c r="AX2077" s="14" t="s">
        <v>84</v>
      </c>
      <c r="AY2077" s="161" t="s">
        <v>163</v>
      </c>
    </row>
    <row r="2078" spans="2:65" s="11" customFormat="1" ht="22.8" customHeight="1">
      <c r="B2078" s="116"/>
      <c r="D2078" s="117" t="s">
        <v>75</v>
      </c>
      <c r="E2078" s="126" t="s">
        <v>689</v>
      </c>
      <c r="F2078" s="126" t="s">
        <v>1402</v>
      </c>
      <c r="I2078" s="119"/>
      <c r="J2078" s="127">
        <f>BK2078</f>
        <v>0</v>
      </c>
      <c r="L2078" s="116"/>
      <c r="M2078" s="121"/>
      <c r="P2078" s="122">
        <f>SUM(P2079:P2207)</f>
        <v>0</v>
      </c>
      <c r="R2078" s="122">
        <f>SUM(R2079:R2207)</f>
        <v>70.471840040000018</v>
      </c>
      <c r="T2078" s="123">
        <f>SUM(T2079:T2207)</f>
        <v>0</v>
      </c>
      <c r="AR2078" s="117" t="s">
        <v>84</v>
      </c>
      <c r="AT2078" s="124" t="s">
        <v>75</v>
      </c>
      <c r="AU2078" s="124" t="s">
        <v>84</v>
      </c>
      <c r="AY2078" s="117" t="s">
        <v>163</v>
      </c>
      <c r="BK2078" s="125">
        <f>SUM(BK2079:BK2207)</f>
        <v>0</v>
      </c>
    </row>
    <row r="2079" spans="2:65" s="1" customFormat="1" ht="24.15" customHeight="1">
      <c r="B2079" s="33"/>
      <c r="C2079" s="128" t="s">
        <v>1403</v>
      </c>
      <c r="D2079" s="128" t="s">
        <v>165</v>
      </c>
      <c r="E2079" s="129" t="s">
        <v>1404</v>
      </c>
      <c r="F2079" s="130" t="s">
        <v>1405</v>
      </c>
      <c r="G2079" s="131" t="s">
        <v>187</v>
      </c>
      <c r="H2079" s="132">
        <v>510.62900000000002</v>
      </c>
      <c r="I2079" s="133"/>
      <c r="J2079" s="134">
        <f>ROUND(I2079*H2079,2)</f>
        <v>0</v>
      </c>
      <c r="K2079" s="130" t="s">
        <v>169</v>
      </c>
      <c r="L2079" s="33"/>
      <c r="M2079" s="135" t="s">
        <v>19</v>
      </c>
      <c r="N2079" s="136" t="s">
        <v>47</v>
      </c>
      <c r="P2079" s="137">
        <f>O2079*H2079</f>
        <v>0</v>
      </c>
      <c r="Q2079" s="137">
        <v>0.1173</v>
      </c>
      <c r="R2079" s="137">
        <f>Q2079*H2079</f>
        <v>59.896781700000005</v>
      </c>
      <c r="S2079" s="137">
        <v>0</v>
      </c>
      <c r="T2079" s="138">
        <f>S2079*H2079</f>
        <v>0</v>
      </c>
      <c r="AR2079" s="139" t="s">
        <v>170</v>
      </c>
      <c r="AT2079" s="139" t="s">
        <v>165</v>
      </c>
      <c r="AU2079" s="139" t="s">
        <v>86</v>
      </c>
      <c r="AY2079" s="18" t="s">
        <v>163</v>
      </c>
      <c r="BE2079" s="140">
        <f>IF(N2079="základní",J2079,0)</f>
        <v>0</v>
      </c>
      <c r="BF2079" s="140">
        <f>IF(N2079="snížená",J2079,0)</f>
        <v>0</v>
      </c>
      <c r="BG2079" s="140">
        <f>IF(N2079="zákl. přenesená",J2079,0)</f>
        <v>0</v>
      </c>
      <c r="BH2079" s="140">
        <f>IF(N2079="sníž. přenesená",J2079,0)</f>
        <v>0</v>
      </c>
      <c r="BI2079" s="140">
        <f>IF(N2079="nulová",J2079,0)</f>
        <v>0</v>
      </c>
      <c r="BJ2079" s="18" t="s">
        <v>84</v>
      </c>
      <c r="BK2079" s="140">
        <f>ROUND(I2079*H2079,2)</f>
        <v>0</v>
      </c>
      <c r="BL2079" s="18" t="s">
        <v>170</v>
      </c>
      <c r="BM2079" s="139" t="s">
        <v>1406</v>
      </c>
    </row>
    <row r="2080" spans="2:65" s="1" customFormat="1" ht="19.2">
      <c r="B2080" s="33"/>
      <c r="D2080" s="141" t="s">
        <v>172</v>
      </c>
      <c r="F2080" s="142" t="s">
        <v>1407</v>
      </c>
      <c r="I2080" s="143"/>
      <c r="L2080" s="33"/>
      <c r="M2080" s="144"/>
      <c r="T2080" s="54"/>
      <c r="AT2080" s="18" t="s">
        <v>172</v>
      </c>
      <c r="AU2080" s="18" t="s">
        <v>86</v>
      </c>
    </row>
    <row r="2081" spans="2:51" s="1" customFormat="1">
      <c r="B2081" s="33"/>
      <c r="D2081" s="145" t="s">
        <v>174</v>
      </c>
      <c r="F2081" s="146" t="s">
        <v>1408</v>
      </c>
      <c r="I2081" s="143"/>
      <c r="L2081" s="33"/>
      <c r="M2081" s="144"/>
      <c r="T2081" s="54"/>
      <c r="AT2081" s="18" t="s">
        <v>174</v>
      </c>
      <c r="AU2081" s="18" t="s">
        <v>86</v>
      </c>
    </row>
    <row r="2082" spans="2:51" s="12" customFormat="1">
      <c r="B2082" s="147"/>
      <c r="D2082" s="141" t="s">
        <v>176</v>
      </c>
      <c r="E2082" s="148" t="s">
        <v>19</v>
      </c>
      <c r="F2082" s="149" t="s">
        <v>511</v>
      </c>
      <c r="H2082" s="148" t="s">
        <v>19</v>
      </c>
      <c r="I2082" s="150"/>
      <c r="L2082" s="147"/>
      <c r="M2082" s="151"/>
      <c r="T2082" s="152"/>
      <c r="AT2082" s="148" t="s">
        <v>176</v>
      </c>
      <c r="AU2082" s="148" t="s">
        <v>86</v>
      </c>
      <c r="AV2082" s="12" t="s">
        <v>84</v>
      </c>
      <c r="AW2082" s="12" t="s">
        <v>37</v>
      </c>
      <c r="AX2082" s="12" t="s">
        <v>76</v>
      </c>
      <c r="AY2082" s="148" t="s">
        <v>163</v>
      </c>
    </row>
    <row r="2083" spans="2:51" s="12" customFormat="1">
      <c r="B2083" s="147"/>
      <c r="D2083" s="141" t="s">
        <v>176</v>
      </c>
      <c r="E2083" s="148" t="s">
        <v>19</v>
      </c>
      <c r="F2083" s="149" t="s">
        <v>877</v>
      </c>
      <c r="H2083" s="148" t="s">
        <v>19</v>
      </c>
      <c r="I2083" s="150"/>
      <c r="L2083" s="147"/>
      <c r="M2083" s="151"/>
      <c r="T2083" s="152"/>
      <c r="AT2083" s="148" t="s">
        <v>176</v>
      </c>
      <c r="AU2083" s="148" t="s">
        <v>86</v>
      </c>
      <c r="AV2083" s="12" t="s">
        <v>84</v>
      </c>
      <c r="AW2083" s="12" t="s">
        <v>37</v>
      </c>
      <c r="AX2083" s="12" t="s">
        <v>76</v>
      </c>
      <c r="AY2083" s="148" t="s">
        <v>163</v>
      </c>
    </row>
    <row r="2084" spans="2:51" s="13" customFormat="1">
      <c r="B2084" s="153"/>
      <c r="D2084" s="141" t="s">
        <v>176</v>
      </c>
      <c r="E2084" s="154" t="s">
        <v>19</v>
      </c>
      <c r="F2084" s="155" t="s">
        <v>1062</v>
      </c>
      <c r="H2084" s="156">
        <v>23.372</v>
      </c>
      <c r="I2084" s="157"/>
      <c r="L2084" s="153"/>
      <c r="M2084" s="158"/>
      <c r="T2084" s="159"/>
      <c r="AT2084" s="154" t="s">
        <v>176</v>
      </c>
      <c r="AU2084" s="154" t="s">
        <v>86</v>
      </c>
      <c r="AV2084" s="13" t="s">
        <v>86</v>
      </c>
      <c r="AW2084" s="13" t="s">
        <v>37</v>
      </c>
      <c r="AX2084" s="13" t="s">
        <v>76</v>
      </c>
      <c r="AY2084" s="154" t="s">
        <v>163</v>
      </c>
    </row>
    <row r="2085" spans="2:51" s="12" customFormat="1">
      <c r="B2085" s="147"/>
      <c r="D2085" s="141" t="s">
        <v>176</v>
      </c>
      <c r="E2085" s="148" t="s">
        <v>19</v>
      </c>
      <c r="F2085" s="149" t="s">
        <v>909</v>
      </c>
      <c r="H2085" s="148" t="s">
        <v>19</v>
      </c>
      <c r="I2085" s="150"/>
      <c r="L2085" s="147"/>
      <c r="M2085" s="151"/>
      <c r="T2085" s="152"/>
      <c r="AT2085" s="148" t="s">
        <v>176</v>
      </c>
      <c r="AU2085" s="148" t="s">
        <v>86</v>
      </c>
      <c r="AV2085" s="12" t="s">
        <v>84</v>
      </c>
      <c r="AW2085" s="12" t="s">
        <v>37</v>
      </c>
      <c r="AX2085" s="12" t="s">
        <v>76</v>
      </c>
      <c r="AY2085" s="148" t="s">
        <v>163</v>
      </c>
    </row>
    <row r="2086" spans="2:51" s="13" customFormat="1">
      <c r="B2086" s="153"/>
      <c r="D2086" s="141" t="s">
        <v>176</v>
      </c>
      <c r="E2086" s="154" t="s">
        <v>19</v>
      </c>
      <c r="F2086" s="155" t="s">
        <v>1063</v>
      </c>
      <c r="H2086" s="156">
        <v>15.635</v>
      </c>
      <c r="I2086" s="157"/>
      <c r="L2086" s="153"/>
      <c r="M2086" s="158"/>
      <c r="T2086" s="159"/>
      <c r="AT2086" s="154" t="s">
        <v>176</v>
      </c>
      <c r="AU2086" s="154" t="s">
        <v>86</v>
      </c>
      <c r="AV2086" s="13" t="s">
        <v>86</v>
      </c>
      <c r="AW2086" s="13" t="s">
        <v>37</v>
      </c>
      <c r="AX2086" s="13" t="s">
        <v>76</v>
      </c>
      <c r="AY2086" s="154" t="s">
        <v>163</v>
      </c>
    </row>
    <row r="2087" spans="2:51" s="12" customFormat="1">
      <c r="B2087" s="147"/>
      <c r="D2087" s="141" t="s">
        <v>176</v>
      </c>
      <c r="E2087" s="148" t="s">
        <v>19</v>
      </c>
      <c r="F2087" s="149" t="s">
        <v>912</v>
      </c>
      <c r="H2087" s="148" t="s">
        <v>19</v>
      </c>
      <c r="I2087" s="150"/>
      <c r="L2087" s="147"/>
      <c r="M2087" s="151"/>
      <c r="T2087" s="152"/>
      <c r="AT2087" s="148" t="s">
        <v>176</v>
      </c>
      <c r="AU2087" s="148" t="s">
        <v>86</v>
      </c>
      <c r="AV2087" s="12" t="s">
        <v>84</v>
      </c>
      <c r="AW2087" s="12" t="s">
        <v>37</v>
      </c>
      <c r="AX2087" s="12" t="s">
        <v>76</v>
      </c>
      <c r="AY2087" s="148" t="s">
        <v>163</v>
      </c>
    </row>
    <row r="2088" spans="2:51" s="13" customFormat="1">
      <c r="B2088" s="153"/>
      <c r="D2088" s="141" t="s">
        <v>176</v>
      </c>
      <c r="E2088" s="154" t="s">
        <v>19</v>
      </c>
      <c r="F2088" s="155" t="s">
        <v>1064</v>
      </c>
      <c r="H2088" s="156">
        <v>11.183</v>
      </c>
      <c r="I2088" s="157"/>
      <c r="L2088" s="153"/>
      <c r="M2088" s="158"/>
      <c r="T2088" s="159"/>
      <c r="AT2088" s="154" t="s">
        <v>176</v>
      </c>
      <c r="AU2088" s="154" t="s">
        <v>86</v>
      </c>
      <c r="AV2088" s="13" t="s">
        <v>86</v>
      </c>
      <c r="AW2088" s="13" t="s">
        <v>37</v>
      </c>
      <c r="AX2088" s="13" t="s">
        <v>76</v>
      </c>
      <c r="AY2088" s="154" t="s">
        <v>163</v>
      </c>
    </row>
    <row r="2089" spans="2:51" s="12" customFormat="1">
      <c r="B2089" s="147"/>
      <c r="D2089" s="141" t="s">
        <v>176</v>
      </c>
      <c r="E2089" s="148" t="s">
        <v>19</v>
      </c>
      <c r="F2089" s="149" t="s">
        <v>915</v>
      </c>
      <c r="H2089" s="148" t="s">
        <v>19</v>
      </c>
      <c r="I2089" s="150"/>
      <c r="L2089" s="147"/>
      <c r="M2089" s="151"/>
      <c r="T2089" s="152"/>
      <c r="AT2089" s="148" t="s">
        <v>176</v>
      </c>
      <c r="AU2089" s="148" t="s">
        <v>86</v>
      </c>
      <c r="AV2089" s="12" t="s">
        <v>84</v>
      </c>
      <c r="AW2089" s="12" t="s">
        <v>37</v>
      </c>
      <c r="AX2089" s="12" t="s">
        <v>76</v>
      </c>
      <c r="AY2089" s="148" t="s">
        <v>163</v>
      </c>
    </row>
    <row r="2090" spans="2:51" s="13" customFormat="1">
      <c r="B2090" s="153"/>
      <c r="D2090" s="141" t="s">
        <v>176</v>
      </c>
      <c r="E2090" s="154" t="s">
        <v>19</v>
      </c>
      <c r="F2090" s="155" t="s">
        <v>1065</v>
      </c>
      <c r="H2090" s="156">
        <v>5.1230000000000002</v>
      </c>
      <c r="I2090" s="157"/>
      <c r="L2090" s="153"/>
      <c r="M2090" s="158"/>
      <c r="T2090" s="159"/>
      <c r="AT2090" s="154" t="s">
        <v>176</v>
      </c>
      <c r="AU2090" s="154" t="s">
        <v>86</v>
      </c>
      <c r="AV2090" s="13" t="s">
        <v>86</v>
      </c>
      <c r="AW2090" s="13" t="s">
        <v>37</v>
      </c>
      <c r="AX2090" s="13" t="s">
        <v>76</v>
      </c>
      <c r="AY2090" s="154" t="s">
        <v>163</v>
      </c>
    </row>
    <row r="2091" spans="2:51" s="12" customFormat="1">
      <c r="B2091" s="147"/>
      <c r="D2091" s="141" t="s">
        <v>176</v>
      </c>
      <c r="E2091" s="148" t="s">
        <v>19</v>
      </c>
      <c r="F2091" s="149" t="s">
        <v>917</v>
      </c>
      <c r="H2091" s="148" t="s">
        <v>19</v>
      </c>
      <c r="I2091" s="150"/>
      <c r="L2091" s="147"/>
      <c r="M2091" s="151"/>
      <c r="T2091" s="152"/>
      <c r="AT2091" s="148" t="s">
        <v>176</v>
      </c>
      <c r="AU2091" s="148" t="s">
        <v>86</v>
      </c>
      <c r="AV2091" s="12" t="s">
        <v>84</v>
      </c>
      <c r="AW2091" s="12" t="s">
        <v>37</v>
      </c>
      <c r="AX2091" s="12" t="s">
        <v>76</v>
      </c>
      <c r="AY2091" s="148" t="s">
        <v>163</v>
      </c>
    </row>
    <row r="2092" spans="2:51" s="13" customFormat="1">
      <c r="B2092" s="153"/>
      <c r="D2092" s="141" t="s">
        <v>176</v>
      </c>
      <c r="E2092" s="154" t="s">
        <v>19</v>
      </c>
      <c r="F2092" s="155" t="s">
        <v>1066</v>
      </c>
      <c r="H2092" s="156">
        <v>1.62</v>
      </c>
      <c r="I2092" s="157"/>
      <c r="L2092" s="153"/>
      <c r="M2092" s="158"/>
      <c r="T2092" s="159"/>
      <c r="AT2092" s="154" t="s">
        <v>176</v>
      </c>
      <c r="AU2092" s="154" t="s">
        <v>86</v>
      </c>
      <c r="AV2092" s="13" t="s">
        <v>86</v>
      </c>
      <c r="AW2092" s="13" t="s">
        <v>37</v>
      </c>
      <c r="AX2092" s="13" t="s">
        <v>76</v>
      </c>
      <c r="AY2092" s="154" t="s">
        <v>163</v>
      </c>
    </row>
    <row r="2093" spans="2:51" s="12" customFormat="1">
      <c r="B2093" s="147"/>
      <c r="D2093" s="141" t="s">
        <v>176</v>
      </c>
      <c r="E2093" s="148" t="s">
        <v>19</v>
      </c>
      <c r="F2093" s="149" t="s">
        <v>919</v>
      </c>
      <c r="H2093" s="148" t="s">
        <v>19</v>
      </c>
      <c r="I2093" s="150"/>
      <c r="L2093" s="147"/>
      <c r="M2093" s="151"/>
      <c r="T2093" s="152"/>
      <c r="AT2093" s="148" t="s">
        <v>176</v>
      </c>
      <c r="AU2093" s="148" t="s">
        <v>86</v>
      </c>
      <c r="AV2093" s="12" t="s">
        <v>84</v>
      </c>
      <c r="AW2093" s="12" t="s">
        <v>37</v>
      </c>
      <c r="AX2093" s="12" t="s">
        <v>76</v>
      </c>
      <c r="AY2093" s="148" t="s">
        <v>163</v>
      </c>
    </row>
    <row r="2094" spans="2:51" s="13" customFormat="1">
      <c r="B2094" s="153"/>
      <c r="D2094" s="141" t="s">
        <v>176</v>
      </c>
      <c r="E2094" s="154" t="s">
        <v>19</v>
      </c>
      <c r="F2094" s="155" t="s">
        <v>1067</v>
      </c>
      <c r="H2094" s="156">
        <v>3.87</v>
      </c>
      <c r="I2094" s="157"/>
      <c r="L2094" s="153"/>
      <c r="M2094" s="158"/>
      <c r="T2094" s="159"/>
      <c r="AT2094" s="154" t="s">
        <v>176</v>
      </c>
      <c r="AU2094" s="154" t="s">
        <v>86</v>
      </c>
      <c r="AV2094" s="13" t="s">
        <v>86</v>
      </c>
      <c r="AW2094" s="13" t="s">
        <v>37</v>
      </c>
      <c r="AX2094" s="13" t="s">
        <v>76</v>
      </c>
      <c r="AY2094" s="154" t="s">
        <v>163</v>
      </c>
    </row>
    <row r="2095" spans="2:51" s="12" customFormat="1">
      <c r="B2095" s="147"/>
      <c r="D2095" s="141" t="s">
        <v>176</v>
      </c>
      <c r="E2095" s="148" t="s">
        <v>19</v>
      </c>
      <c r="F2095" s="149" t="s">
        <v>922</v>
      </c>
      <c r="H2095" s="148" t="s">
        <v>19</v>
      </c>
      <c r="I2095" s="150"/>
      <c r="L2095" s="147"/>
      <c r="M2095" s="151"/>
      <c r="T2095" s="152"/>
      <c r="AT2095" s="148" t="s">
        <v>176</v>
      </c>
      <c r="AU2095" s="148" t="s">
        <v>86</v>
      </c>
      <c r="AV2095" s="12" t="s">
        <v>84</v>
      </c>
      <c r="AW2095" s="12" t="s">
        <v>37</v>
      </c>
      <c r="AX2095" s="12" t="s">
        <v>76</v>
      </c>
      <c r="AY2095" s="148" t="s">
        <v>163</v>
      </c>
    </row>
    <row r="2096" spans="2:51" s="13" customFormat="1">
      <c r="B2096" s="153"/>
      <c r="D2096" s="141" t="s">
        <v>176</v>
      </c>
      <c r="E2096" s="154" t="s">
        <v>19</v>
      </c>
      <c r="F2096" s="155" t="s">
        <v>1068</v>
      </c>
      <c r="H2096" s="156">
        <v>15.61</v>
      </c>
      <c r="I2096" s="157"/>
      <c r="L2096" s="153"/>
      <c r="M2096" s="158"/>
      <c r="T2096" s="159"/>
      <c r="AT2096" s="154" t="s">
        <v>176</v>
      </c>
      <c r="AU2096" s="154" t="s">
        <v>86</v>
      </c>
      <c r="AV2096" s="13" t="s">
        <v>86</v>
      </c>
      <c r="AW2096" s="13" t="s">
        <v>37</v>
      </c>
      <c r="AX2096" s="13" t="s">
        <v>76</v>
      </c>
      <c r="AY2096" s="154" t="s">
        <v>163</v>
      </c>
    </row>
    <row r="2097" spans="2:51" s="12" customFormat="1">
      <c r="B2097" s="147"/>
      <c r="D2097" s="141" t="s">
        <v>176</v>
      </c>
      <c r="E2097" s="148" t="s">
        <v>19</v>
      </c>
      <c r="F2097" s="149" t="s">
        <v>925</v>
      </c>
      <c r="H2097" s="148" t="s">
        <v>19</v>
      </c>
      <c r="I2097" s="150"/>
      <c r="L2097" s="147"/>
      <c r="M2097" s="151"/>
      <c r="T2097" s="152"/>
      <c r="AT2097" s="148" t="s">
        <v>176</v>
      </c>
      <c r="AU2097" s="148" t="s">
        <v>86</v>
      </c>
      <c r="AV2097" s="12" t="s">
        <v>84</v>
      </c>
      <c r="AW2097" s="12" t="s">
        <v>37</v>
      </c>
      <c r="AX2097" s="12" t="s">
        <v>76</v>
      </c>
      <c r="AY2097" s="148" t="s">
        <v>163</v>
      </c>
    </row>
    <row r="2098" spans="2:51" s="13" customFormat="1">
      <c r="B2098" s="153"/>
      <c r="D2098" s="141" t="s">
        <v>176</v>
      </c>
      <c r="E2098" s="154" t="s">
        <v>19</v>
      </c>
      <c r="F2098" s="155" t="s">
        <v>1069</v>
      </c>
      <c r="H2098" s="156">
        <v>18.010000000000002</v>
      </c>
      <c r="I2098" s="157"/>
      <c r="L2098" s="153"/>
      <c r="M2098" s="158"/>
      <c r="T2098" s="159"/>
      <c r="AT2098" s="154" t="s">
        <v>176</v>
      </c>
      <c r="AU2098" s="154" t="s">
        <v>86</v>
      </c>
      <c r="AV2098" s="13" t="s">
        <v>86</v>
      </c>
      <c r="AW2098" s="13" t="s">
        <v>37</v>
      </c>
      <c r="AX2098" s="13" t="s">
        <v>76</v>
      </c>
      <c r="AY2098" s="154" t="s">
        <v>163</v>
      </c>
    </row>
    <row r="2099" spans="2:51" s="12" customFormat="1">
      <c r="B2099" s="147"/>
      <c r="D2099" s="141" t="s">
        <v>176</v>
      </c>
      <c r="E2099" s="148" t="s">
        <v>19</v>
      </c>
      <c r="F2099" s="149" t="s">
        <v>928</v>
      </c>
      <c r="H2099" s="148" t="s">
        <v>19</v>
      </c>
      <c r="I2099" s="150"/>
      <c r="L2099" s="147"/>
      <c r="M2099" s="151"/>
      <c r="T2099" s="152"/>
      <c r="AT2099" s="148" t="s">
        <v>176</v>
      </c>
      <c r="AU2099" s="148" t="s">
        <v>86</v>
      </c>
      <c r="AV2099" s="12" t="s">
        <v>84</v>
      </c>
      <c r="AW2099" s="12" t="s">
        <v>37</v>
      </c>
      <c r="AX2099" s="12" t="s">
        <v>76</v>
      </c>
      <c r="AY2099" s="148" t="s">
        <v>163</v>
      </c>
    </row>
    <row r="2100" spans="2:51" s="13" customFormat="1">
      <c r="B2100" s="153"/>
      <c r="D2100" s="141" t="s">
        <v>176</v>
      </c>
      <c r="E2100" s="154" t="s">
        <v>19</v>
      </c>
      <c r="F2100" s="155" t="s">
        <v>1070</v>
      </c>
      <c r="H2100" s="156">
        <v>10.015000000000001</v>
      </c>
      <c r="I2100" s="157"/>
      <c r="L2100" s="153"/>
      <c r="M2100" s="158"/>
      <c r="T2100" s="159"/>
      <c r="AT2100" s="154" t="s">
        <v>176</v>
      </c>
      <c r="AU2100" s="154" t="s">
        <v>86</v>
      </c>
      <c r="AV2100" s="13" t="s">
        <v>86</v>
      </c>
      <c r="AW2100" s="13" t="s">
        <v>37</v>
      </c>
      <c r="AX2100" s="13" t="s">
        <v>76</v>
      </c>
      <c r="AY2100" s="154" t="s">
        <v>163</v>
      </c>
    </row>
    <row r="2101" spans="2:51" s="12" customFormat="1">
      <c r="B2101" s="147"/>
      <c r="D2101" s="141" t="s">
        <v>176</v>
      </c>
      <c r="E2101" s="148" t="s">
        <v>19</v>
      </c>
      <c r="F2101" s="149" t="s">
        <v>931</v>
      </c>
      <c r="H2101" s="148" t="s">
        <v>19</v>
      </c>
      <c r="I2101" s="150"/>
      <c r="L2101" s="147"/>
      <c r="M2101" s="151"/>
      <c r="T2101" s="152"/>
      <c r="AT2101" s="148" t="s">
        <v>176</v>
      </c>
      <c r="AU2101" s="148" t="s">
        <v>86</v>
      </c>
      <c r="AV2101" s="12" t="s">
        <v>84</v>
      </c>
      <c r="AW2101" s="12" t="s">
        <v>37</v>
      </c>
      <c r="AX2101" s="12" t="s">
        <v>76</v>
      </c>
      <c r="AY2101" s="148" t="s">
        <v>163</v>
      </c>
    </row>
    <row r="2102" spans="2:51" s="13" customFormat="1">
      <c r="B2102" s="153"/>
      <c r="D2102" s="141" t="s">
        <v>176</v>
      </c>
      <c r="E2102" s="154" t="s">
        <v>19</v>
      </c>
      <c r="F2102" s="155" t="s">
        <v>1071</v>
      </c>
      <c r="H2102" s="156">
        <v>7.665</v>
      </c>
      <c r="I2102" s="157"/>
      <c r="L2102" s="153"/>
      <c r="M2102" s="158"/>
      <c r="T2102" s="159"/>
      <c r="AT2102" s="154" t="s">
        <v>176</v>
      </c>
      <c r="AU2102" s="154" t="s">
        <v>86</v>
      </c>
      <c r="AV2102" s="13" t="s">
        <v>86</v>
      </c>
      <c r="AW2102" s="13" t="s">
        <v>37</v>
      </c>
      <c r="AX2102" s="13" t="s">
        <v>76</v>
      </c>
      <c r="AY2102" s="154" t="s">
        <v>163</v>
      </c>
    </row>
    <row r="2103" spans="2:51" s="12" customFormat="1">
      <c r="B2103" s="147"/>
      <c r="D2103" s="141" t="s">
        <v>176</v>
      </c>
      <c r="E2103" s="148" t="s">
        <v>19</v>
      </c>
      <c r="F2103" s="149" t="s">
        <v>934</v>
      </c>
      <c r="H2103" s="148" t="s">
        <v>19</v>
      </c>
      <c r="I2103" s="150"/>
      <c r="L2103" s="147"/>
      <c r="M2103" s="151"/>
      <c r="T2103" s="152"/>
      <c r="AT2103" s="148" t="s">
        <v>176</v>
      </c>
      <c r="AU2103" s="148" t="s">
        <v>86</v>
      </c>
      <c r="AV2103" s="12" t="s">
        <v>84</v>
      </c>
      <c r="AW2103" s="12" t="s">
        <v>37</v>
      </c>
      <c r="AX2103" s="12" t="s">
        <v>76</v>
      </c>
      <c r="AY2103" s="148" t="s">
        <v>163</v>
      </c>
    </row>
    <row r="2104" spans="2:51" s="13" customFormat="1">
      <c r="B2104" s="153"/>
      <c r="D2104" s="141" t="s">
        <v>176</v>
      </c>
      <c r="E2104" s="154" t="s">
        <v>19</v>
      </c>
      <c r="F2104" s="155" t="s">
        <v>1072</v>
      </c>
      <c r="H2104" s="156">
        <v>54.38</v>
      </c>
      <c r="I2104" s="157"/>
      <c r="L2104" s="153"/>
      <c r="M2104" s="158"/>
      <c r="T2104" s="159"/>
      <c r="AT2104" s="154" t="s">
        <v>176</v>
      </c>
      <c r="AU2104" s="154" t="s">
        <v>86</v>
      </c>
      <c r="AV2104" s="13" t="s">
        <v>86</v>
      </c>
      <c r="AW2104" s="13" t="s">
        <v>37</v>
      </c>
      <c r="AX2104" s="13" t="s">
        <v>76</v>
      </c>
      <c r="AY2104" s="154" t="s">
        <v>163</v>
      </c>
    </row>
    <row r="2105" spans="2:51" s="12" customFormat="1">
      <c r="B2105" s="147"/>
      <c r="D2105" s="141" t="s">
        <v>176</v>
      </c>
      <c r="E2105" s="148" t="s">
        <v>19</v>
      </c>
      <c r="F2105" s="149" t="s">
        <v>937</v>
      </c>
      <c r="H2105" s="148" t="s">
        <v>19</v>
      </c>
      <c r="I2105" s="150"/>
      <c r="L2105" s="147"/>
      <c r="M2105" s="151"/>
      <c r="T2105" s="152"/>
      <c r="AT2105" s="148" t="s">
        <v>176</v>
      </c>
      <c r="AU2105" s="148" t="s">
        <v>86</v>
      </c>
      <c r="AV2105" s="12" t="s">
        <v>84</v>
      </c>
      <c r="AW2105" s="12" t="s">
        <v>37</v>
      </c>
      <c r="AX2105" s="12" t="s">
        <v>76</v>
      </c>
      <c r="AY2105" s="148" t="s">
        <v>163</v>
      </c>
    </row>
    <row r="2106" spans="2:51" s="13" customFormat="1">
      <c r="B2106" s="153"/>
      <c r="D2106" s="141" t="s">
        <v>176</v>
      </c>
      <c r="E2106" s="154" t="s">
        <v>19</v>
      </c>
      <c r="F2106" s="155" t="s">
        <v>1073</v>
      </c>
      <c r="H2106" s="156">
        <v>73</v>
      </c>
      <c r="I2106" s="157"/>
      <c r="L2106" s="153"/>
      <c r="M2106" s="158"/>
      <c r="T2106" s="159"/>
      <c r="AT2106" s="154" t="s">
        <v>176</v>
      </c>
      <c r="AU2106" s="154" t="s">
        <v>86</v>
      </c>
      <c r="AV2106" s="13" t="s">
        <v>86</v>
      </c>
      <c r="AW2106" s="13" t="s">
        <v>37</v>
      </c>
      <c r="AX2106" s="13" t="s">
        <v>76</v>
      </c>
      <c r="AY2106" s="154" t="s">
        <v>163</v>
      </c>
    </row>
    <row r="2107" spans="2:51" s="12" customFormat="1">
      <c r="B2107" s="147"/>
      <c r="D2107" s="141" t="s">
        <v>176</v>
      </c>
      <c r="E2107" s="148" t="s">
        <v>19</v>
      </c>
      <c r="F2107" s="149" t="s">
        <v>940</v>
      </c>
      <c r="H2107" s="148" t="s">
        <v>19</v>
      </c>
      <c r="I2107" s="150"/>
      <c r="L2107" s="147"/>
      <c r="M2107" s="151"/>
      <c r="T2107" s="152"/>
      <c r="AT2107" s="148" t="s">
        <v>176</v>
      </c>
      <c r="AU2107" s="148" t="s">
        <v>86</v>
      </c>
      <c r="AV2107" s="12" t="s">
        <v>84</v>
      </c>
      <c r="AW2107" s="12" t="s">
        <v>37</v>
      </c>
      <c r="AX2107" s="12" t="s">
        <v>76</v>
      </c>
      <c r="AY2107" s="148" t="s">
        <v>163</v>
      </c>
    </row>
    <row r="2108" spans="2:51" s="13" customFormat="1">
      <c r="B2108" s="153"/>
      <c r="D2108" s="141" t="s">
        <v>176</v>
      </c>
      <c r="E2108" s="154" t="s">
        <v>19</v>
      </c>
      <c r="F2108" s="155" t="s">
        <v>1074</v>
      </c>
      <c r="H2108" s="156">
        <v>8.5779999999999994</v>
      </c>
      <c r="I2108" s="157"/>
      <c r="L2108" s="153"/>
      <c r="M2108" s="158"/>
      <c r="T2108" s="159"/>
      <c r="AT2108" s="154" t="s">
        <v>176</v>
      </c>
      <c r="AU2108" s="154" t="s">
        <v>86</v>
      </c>
      <c r="AV2108" s="13" t="s">
        <v>86</v>
      </c>
      <c r="AW2108" s="13" t="s">
        <v>37</v>
      </c>
      <c r="AX2108" s="13" t="s">
        <v>76</v>
      </c>
      <c r="AY2108" s="154" t="s">
        <v>163</v>
      </c>
    </row>
    <row r="2109" spans="2:51" s="12" customFormat="1">
      <c r="B2109" s="147"/>
      <c r="D2109" s="141" t="s">
        <v>176</v>
      </c>
      <c r="E2109" s="148" t="s">
        <v>19</v>
      </c>
      <c r="F2109" s="149" t="s">
        <v>943</v>
      </c>
      <c r="H2109" s="148" t="s">
        <v>19</v>
      </c>
      <c r="I2109" s="150"/>
      <c r="L2109" s="147"/>
      <c r="M2109" s="151"/>
      <c r="T2109" s="152"/>
      <c r="AT2109" s="148" t="s">
        <v>176</v>
      </c>
      <c r="AU2109" s="148" t="s">
        <v>86</v>
      </c>
      <c r="AV2109" s="12" t="s">
        <v>84</v>
      </c>
      <c r="AW2109" s="12" t="s">
        <v>37</v>
      </c>
      <c r="AX2109" s="12" t="s">
        <v>76</v>
      </c>
      <c r="AY2109" s="148" t="s">
        <v>163</v>
      </c>
    </row>
    <row r="2110" spans="2:51" s="13" customFormat="1">
      <c r="B2110" s="153"/>
      <c r="D2110" s="141" t="s">
        <v>176</v>
      </c>
      <c r="E2110" s="154" t="s">
        <v>19</v>
      </c>
      <c r="F2110" s="155" t="s">
        <v>1075</v>
      </c>
      <c r="H2110" s="156">
        <v>5.67</v>
      </c>
      <c r="I2110" s="157"/>
      <c r="L2110" s="153"/>
      <c r="M2110" s="158"/>
      <c r="T2110" s="159"/>
      <c r="AT2110" s="154" t="s">
        <v>176</v>
      </c>
      <c r="AU2110" s="154" t="s">
        <v>86</v>
      </c>
      <c r="AV2110" s="13" t="s">
        <v>86</v>
      </c>
      <c r="AW2110" s="13" t="s">
        <v>37</v>
      </c>
      <c r="AX2110" s="13" t="s">
        <v>76</v>
      </c>
      <c r="AY2110" s="154" t="s">
        <v>163</v>
      </c>
    </row>
    <row r="2111" spans="2:51" s="12" customFormat="1">
      <c r="B2111" s="147"/>
      <c r="D2111" s="141" t="s">
        <v>176</v>
      </c>
      <c r="E2111" s="148" t="s">
        <v>19</v>
      </c>
      <c r="F2111" s="149" t="s">
        <v>558</v>
      </c>
      <c r="H2111" s="148" t="s">
        <v>19</v>
      </c>
      <c r="I2111" s="150"/>
      <c r="L2111" s="147"/>
      <c r="M2111" s="151"/>
      <c r="T2111" s="152"/>
      <c r="AT2111" s="148" t="s">
        <v>176</v>
      </c>
      <c r="AU2111" s="148" t="s">
        <v>86</v>
      </c>
      <c r="AV2111" s="12" t="s">
        <v>84</v>
      </c>
      <c r="AW2111" s="12" t="s">
        <v>37</v>
      </c>
      <c r="AX2111" s="12" t="s">
        <v>76</v>
      </c>
      <c r="AY2111" s="148" t="s">
        <v>163</v>
      </c>
    </row>
    <row r="2112" spans="2:51" s="12" customFormat="1">
      <c r="B2112" s="147"/>
      <c r="D2112" s="141" t="s">
        <v>176</v>
      </c>
      <c r="E2112" s="148" t="s">
        <v>19</v>
      </c>
      <c r="F2112" s="149" t="s">
        <v>880</v>
      </c>
      <c r="H2112" s="148" t="s">
        <v>19</v>
      </c>
      <c r="I2112" s="150"/>
      <c r="L2112" s="147"/>
      <c r="M2112" s="151"/>
      <c r="T2112" s="152"/>
      <c r="AT2112" s="148" t="s">
        <v>176</v>
      </c>
      <c r="AU2112" s="148" t="s">
        <v>86</v>
      </c>
      <c r="AV2112" s="12" t="s">
        <v>84</v>
      </c>
      <c r="AW2112" s="12" t="s">
        <v>37</v>
      </c>
      <c r="AX2112" s="12" t="s">
        <v>76</v>
      </c>
      <c r="AY2112" s="148" t="s">
        <v>163</v>
      </c>
    </row>
    <row r="2113" spans="2:51" s="13" customFormat="1">
      <c r="B2113" s="153"/>
      <c r="D2113" s="141" t="s">
        <v>176</v>
      </c>
      <c r="E2113" s="154" t="s">
        <v>19</v>
      </c>
      <c r="F2113" s="155" t="s">
        <v>1076</v>
      </c>
      <c r="H2113" s="156">
        <v>15.151999999999999</v>
      </c>
      <c r="I2113" s="157"/>
      <c r="L2113" s="153"/>
      <c r="M2113" s="158"/>
      <c r="T2113" s="159"/>
      <c r="AT2113" s="154" t="s">
        <v>176</v>
      </c>
      <c r="AU2113" s="154" t="s">
        <v>86</v>
      </c>
      <c r="AV2113" s="13" t="s">
        <v>86</v>
      </c>
      <c r="AW2113" s="13" t="s">
        <v>37</v>
      </c>
      <c r="AX2113" s="13" t="s">
        <v>76</v>
      </c>
      <c r="AY2113" s="154" t="s">
        <v>163</v>
      </c>
    </row>
    <row r="2114" spans="2:51" s="12" customFormat="1">
      <c r="B2114" s="147"/>
      <c r="D2114" s="141" t="s">
        <v>176</v>
      </c>
      <c r="E2114" s="148" t="s">
        <v>19</v>
      </c>
      <c r="F2114" s="149" t="s">
        <v>947</v>
      </c>
      <c r="H2114" s="148" t="s">
        <v>19</v>
      </c>
      <c r="I2114" s="150"/>
      <c r="L2114" s="147"/>
      <c r="M2114" s="151"/>
      <c r="T2114" s="152"/>
      <c r="AT2114" s="148" t="s">
        <v>176</v>
      </c>
      <c r="AU2114" s="148" t="s">
        <v>86</v>
      </c>
      <c r="AV2114" s="12" t="s">
        <v>84</v>
      </c>
      <c r="AW2114" s="12" t="s">
        <v>37</v>
      </c>
      <c r="AX2114" s="12" t="s">
        <v>76</v>
      </c>
      <c r="AY2114" s="148" t="s">
        <v>163</v>
      </c>
    </row>
    <row r="2115" spans="2:51" s="13" customFormat="1">
      <c r="B2115" s="153"/>
      <c r="D2115" s="141" t="s">
        <v>176</v>
      </c>
      <c r="E2115" s="154" t="s">
        <v>19</v>
      </c>
      <c r="F2115" s="155" t="s">
        <v>1077</v>
      </c>
      <c r="H2115" s="156">
        <v>15.95</v>
      </c>
      <c r="I2115" s="157"/>
      <c r="L2115" s="153"/>
      <c r="M2115" s="158"/>
      <c r="T2115" s="159"/>
      <c r="AT2115" s="154" t="s">
        <v>176</v>
      </c>
      <c r="AU2115" s="154" t="s">
        <v>86</v>
      </c>
      <c r="AV2115" s="13" t="s">
        <v>86</v>
      </c>
      <c r="AW2115" s="13" t="s">
        <v>37</v>
      </c>
      <c r="AX2115" s="13" t="s">
        <v>76</v>
      </c>
      <c r="AY2115" s="154" t="s">
        <v>163</v>
      </c>
    </row>
    <row r="2116" spans="2:51" s="12" customFormat="1">
      <c r="B2116" s="147"/>
      <c r="D2116" s="141" t="s">
        <v>176</v>
      </c>
      <c r="E2116" s="148" t="s">
        <v>19</v>
      </c>
      <c r="F2116" s="149" t="s">
        <v>950</v>
      </c>
      <c r="H2116" s="148" t="s">
        <v>19</v>
      </c>
      <c r="I2116" s="150"/>
      <c r="L2116" s="147"/>
      <c r="M2116" s="151"/>
      <c r="T2116" s="152"/>
      <c r="AT2116" s="148" t="s">
        <v>176</v>
      </c>
      <c r="AU2116" s="148" t="s">
        <v>86</v>
      </c>
      <c r="AV2116" s="12" t="s">
        <v>84</v>
      </c>
      <c r="AW2116" s="12" t="s">
        <v>37</v>
      </c>
      <c r="AX2116" s="12" t="s">
        <v>76</v>
      </c>
      <c r="AY2116" s="148" t="s">
        <v>163</v>
      </c>
    </row>
    <row r="2117" spans="2:51" s="13" customFormat="1">
      <c r="B2117" s="153"/>
      <c r="D2117" s="141" t="s">
        <v>176</v>
      </c>
      <c r="E2117" s="154" t="s">
        <v>19</v>
      </c>
      <c r="F2117" s="155" t="s">
        <v>1078</v>
      </c>
      <c r="H2117" s="156">
        <v>14.175000000000001</v>
      </c>
      <c r="I2117" s="157"/>
      <c r="L2117" s="153"/>
      <c r="M2117" s="158"/>
      <c r="T2117" s="159"/>
      <c r="AT2117" s="154" t="s">
        <v>176</v>
      </c>
      <c r="AU2117" s="154" t="s">
        <v>86</v>
      </c>
      <c r="AV2117" s="13" t="s">
        <v>86</v>
      </c>
      <c r="AW2117" s="13" t="s">
        <v>37</v>
      </c>
      <c r="AX2117" s="13" t="s">
        <v>76</v>
      </c>
      <c r="AY2117" s="154" t="s">
        <v>163</v>
      </c>
    </row>
    <row r="2118" spans="2:51" s="12" customFormat="1">
      <c r="B2118" s="147"/>
      <c r="D2118" s="141" t="s">
        <v>176</v>
      </c>
      <c r="E2118" s="148" t="s">
        <v>19</v>
      </c>
      <c r="F2118" s="149" t="s">
        <v>953</v>
      </c>
      <c r="H2118" s="148" t="s">
        <v>19</v>
      </c>
      <c r="I2118" s="150"/>
      <c r="L2118" s="147"/>
      <c r="M2118" s="151"/>
      <c r="T2118" s="152"/>
      <c r="AT2118" s="148" t="s">
        <v>176</v>
      </c>
      <c r="AU2118" s="148" t="s">
        <v>86</v>
      </c>
      <c r="AV2118" s="12" t="s">
        <v>84</v>
      </c>
      <c r="AW2118" s="12" t="s">
        <v>37</v>
      </c>
      <c r="AX2118" s="12" t="s">
        <v>76</v>
      </c>
      <c r="AY2118" s="148" t="s">
        <v>163</v>
      </c>
    </row>
    <row r="2119" spans="2:51" s="13" customFormat="1">
      <c r="B2119" s="153"/>
      <c r="D2119" s="141" t="s">
        <v>176</v>
      </c>
      <c r="E2119" s="154" t="s">
        <v>19</v>
      </c>
      <c r="F2119" s="155" t="s">
        <v>1079</v>
      </c>
      <c r="H2119" s="156">
        <v>2.835</v>
      </c>
      <c r="I2119" s="157"/>
      <c r="L2119" s="153"/>
      <c r="M2119" s="158"/>
      <c r="T2119" s="159"/>
      <c r="AT2119" s="154" t="s">
        <v>176</v>
      </c>
      <c r="AU2119" s="154" t="s">
        <v>86</v>
      </c>
      <c r="AV2119" s="13" t="s">
        <v>86</v>
      </c>
      <c r="AW2119" s="13" t="s">
        <v>37</v>
      </c>
      <c r="AX2119" s="13" t="s">
        <v>76</v>
      </c>
      <c r="AY2119" s="154" t="s">
        <v>163</v>
      </c>
    </row>
    <row r="2120" spans="2:51" s="12" customFormat="1">
      <c r="B2120" s="147"/>
      <c r="D2120" s="141" t="s">
        <v>176</v>
      </c>
      <c r="E2120" s="148" t="s">
        <v>19</v>
      </c>
      <c r="F2120" s="149" t="s">
        <v>955</v>
      </c>
      <c r="H2120" s="148" t="s">
        <v>19</v>
      </c>
      <c r="I2120" s="150"/>
      <c r="L2120" s="147"/>
      <c r="M2120" s="151"/>
      <c r="T2120" s="152"/>
      <c r="AT2120" s="148" t="s">
        <v>176</v>
      </c>
      <c r="AU2120" s="148" t="s">
        <v>86</v>
      </c>
      <c r="AV2120" s="12" t="s">
        <v>84</v>
      </c>
      <c r="AW2120" s="12" t="s">
        <v>37</v>
      </c>
      <c r="AX2120" s="12" t="s">
        <v>76</v>
      </c>
      <c r="AY2120" s="148" t="s">
        <v>163</v>
      </c>
    </row>
    <row r="2121" spans="2:51" s="13" customFormat="1">
      <c r="B2121" s="153"/>
      <c r="D2121" s="141" t="s">
        <v>176</v>
      </c>
      <c r="E2121" s="154" t="s">
        <v>19</v>
      </c>
      <c r="F2121" s="155" t="s">
        <v>1080</v>
      </c>
      <c r="H2121" s="156">
        <v>1.3</v>
      </c>
      <c r="I2121" s="157"/>
      <c r="L2121" s="153"/>
      <c r="M2121" s="158"/>
      <c r="T2121" s="159"/>
      <c r="AT2121" s="154" t="s">
        <v>176</v>
      </c>
      <c r="AU2121" s="154" t="s">
        <v>86</v>
      </c>
      <c r="AV2121" s="13" t="s">
        <v>86</v>
      </c>
      <c r="AW2121" s="13" t="s">
        <v>37</v>
      </c>
      <c r="AX2121" s="13" t="s">
        <v>76</v>
      </c>
      <c r="AY2121" s="154" t="s">
        <v>163</v>
      </c>
    </row>
    <row r="2122" spans="2:51" s="12" customFormat="1">
      <c r="B2122" s="147"/>
      <c r="D2122" s="141" t="s">
        <v>176</v>
      </c>
      <c r="E2122" s="148" t="s">
        <v>19</v>
      </c>
      <c r="F2122" s="149" t="s">
        <v>957</v>
      </c>
      <c r="H2122" s="148" t="s">
        <v>19</v>
      </c>
      <c r="I2122" s="150"/>
      <c r="L2122" s="147"/>
      <c r="M2122" s="151"/>
      <c r="T2122" s="152"/>
      <c r="AT2122" s="148" t="s">
        <v>176</v>
      </c>
      <c r="AU2122" s="148" t="s">
        <v>86</v>
      </c>
      <c r="AV2122" s="12" t="s">
        <v>84</v>
      </c>
      <c r="AW2122" s="12" t="s">
        <v>37</v>
      </c>
      <c r="AX2122" s="12" t="s">
        <v>76</v>
      </c>
      <c r="AY2122" s="148" t="s">
        <v>163</v>
      </c>
    </row>
    <row r="2123" spans="2:51" s="13" customFormat="1">
      <c r="B2123" s="153"/>
      <c r="D2123" s="141" t="s">
        <v>176</v>
      </c>
      <c r="E2123" s="154" t="s">
        <v>19</v>
      </c>
      <c r="F2123" s="155" t="s">
        <v>1081</v>
      </c>
      <c r="H2123" s="156">
        <v>3.7050000000000001</v>
      </c>
      <c r="I2123" s="157"/>
      <c r="L2123" s="153"/>
      <c r="M2123" s="158"/>
      <c r="T2123" s="159"/>
      <c r="AT2123" s="154" t="s">
        <v>176</v>
      </c>
      <c r="AU2123" s="154" t="s">
        <v>86</v>
      </c>
      <c r="AV2123" s="13" t="s">
        <v>86</v>
      </c>
      <c r="AW2123" s="13" t="s">
        <v>37</v>
      </c>
      <c r="AX2123" s="13" t="s">
        <v>76</v>
      </c>
      <c r="AY2123" s="154" t="s">
        <v>163</v>
      </c>
    </row>
    <row r="2124" spans="2:51" s="12" customFormat="1">
      <c r="B2124" s="147"/>
      <c r="D2124" s="141" t="s">
        <v>176</v>
      </c>
      <c r="E2124" s="148" t="s">
        <v>19</v>
      </c>
      <c r="F2124" s="149" t="s">
        <v>959</v>
      </c>
      <c r="H2124" s="148" t="s">
        <v>19</v>
      </c>
      <c r="I2124" s="150"/>
      <c r="L2124" s="147"/>
      <c r="M2124" s="151"/>
      <c r="T2124" s="152"/>
      <c r="AT2124" s="148" t="s">
        <v>176</v>
      </c>
      <c r="AU2124" s="148" t="s">
        <v>86</v>
      </c>
      <c r="AV2124" s="12" t="s">
        <v>84</v>
      </c>
      <c r="AW2124" s="12" t="s">
        <v>37</v>
      </c>
      <c r="AX2124" s="12" t="s">
        <v>76</v>
      </c>
      <c r="AY2124" s="148" t="s">
        <v>163</v>
      </c>
    </row>
    <row r="2125" spans="2:51" s="13" customFormat="1">
      <c r="B2125" s="153"/>
      <c r="D2125" s="141" t="s">
        <v>176</v>
      </c>
      <c r="E2125" s="154" t="s">
        <v>19</v>
      </c>
      <c r="F2125" s="155" t="s">
        <v>1068</v>
      </c>
      <c r="H2125" s="156">
        <v>15.61</v>
      </c>
      <c r="I2125" s="157"/>
      <c r="L2125" s="153"/>
      <c r="M2125" s="158"/>
      <c r="T2125" s="159"/>
      <c r="AT2125" s="154" t="s">
        <v>176</v>
      </c>
      <c r="AU2125" s="154" t="s">
        <v>86</v>
      </c>
      <c r="AV2125" s="13" t="s">
        <v>86</v>
      </c>
      <c r="AW2125" s="13" t="s">
        <v>37</v>
      </c>
      <c r="AX2125" s="13" t="s">
        <v>76</v>
      </c>
      <c r="AY2125" s="154" t="s">
        <v>163</v>
      </c>
    </row>
    <row r="2126" spans="2:51" s="12" customFormat="1">
      <c r="B2126" s="147"/>
      <c r="D2126" s="141" t="s">
        <v>176</v>
      </c>
      <c r="E2126" s="148" t="s">
        <v>19</v>
      </c>
      <c r="F2126" s="149" t="s">
        <v>960</v>
      </c>
      <c r="H2126" s="148" t="s">
        <v>19</v>
      </c>
      <c r="I2126" s="150"/>
      <c r="L2126" s="147"/>
      <c r="M2126" s="151"/>
      <c r="T2126" s="152"/>
      <c r="AT2126" s="148" t="s">
        <v>176</v>
      </c>
      <c r="AU2126" s="148" t="s">
        <v>86</v>
      </c>
      <c r="AV2126" s="12" t="s">
        <v>84</v>
      </c>
      <c r="AW2126" s="12" t="s">
        <v>37</v>
      </c>
      <c r="AX2126" s="12" t="s">
        <v>76</v>
      </c>
      <c r="AY2126" s="148" t="s">
        <v>163</v>
      </c>
    </row>
    <row r="2127" spans="2:51" s="13" customFormat="1">
      <c r="B2127" s="153"/>
      <c r="D2127" s="141" t="s">
        <v>176</v>
      </c>
      <c r="E2127" s="154" t="s">
        <v>19</v>
      </c>
      <c r="F2127" s="155" t="s">
        <v>1069</v>
      </c>
      <c r="H2127" s="156">
        <v>18.010000000000002</v>
      </c>
      <c r="I2127" s="157"/>
      <c r="L2127" s="153"/>
      <c r="M2127" s="158"/>
      <c r="T2127" s="159"/>
      <c r="AT2127" s="154" t="s">
        <v>176</v>
      </c>
      <c r="AU2127" s="154" t="s">
        <v>86</v>
      </c>
      <c r="AV2127" s="13" t="s">
        <v>86</v>
      </c>
      <c r="AW2127" s="13" t="s">
        <v>37</v>
      </c>
      <c r="AX2127" s="13" t="s">
        <v>76</v>
      </c>
      <c r="AY2127" s="154" t="s">
        <v>163</v>
      </c>
    </row>
    <row r="2128" spans="2:51" s="12" customFormat="1">
      <c r="B2128" s="147"/>
      <c r="D2128" s="141" t="s">
        <v>176</v>
      </c>
      <c r="E2128" s="148" t="s">
        <v>19</v>
      </c>
      <c r="F2128" s="149" t="s">
        <v>962</v>
      </c>
      <c r="H2128" s="148" t="s">
        <v>19</v>
      </c>
      <c r="I2128" s="150"/>
      <c r="L2128" s="147"/>
      <c r="M2128" s="151"/>
      <c r="T2128" s="152"/>
      <c r="AT2128" s="148" t="s">
        <v>176</v>
      </c>
      <c r="AU2128" s="148" t="s">
        <v>86</v>
      </c>
      <c r="AV2128" s="12" t="s">
        <v>84</v>
      </c>
      <c r="AW2128" s="12" t="s">
        <v>37</v>
      </c>
      <c r="AX2128" s="12" t="s">
        <v>76</v>
      </c>
      <c r="AY2128" s="148" t="s">
        <v>163</v>
      </c>
    </row>
    <row r="2129" spans="2:65" s="13" customFormat="1">
      <c r="B2129" s="153"/>
      <c r="D2129" s="141" t="s">
        <v>176</v>
      </c>
      <c r="E2129" s="154" t="s">
        <v>19</v>
      </c>
      <c r="F2129" s="155" t="s">
        <v>1082</v>
      </c>
      <c r="H2129" s="156">
        <v>13.253</v>
      </c>
      <c r="I2129" s="157"/>
      <c r="L2129" s="153"/>
      <c r="M2129" s="158"/>
      <c r="T2129" s="159"/>
      <c r="AT2129" s="154" t="s">
        <v>176</v>
      </c>
      <c r="AU2129" s="154" t="s">
        <v>86</v>
      </c>
      <c r="AV2129" s="13" t="s">
        <v>86</v>
      </c>
      <c r="AW2129" s="13" t="s">
        <v>37</v>
      </c>
      <c r="AX2129" s="13" t="s">
        <v>76</v>
      </c>
      <c r="AY2129" s="154" t="s">
        <v>163</v>
      </c>
    </row>
    <row r="2130" spans="2:65" s="12" customFormat="1">
      <c r="B2130" s="147"/>
      <c r="D2130" s="141" t="s">
        <v>176</v>
      </c>
      <c r="E2130" s="148" t="s">
        <v>19</v>
      </c>
      <c r="F2130" s="149" t="s">
        <v>965</v>
      </c>
      <c r="H2130" s="148" t="s">
        <v>19</v>
      </c>
      <c r="I2130" s="150"/>
      <c r="L2130" s="147"/>
      <c r="M2130" s="151"/>
      <c r="T2130" s="152"/>
      <c r="AT2130" s="148" t="s">
        <v>176</v>
      </c>
      <c r="AU2130" s="148" t="s">
        <v>86</v>
      </c>
      <c r="AV2130" s="12" t="s">
        <v>84</v>
      </c>
      <c r="AW2130" s="12" t="s">
        <v>37</v>
      </c>
      <c r="AX2130" s="12" t="s">
        <v>76</v>
      </c>
      <c r="AY2130" s="148" t="s">
        <v>163</v>
      </c>
    </row>
    <row r="2131" spans="2:65" s="13" customFormat="1">
      <c r="B2131" s="153"/>
      <c r="D2131" s="141" t="s">
        <v>176</v>
      </c>
      <c r="E2131" s="154" t="s">
        <v>19</v>
      </c>
      <c r="F2131" s="155" t="s">
        <v>1083</v>
      </c>
      <c r="H2131" s="156">
        <v>9.9879999999999995</v>
      </c>
      <c r="I2131" s="157"/>
      <c r="L2131" s="153"/>
      <c r="M2131" s="158"/>
      <c r="T2131" s="159"/>
      <c r="AT2131" s="154" t="s">
        <v>176</v>
      </c>
      <c r="AU2131" s="154" t="s">
        <v>86</v>
      </c>
      <c r="AV2131" s="13" t="s">
        <v>86</v>
      </c>
      <c r="AW2131" s="13" t="s">
        <v>37</v>
      </c>
      <c r="AX2131" s="13" t="s">
        <v>76</v>
      </c>
      <c r="AY2131" s="154" t="s">
        <v>163</v>
      </c>
    </row>
    <row r="2132" spans="2:65" s="12" customFormat="1">
      <c r="B2132" s="147"/>
      <c r="D2132" s="141" t="s">
        <v>176</v>
      </c>
      <c r="E2132" s="148" t="s">
        <v>19</v>
      </c>
      <c r="F2132" s="149" t="s">
        <v>967</v>
      </c>
      <c r="H2132" s="148" t="s">
        <v>19</v>
      </c>
      <c r="I2132" s="150"/>
      <c r="L2132" s="147"/>
      <c r="M2132" s="151"/>
      <c r="T2132" s="152"/>
      <c r="AT2132" s="148" t="s">
        <v>176</v>
      </c>
      <c r="AU2132" s="148" t="s">
        <v>86</v>
      </c>
      <c r="AV2132" s="12" t="s">
        <v>84</v>
      </c>
      <c r="AW2132" s="12" t="s">
        <v>37</v>
      </c>
      <c r="AX2132" s="12" t="s">
        <v>76</v>
      </c>
      <c r="AY2132" s="148" t="s">
        <v>163</v>
      </c>
    </row>
    <row r="2133" spans="2:65" s="13" customFormat="1" ht="20.399999999999999">
      <c r="B2133" s="153"/>
      <c r="D2133" s="141" t="s">
        <v>176</v>
      </c>
      <c r="E2133" s="154" t="s">
        <v>19</v>
      </c>
      <c r="F2133" s="155" t="s">
        <v>1084</v>
      </c>
      <c r="H2133" s="156">
        <v>73.92</v>
      </c>
      <c r="I2133" s="157"/>
      <c r="L2133" s="153"/>
      <c r="M2133" s="158"/>
      <c r="T2133" s="159"/>
      <c r="AT2133" s="154" t="s">
        <v>176</v>
      </c>
      <c r="AU2133" s="154" t="s">
        <v>86</v>
      </c>
      <c r="AV2133" s="13" t="s">
        <v>86</v>
      </c>
      <c r="AW2133" s="13" t="s">
        <v>37</v>
      </c>
      <c r="AX2133" s="13" t="s">
        <v>76</v>
      </c>
      <c r="AY2133" s="154" t="s">
        <v>163</v>
      </c>
    </row>
    <row r="2134" spans="2:65" s="12" customFormat="1">
      <c r="B2134" s="147"/>
      <c r="D2134" s="141" t="s">
        <v>176</v>
      </c>
      <c r="E2134" s="148" t="s">
        <v>19</v>
      </c>
      <c r="F2134" s="149" t="s">
        <v>969</v>
      </c>
      <c r="H2134" s="148" t="s">
        <v>19</v>
      </c>
      <c r="I2134" s="150"/>
      <c r="L2134" s="147"/>
      <c r="M2134" s="151"/>
      <c r="T2134" s="152"/>
      <c r="AT2134" s="148" t="s">
        <v>176</v>
      </c>
      <c r="AU2134" s="148" t="s">
        <v>86</v>
      </c>
      <c r="AV2134" s="12" t="s">
        <v>84</v>
      </c>
      <c r="AW2134" s="12" t="s">
        <v>37</v>
      </c>
      <c r="AX2134" s="12" t="s">
        <v>76</v>
      </c>
      <c r="AY2134" s="148" t="s">
        <v>163</v>
      </c>
    </row>
    <row r="2135" spans="2:65" s="13" customFormat="1">
      <c r="B2135" s="153"/>
      <c r="D2135" s="141" t="s">
        <v>176</v>
      </c>
      <c r="E2135" s="154" t="s">
        <v>19</v>
      </c>
      <c r="F2135" s="155" t="s">
        <v>1073</v>
      </c>
      <c r="H2135" s="156">
        <v>73</v>
      </c>
      <c r="I2135" s="157"/>
      <c r="L2135" s="153"/>
      <c r="M2135" s="158"/>
      <c r="T2135" s="159"/>
      <c r="AT2135" s="154" t="s">
        <v>176</v>
      </c>
      <c r="AU2135" s="154" t="s">
        <v>86</v>
      </c>
      <c r="AV2135" s="13" t="s">
        <v>86</v>
      </c>
      <c r="AW2135" s="13" t="s">
        <v>37</v>
      </c>
      <c r="AX2135" s="13" t="s">
        <v>76</v>
      </c>
      <c r="AY2135" s="154" t="s">
        <v>163</v>
      </c>
    </row>
    <row r="2136" spans="2:65" s="14" customFormat="1">
      <c r="B2136" s="160"/>
      <c r="D2136" s="141" t="s">
        <v>176</v>
      </c>
      <c r="E2136" s="161" t="s">
        <v>19</v>
      </c>
      <c r="F2136" s="162" t="s">
        <v>178</v>
      </c>
      <c r="H2136" s="163">
        <v>510.62900000000002</v>
      </c>
      <c r="I2136" s="164"/>
      <c r="L2136" s="160"/>
      <c r="M2136" s="165"/>
      <c r="T2136" s="166"/>
      <c r="AT2136" s="161" t="s">
        <v>176</v>
      </c>
      <c r="AU2136" s="161" t="s">
        <v>86</v>
      </c>
      <c r="AV2136" s="14" t="s">
        <v>170</v>
      </c>
      <c r="AW2136" s="14" t="s">
        <v>37</v>
      </c>
      <c r="AX2136" s="14" t="s">
        <v>84</v>
      </c>
      <c r="AY2136" s="161" t="s">
        <v>163</v>
      </c>
    </row>
    <row r="2137" spans="2:65" s="1" customFormat="1" ht="24.15" customHeight="1">
      <c r="B2137" s="33"/>
      <c r="C2137" s="128" t="s">
        <v>1409</v>
      </c>
      <c r="D2137" s="128" t="s">
        <v>165</v>
      </c>
      <c r="E2137" s="129" t="s">
        <v>1410</v>
      </c>
      <c r="F2137" s="130" t="s">
        <v>1411</v>
      </c>
      <c r="G2137" s="131" t="s">
        <v>187</v>
      </c>
      <c r="H2137" s="132">
        <v>510.62900000000002</v>
      </c>
      <c r="I2137" s="133"/>
      <c r="J2137" s="134">
        <f>ROUND(I2137*H2137,2)</f>
        <v>0</v>
      </c>
      <c r="K2137" s="130" t="s">
        <v>169</v>
      </c>
      <c r="L2137" s="33"/>
      <c r="M2137" s="135" t="s">
        <v>19</v>
      </c>
      <c r="N2137" s="136" t="s">
        <v>47</v>
      </c>
      <c r="P2137" s="137">
        <f>O2137*H2137</f>
        <v>0</v>
      </c>
      <c r="Q2137" s="137">
        <v>1.1730000000000001E-2</v>
      </c>
      <c r="R2137" s="137">
        <f>Q2137*H2137</f>
        <v>5.9896781700000004</v>
      </c>
      <c r="S2137" s="137">
        <v>0</v>
      </c>
      <c r="T2137" s="138">
        <f>S2137*H2137</f>
        <v>0</v>
      </c>
      <c r="AR2137" s="139" t="s">
        <v>170</v>
      </c>
      <c r="AT2137" s="139" t="s">
        <v>165</v>
      </c>
      <c r="AU2137" s="139" t="s">
        <v>86</v>
      </c>
      <c r="AY2137" s="18" t="s">
        <v>163</v>
      </c>
      <c r="BE2137" s="140">
        <f>IF(N2137="základní",J2137,0)</f>
        <v>0</v>
      </c>
      <c r="BF2137" s="140">
        <f>IF(N2137="snížená",J2137,0)</f>
        <v>0</v>
      </c>
      <c r="BG2137" s="140">
        <f>IF(N2137="zákl. přenesená",J2137,0)</f>
        <v>0</v>
      </c>
      <c r="BH2137" s="140">
        <f>IF(N2137="sníž. přenesená",J2137,0)</f>
        <v>0</v>
      </c>
      <c r="BI2137" s="140">
        <f>IF(N2137="nulová",J2137,0)</f>
        <v>0</v>
      </c>
      <c r="BJ2137" s="18" t="s">
        <v>84</v>
      </c>
      <c r="BK2137" s="140">
        <f>ROUND(I2137*H2137,2)</f>
        <v>0</v>
      </c>
      <c r="BL2137" s="18" t="s">
        <v>170</v>
      </c>
      <c r="BM2137" s="139" t="s">
        <v>1412</v>
      </c>
    </row>
    <row r="2138" spans="2:65" s="1" customFormat="1" ht="28.8">
      <c r="B2138" s="33"/>
      <c r="D2138" s="141" t="s">
        <v>172</v>
      </c>
      <c r="F2138" s="142" t="s">
        <v>1413</v>
      </c>
      <c r="I2138" s="143"/>
      <c r="L2138" s="33"/>
      <c r="M2138" s="144"/>
      <c r="T2138" s="54"/>
      <c r="AT2138" s="18" t="s">
        <v>172</v>
      </c>
      <c r="AU2138" s="18" t="s">
        <v>86</v>
      </c>
    </row>
    <row r="2139" spans="2:65" s="1" customFormat="1">
      <c r="B2139" s="33"/>
      <c r="D2139" s="145" t="s">
        <v>174</v>
      </c>
      <c r="F2139" s="146" t="s">
        <v>1414</v>
      </c>
      <c r="I2139" s="143"/>
      <c r="L2139" s="33"/>
      <c r="M2139" s="144"/>
      <c r="T2139" s="54"/>
      <c r="AT2139" s="18" t="s">
        <v>174</v>
      </c>
      <c r="AU2139" s="18" t="s">
        <v>86</v>
      </c>
    </row>
    <row r="2140" spans="2:65" s="1" customFormat="1" ht="16.5" customHeight="1">
      <c r="B2140" s="33"/>
      <c r="C2140" s="128" t="s">
        <v>1415</v>
      </c>
      <c r="D2140" s="128" t="s">
        <v>165</v>
      </c>
      <c r="E2140" s="129" t="s">
        <v>1416</v>
      </c>
      <c r="F2140" s="130" t="s">
        <v>1417</v>
      </c>
      <c r="G2140" s="131" t="s">
        <v>187</v>
      </c>
      <c r="H2140" s="132">
        <v>510.62900000000002</v>
      </c>
      <c r="I2140" s="133"/>
      <c r="J2140" s="134">
        <f>ROUND(I2140*H2140,2)</f>
        <v>0</v>
      </c>
      <c r="K2140" s="130" t="s">
        <v>169</v>
      </c>
      <c r="L2140" s="33"/>
      <c r="M2140" s="135" t="s">
        <v>19</v>
      </c>
      <c r="N2140" s="136" t="s">
        <v>47</v>
      </c>
      <c r="P2140" s="137">
        <f>O2140*H2140</f>
        <v>0</v>
      </c>
      <c r="Q2140" s="137">
        <v>1.2999999999999999E-4</v>
      </c>
      <c r="R2140" s="137">
        <f>Q2140*H2140</f>
        <v>6.6381769999999993E-2</v>
      </c>
      <c r="S2140" s="137">
        <v>0</v>
      </c>
      <c r="T2140" s="138">
        <f>S2140*H2140</f>
        <v>0</v>
      </c>
      <c r="AR2140" s="139" t="s">
        <v>170</v>
      </c>
      <c r="AT2140" s="139" t="s">
        <v>165</v>
      </c>
      <c r="AU2140" s="139" t="s">
        <v>86</v>
      </c>
      <c r="AY2140" s="18" t="s">
        <v>163</v>
      </c>
      <c r="BE2140" s="140">
        <f>IF(N2140="základní",J2140,0)</f>
        <v>0</v>
      </c>
      <c r="BF2140" s="140">
        <f>IF(N2140="snížená",J2140,0)</f>
        <v>0</v>
      </c>
      <c r="BG2140" s="140">
        <f>IF(N2140="zákl. přenesená",J2140,0)</f>
        <v>0</v>
      </c>
      <c r="BH2140" s="140">
        <f>IF(N2140="sníž. přenesená",J2140,0)</f>
        <v>0</v>
      </c>
      <c r="BI2140" s="140">
        <f>IF(N2140="nulová",J2140,0)</f>
        <v>0</v>
      </c>
      <c r="BJ2140" s="18" t="s">
        <v>84</v>
      </c>
      <c r="BK2140" s="140">
        <f>ROUND(I2140*H2140,2)</f>
        <v>0</v>
      </c>
      <c r="BL2140" s="18" t="s">
        <v>170</v>
      </c>
      <c r="BM2140" s="139" t="s">
        <v>1418</v>
      </c>
    </row>
    <row r="2141" spans="2:65" s="1" customFormat="1" ht="19.2">
      <c r="B2141" s="33"/>
      <c r="D2141" s="141" t="s">
        <v>172</v>
      </c>
      <c r="F2141" s="142" t="s">
        <v>1419</v>
      </c>
      <c r="I2141" s="143"/>
      <c r="L2141" s="33"/>
      <c r="M2141" s="144"/>
      <c r="T2141" s="54"/>
      <c r="AT2141" s="18" t="s">
        <v>172</v>
      </c>
      <c r="AU2141" s="18" t="s">
        <v>86</v>
      </c>
    </row>
    <row r="2142" spans="2:65" s="1" customFormat="1">
      <c r="B2142" s="33"/>
      <c r="D2142" s="145" t="s">
        <v>174</v>
      </c>
      <c r="F2142" s="146" t="s">
        <v>1420</v>
      </c>
      <c r="I2142" s="143"/>
      <c r="L2142" s="33"/>
      <c r="M2142" s="144"/>
      <c r="T2142" s="54"/>
      <c r="AT2142" s="18" t="s">
        <v>174</v>
      </c>
      <c r="AU2142" s="18" t="s">
        <v>86</v>
      </c>
    </row>
    <row r="2143" spans="2:65" s="1" customFormat="1" ht="37.799999999999997" customHeight="1">
      <c r="B2143" s="33"/>
      <c r="C2143" s="128" t="s">
        <v>1421</v>
      </c>
      <c r="D2143" s="128" t="s">
        <v>165</v>
      </c>
      <c r="E2143" s="129" t="s">
        <v>1422</v>
      </c>
      <c r="F2143" s="130" t="s">
        <v>1423</v>
      </c>
      <c r="G2143" s="131" t="s">
        <v>202</v>
      </c>
      <c r="H2143" s="132">
        <v>397.92</v>
      </c>
      <c r="I2143" s="133"/>
      <c r="J2143" s="134">
        <f>ROUND(I2143*H2143,2)</f>
        <v>0</v>
      </c>
      <c r="K2143" s="130" t="s">
        <v>169</v>
      </c>
      <c r="L2143" s="33"/>
      <c r="M2143" s="135" t="s">
        <v>19</v>
      </c>
      <c r="N2143" s="136" t="s">
        <v>47</v>
      </c>
      <c r="P2143" s="137">
        <f>O2143*H2143</f>
        <v>0</v>
      </c>
      <c r="Q2143" s="137">
        <v>2.0000000000000002E-5</v>
      </c>
      <c r="R2143" s="137">
        <f>Q2143*H2143</f>
        <v>7.9584000000000009E-3</v>
      </c>
      <c r="S2143" s="137">
        <v>0</v>
      </c>
      <c r="T2143" s="138">
        <f>S2143*H2143</f>
        <v>0</v>
      </c>
      <c r="AR2143" s="139" t="s">
        <v>170</v>
      </c>
      <c r="AT2143" s="139" t="s">
        <v>165</v>
      </c>
      <c r="AU2143" s="139" t="s">
        <v>86</v>
      </c>
      <c r="AY2143" s="18" t="s">
        <v>163</v>
      </c>
      <c r="BE2143" s="140">
        <f>IF(N2143="základní",J2143,0)</f>
        <v>0</v>
      </c>
      <c r="BF2143" s="140">
        <f>IF(N2143="snížená",J2143,0)</f>
        <v>0</v>
      </c>
      <c r="BG2143" s="140">
        <f>IF(N2143="zákl. přenesená",J2143,0)</f>
        <v>0</v>
      </c>
      <c r="BH2143" s="140">
        <f>IF(N2143="sníž. přenesená",J2143,0)</f>
        <v>0</v>
      </c>
      <c r="BI2143" s="140">
        <f>IF(N2143="nulová",J2143,0)</f>
        <v>0</v>
      </c>
      <c r="BJ2143" s="18" t="s">
        <v>84</v>
      </c>
      <c r="BK2143" s="140">
        <f>ROUND(I2143*H2143,2)</f>
        <v>0</v>
      </c>
      <c r="BL2143" s="18" t="s">
        <v>170</v>
      </c>
      <c r="BM2143" s="139" t="s">
        <v>1424</v>
      </c>
    </row>
    <row r="2144" spans="2:65" s="1" customFormat="1" ht="28.8">
      <c r="B2144" s="33"/>
      <c r="D2144" s="141" t="s">
        <v>172</v>
      </c>
      <c r="F2144" s="142" t="s">
        <v>1425</v>
      </c>
      <c r="I2144" s="143"/>
      <c r="L2144" s="33"/>
      <c r="M2144" s="144"/>
      <c r="T2144" s="54"/>
      <c r="AT2144" s="18" t="s">
        <v>172</v>
      </c>
      <c r="AU2144" s="18" t="s">
        <v>86</v>
      </c>
    </row>
    <row r="2145" spans="2:51" s="1" customFormat="1">
      <c r="B2145" s="33"/>
      <c r="D2145" s="145" t="s">
        <v>174</v>
      </c>
      <c r="F2145" s="146" t="s">
        <v>1426</v>
      </c>
      <c r="I2145" s="143"/>
      <c r="L2145" s="33"/>
      <c r="M2145" s="144"/>
      <c r="T2145" s="54"/>
      <c r="AT2145" s="18" t="s">
        <v>174</v>
      </c>
      <c r="AU2145" s="18" t="s">
        <v>86</v>
      </c>
    </row>
    <row r="2146" spans="2:51" s="12" customFormat="1">
      <c r="B2146" s="147"/>
      <c r="D2146" s="141" t="s">
        <v>176</v>
      </c>
      <c r="E2146" s="148" t="s">
        <v>19</v>
      </c>
      <c r="F2146" s="149" t="s">
        <v>511</v>
      </c>
      <c r="H2146" s="148" t="s">
        <v>19</v>
      </c>
      <c r="I2146" s="150"/>
      <c r="L2146" s="147"/>
      <c r="M2146" s="151"/>
      <c r="T2146" s="152"/>
      <c r="AT2146" s="148" t="s">
        <v>176</v>
      </c>
      <c r="AU2146" s="148" t="s">
        <v>86</v>
      </c>
      <c r="AV2146" s="12" t="s">
        <v>84</v>
      </c>
      <c r="AW2146" s="12" t="s">
        <v>37</v>
      </c>
      <c r="AX2146" s="12" t="s">
        <v>76</v>
      </c>
      <c r="AY2146" s="148" t="s">
        <v>163</v>
      </c>
    </row>
    <row r="2147" spans="2:51" s="12" customFormat="1">
      <c r="B2147" s="147"/>
      <c r="D2147" s="141" t="s">
        <v>176</v>
      </c>
      <c r="E2147" s="148" t="s">
        <v>19</v>
      </c>
      <c r="F2147" s="149" t="s">
        <v>877</v>
      </c>
      <c r="H2147" s="148" t="s">
        <v>19</v>
      </c>
      <c r="I2147" s="150"/>
      <c r="L2147" s="147"/>
      <c r="M2147" s="151"/>
      <c r="T2147" s="152"/>
      <c r="AT2147" s="148" t="s">
        <v>176</v>
      </c>
      <c r="AU2147" s="148" t="s">
        <v>86</v>
      </c>
      <c r="AV2147" s="12" t="s">
        <v>84</v>
      </c>
      <c r="AW2147" s="12" t="s">
        <v>37</v>
      </c>
      <c r="AX2147" s="12" t="s">
        <v>76</v>
      </c>
      <c r="AY2147" s="148" t="s">
        <v>163</v>
      </c>
    </row>
    <row r="2148" spans="2:51" s="13" customFormat="1">
      <c r="B2148" s="153"/>
      <c r="D2148" s="141" t="s">
        <v>176</v>
      </c>
      <c r="E2148" s="154" t="s">
        <v>19</v>
      </c>
      <c r="F2148" s="155" t="s">
        <v>1427</v>
      </c>
      <c r="H2148" s="156">
        <v>8.5299999999999994</v>
      </c>
      <c r="I2148" s="157"/>
      <c r="L2148" s="153"/>
      <c r="M2148" s="158"/>
      <c r="T2148" s="159"/>
      <c r="AT2148" s="154" t="s">
        <v>176</v>
      </c>
      <c r="AU2148" s="154" t="s">
        <v>86</v>
      </c>
      <c r="AV2148" s="13" t="s">
        <v>86</v>
      </c>
      <c r="AW2148" s="13" t="s">
        <v>37</v>
      </c>
      <c r="AX2148" s="13" t="s">
        <v>76</v>
      </c>
      <c r="AY2148" s="154" t="s">
        <v>163</v>
      </c>
    </row>
    <row r="2149" spans="2:51" s="12" customFormat="1">
      <c r="B2149" s="147"/>
      <c r="D2149" s="141" t="s">
        <v>176</v>
      </c>
      <c r="E2149" s="148" t="s">
        <v>19</v>
      </c>
      <c r="F2149" s="149" t="s">
        <v>909</v>
      </c>
      <c r="H2149" s="148" t="s">
        <v>19</v>
      </c>
      <c r="I2149" s="150"/>
      <c r="L2149" s="147"/>
      <c r="M2149" s="151"/>
      <c r="T2149" s="152"/>
      <c r="AT2149" s="148" t="s">
        <v>176</v>
      </c>
      <c r="AU2149" s="148" t="s">
        <v>86</v>
      </c>
      <c r="AV2149" s="12" t="s">
        <v>84</v>
      </c>
      <c r="AW2149" s="12" t="s">
        <v>37</v>
      </c>
      <c r="AX2149" s="12" t="s">
        <v>76</v>
      </c>
      <c r="AY2149" s="148" t="s">
        <v>163</v>
      </c>
    </row>
    <row r="2150" spans="2:51" s="13" customFormat="1" ht="20.399999999999999">
      <c r="B2150" s="153"/>
      <c r="D2150" s="141" t="s">
        <v>176</v>
      </c>
      <c r="E2150" s="154" t="s">
        <v>19</v>
      </c>
      <c r="F2150" s="155" t="s">
        <v>1428</v>
      </c>
      <c r="H2150" s="156">
        <v>21.3</v>
      </c>
      <c r="I2150" s="157"/>
      <c r="L2150" s="153"/>
      <c r="M2150" s="158"/>
      <c r="T2150" s="159"/>
      <c r="AT2150" s="154" t="s">
        <v>176</v>
      </c>
      <c r="AU2150" s="154" t="s">
        <v>86</v>
      </c>
      <c r="AV2150" s="13" t="s">
        <v>86</v>
      </c>
      <c r="AW2150" s="13" t="s">
        <v>37</v>
      </c>
      <c r="AX2150" s="13" t="s">
        <v>76</v>
      </c>
      <c r="AY2150" s="154" t="s">
        <v>163</v>
      </c>
    </row>
    <row r="2151" spans="2:51" s="12" customFormat="1">
      <c r="B2151" s="147"/>
      <c r="D2151" s="141" t="s">
        <v>176</v>
      </c>
      <c r="E2151" s="148" t="s">
        <v>19</v>
      </c>
      <c r="F2151" s="149" t="s">
        <v>912</v>
      </c>
      <c r="H2151" s="148" t="s">
        <v>19</v>
      </c>
      <c r="I2151" s="150"/>
      <c r="L2151" s="147"/>
      <c r="M2151" s="151"/>
      <c r="T2151" s="152"/>
      <c r="AT2151" s="148" t="s">
        <v>176</v>
      </c>
      <c r="AU2151" s="148" t="s">
        <v>86</v>
      </c>
      <c r="AV2151" s="12" t="s">
        <v>84</v>
      </c>
      <c r="AW2151" s="12" t="s">
        <v>37</v>
      </c>
      <c r="AX2151" s="12" t="s">
        <v>76</v>
      </c>
      <c r="AY2151" s="148" t="s">
        <v>163</v>
      </c>
    </row>
    <row r="2152" spans="2:51" s="13" customFormat="1">
      <c r="B2152" s="153"/>
      <c r="D2152" s="141" t="s">
        <v>176</v>
      </c>
      <c r="E2152" s="154" t="s">
        <v>19</v>
      </c>
      <c r="F2152" s="155" t="s">
        <v>1429</v>
      </c>
      <c r="H2152" s="156">
        <v>13.4</v>
      </c>
      <c r="I2152" s="157"/>
      <c r="L2152" s="153"/>
      <c r="M2152" s="158"/>
      <c r="T2152" s="159"/>
      <c r="AT2152" s="154" t="s">
        <v>176</v>
      </c>
      <c r="AU2152" s="154" t="s">
        <v>86</v>
      </c>
      <c r="AV2152" s="13" t="s">
        <v>86</v>
      </c>
      <c r="AW2152" s="13" t="s">
        <v>37</v>
      </c>
      <c r="AX2152" s="13" t="s">
        <v>76</v>
      </c>
      <c r="AY2152" s="154" t="s">
        <v>163</v>
      </c>
    </row>
    <row r="2153" spans="2:51" s="12" customFormat="1">
      <c r="B2153" s="147"/>
      <c r="D2153" s="141" t="s">
        <v>176</v>
      </c>
      <c r="E2153" s="148" t="s">
        <v>19</v>
      </c>
      <c r="F2153" s="149" t="s">
        <v>915</v>
      </c>
      <c r="H2153" s="148" t="s">
        <v>19</v>
      </c>
      <c r="I2153" s="150"/>
      <c r="L2153" s="147"/>
      <c r="M2153" s="151"/>
      <c r="T2153" s="152"/>
      <c r="AT2153" s="148" t="s">
        <v>176</v>
      </c>
      <c r="AU2153" s="148" t="s">
        <v>86</v>
      </c>
      <c r="AV2153" s="12" t="s">
        <v>84</v>
      </c>
      <c r="AW2153" s="12" t="s">
        <v>37</v>
      </c>
      <c r="AX2153" s="12" t="s">
        <v>76</v>
      </c>
      <c r="AY2153" s="148" t="s">
        <v>163</v>
      </c>
    </row>
    <row r="2154" spans="2:51" s="13" customFormat="1" ht="20.399999999999999">
      <c r="B2154" s="153"/>
      <c r="D2154" s="141" t="s">
        <v>176</v>
      </c>
      <c r="E2154" s="154" t="s">
        <v>19</v>
      </c>
      <c r="F2154" s="155" t="s">
        <v>1112</v>
      </c>
      <c r="H2154" s="156">
        <v>12</v>
      </c>
      <c r="I2154" s="157"/>
      <c r="L2154" s="153"/>
      <c r="M2154" s="158"/>
      <c r="T2154" s="159"/>
      <c r="AT2154" s="154" t="s">
        <v>176</v>
      </c>
      <c r="AU2154" s="154" t="s">
        <v>86</v>
      </c>
      <c r="AV2154" s="13" t="s">
        <v>86</v>
      </c>
      <c r="AW2154" s="13" t="s">
        <v>37</v>
      </c>
      <c r="AX2154" s="13" t="s">
        <v>76</v>
      </c>
      <c r="AY2154" s="154" t="s">
        <v>163</v>
      </c>
    </row>
    <row r="2155" spans="2:51" s="12" customFormat="1">
      <c r="B2155" s="147"/>
      <c r="D2155" s="141" t="s">
        <v>176</v>
      </c>
      <c r="E2155" s="148" t="s">
        <v>19</v>
      </c>
      <c r="F2155" s="149" t="s">
        <v>917</v>
      </c>
      <c r="H2155" s="148" t="s">
        <v>19</v>
      </c>
      <c r="I2155" s="150"/>
      <c r="L2155" s="147"/>
      <c r="M2155" s="151"/>
      <c r="T2155" s="152"/>
      <c r="AT2155" s="148" t="s">
        <v>176</v>
      </c>
      <c r="AU2155" s="148" t="s">
        <v>86</v>
      </c>
      <c r="AV2155" s="12" t="s">
        <v>84</v>
      </c>
      <c r="AW2155" s="12" t="s">
        <v>37</v>
      </c>
      <c r="AX2155" s="12" t="s">
        <v>76</v>
      </c>
      <c r="AY2155" s="148" t="s">
        <v>163</v>
      </c>
    </row>
    <row r="2156" spans="2:51" s="13" customFormat="1">
      <c r="B2156" s="153"/>
      <c r="D2156" s="141" t="s">
        <v>176</v>
      </c>
      <c r="E2156" s="154" t="s">
        <v>19</v>
      </c>
      <c r="F2156" s="155" t="s">
        <v>1113</v>
      </c>
      <c r="H2156" s="156">
        <v>5.4</v>
      </c>
      <c r="I2156" s="157"/>
      <c r="L2156" s="153"/>
      <c r="M2156" s="158"/>
      <c r="T2156" s="159"/>
      <c r="AT2156" s="154" t="s">
        <v>176</v>
      </c>
      <c r="AU2156" s="154" t="s">
        <v>86</v>
      </c>
      <c r="AV2156" s="13" t="s">
        <v>86</v>
      </c>
      <c r="AW2156" s="13" t="s">
        <v>37</v>
      </c>
      <c r="AX2156" s="13" t="s">
        <v>76</v>
      </c>
      <c r="AY2156" s="154" t="s">
        <v>163</v>
      </c>
    </row>
    <row r="2157" spans="2:51" s="12" customFormat="1">
      <c r="B2157" s="147"/>
      <c r="D2157" s="141" t="s">
        <v>176</v>
      </c>
      <c r="E2157" s="148" t="s">
        <v>19</v>
      </c>
      <c r="F2157" s="149" t="s">
        <v>919</v>
      </c>
      <c r="H2157" s="148" t="s">
        <v>19</v>
      </c>
      <c r="I2157" s="150"/>
      <c r="L2157" s="147"/>
      <c r="M2157" s="151"/>
      <c r="T2157" s="152"/>
      <c r="AT2157" s="148" t="s">
        <v>176</v>
      </c>
      <c r="AU2157" s="148" t="s">
        <v>86</v>
      </c>
      <c r="AV2157" s="12" t="s">
        <v>84</v>
      </c>
      <c r="AW2157" s="12" t="s">
        <v>37</v>
      </c>
      <c r="AX2157" s="12" t="s">
        <v>76</v>
      </c>
      <c r="AY2157" s="148" t="s">
        <v>163</v>
      </c>
    </row>
    <row r="2158" spans="2:51" s="13" customFormat="1">
      <c r="B2158" s="153"/>
      <c r="D2158" s="141" t="s">
        <v>176</v>
      </c>
      <c r="E2158" s="154" t="s">
        <v>19</v>
      </c>
      <c r="F2158" s="155" t="s">
        <v>1114</v>
      </c>
      <c r="H2158" s="156">
        <v>7.9</v>
      </c>
      <c r="I2158" s="157"/>
      <c r="L2158" s="153"/>
      <c r="M2158" s="158"/>
      <c r="T2158" s="159"/>
      <c r="AT2158" s="154" t="s">
        <v>176</v>
      </c>
      <c r="AU2158" s="154" t="s">
        <v>86</v>
      </c>
      <c r="AV2158" s="13" t="s">
        <v>86</v>
      </c>
      <c r="AW2158" s="13" t="s">
        <v>37</v>
      </c>
      <c r="AX2158" s="13" t="s">
        <v>76</v>
      </c>
      <c r="AY2158" s="154" t="s">
        <v>163</v>
      </c>
    </row>
    <row r="2159" spans="2:51" s="12" customFormat="1">
      <c r="B2159" s="147"/>
      <c r="D2159" s="141" t="s">
        <v>176</v>
      </c>
      <c r="E2159" s="148" t="s">
        <v>19</v>
      </c>
      <c r="F2159" s="149" t="s">
        <v>922</v>
      </c>
      <c r="H2159" s="148" t="s">
        <v>19</v>
      </c>
      <c r="I2159" s="150"/>
      <c r="L2159" s="147"/>
      <c r="M2159" s="151"/>
      <c r="T2159" s="152"/>
      <c r="AT2159" s="148" t="s">
        <v>176</v>
      </c>
      <c r="AU2159" s="148" t="s">
        <v>86</v>
      </c>
      <c r="AV2159" s="12" t="s">
        <v>84</v>
      </c>
      <c r="AW2159" s="12" t="s">
        <v>37</v>
      </c>
      <c r="AX2159" s="12" t="s">
        <v>76</v>
      </c>
      <c r="AY2159" s="148" t="s">
        <v>163</v>
      </c>
    </row>
    <row r="2160" spans="2:51" s="13" customFormat="1">
      <c r="B2160" s="153"/>
      <c r="D2160" s="141" t="s">
        <v>176</v>
      </c>
      <c r="E2160" s="154" t="s">
        <v>19</v>
      </c>
      <c r="F2160" s="155" t="s">
        <v>1430</v>
      </c>
      <c r="H2160" s="156">
        <v>18.5</v>
      </c>
      <c r="I2160" s="157"/>
      <c r="L2160" s="153"/>
      <c r="M2160" s="158"/>
      <c r="T2160" s="159"/>
      <c r="AT2160" s="154" t="s">
        <v>176</v>
      </c>
      <c r="AU2160" s="154" t="s">
        <v>86</v>
      </c>
      <c r="AV2160" s="13" t="s">
        <v>86</v>
      </c>
      <c r="AW2160" s="13" t="s">
        <v>37</v>
      </c>
      <c r="AX2160" s="13" t="s">
        <v>76</v>
      </c>
      <c r="AY2160" s="154" t="s">
        <v>163</v>
      </c>
    </row>
    <row r="2161" spans="2:51" s="12" customFormat="1">
      <c r="B2161" s="147"/>
      <c r="D2161" s="141" t="s">
        <v>176</v>
      </c>
      <c r="E2161" s="148" t="s">
        <v>19</v>
      </c>
      <c r="F2161" s="149" t="s">
        <v>925</v>
      </c>
      <c r="H2161" s="148" t="s">
        <v>19</v>
      </c>
      <c r="I2161" s="150"/>
      <c r="L2161" s="147"/>
      <c r="M2161" s="151"/>
      <c r="T2161" s="152"/>
      <c r="AT2161" s="148" t="s">
        <v>176</v>
      </c>
      <c r="AU2161" s="148" t="s">
        <v>86</v>
      </c>
      <c r="AV2161" s="12" t="s">
        <v>84</v>
      </c>
      <c r="AW2161" s="12" t="s">
        <v>37</v>
      </c>
      <c r="AX2161" s="12" t="s">
        <v>76</v>
      </c>
      <c r="AY2161" s="148" t="s">
        <v>163</v>
      </c>
    </row>
    <row r="2162" spans="2:51" s="13" customFormat="1" ht="20.399999999999999">
      <c r="B2162" s="153"/>
      <c r="D2162" s="141" t="s">
        <v>176</v>
      </c>
      <c r="E2162" s="154" t="s">
        <v>19</v>
      </c>
      <c r="F2162" s="155" t="s">
        <v>1115</v>
      </c>
      <c r="H2162" s="156">
        <v>21.6</v>
      </c>
      <c r="I2162" s="157"/>
      <c r="L2162" s="153"/>
      <c r="M2162" s="158"/>
      <c r="T2162" s="159"/>
      <c r="AT2162" s="154" t="s">
        <v>176</v>
      </c>
      <c r="AU2162" s="154" t="s">
        <v>86</v>
      </c>
      <c r="AV2162" s="13" t="s">
        <v>86</v>
      </c>
      <c r="AW2162" s="13" t="s">
        <v>37</v>
      </c>
      <c r="AX2162" s="13" t="s">
        <v>76</v>
      </c>
      <c r="AY2162" s="154" t="s">
        <v>163</v>
      </c>
    </row>
    <row r="2163" spans="2:51" s="12" customFormat="1">
      <c r="B2163" s="147"/>
      <c r="D2163" s="141" t="s">
        <v>176</v>
      </c>
      <c r="E2163" s="148" t="s">
        <v>19</v>
      </c>
      <c r="F2163" s="149" t="s">
        <v>928</v>
      </c>
      <c r="H2163" s="148" t="s">
        <v>19</v>
      </c>
      <c r="I2163" s="150"/>
      <c r="L2163" s="147"/>
      <c r="M2163" s="151"/>
      <c r="T2163" s="152"/>
      <c r="AT2163" s="148" t="s">
        <v>176</v>
      </c>
      <c r="AU2163" s="148" t="s">
        <v>86</v>
      </c>
      <c r="AV2163" s="12" t="s">
        <v>84</v>
      </c>
      <c r="AW2163" s="12" t="s">
        <v>37</v>
      </c>
      <c r="AX2163" s="12" t="s">
        <v>76</v>
      </c>
      <c r="AY2163" s="148" t="s">
        <v>163</v>
      </c>
    </row>
    <row r="2164" spans="2:51" s="13" customFormat="1" ht="20.399999999999999">
      <c r="B2164" s="153"/>
      <c r="D2164" s="141" t="s">
        <v>176</v>
      </c>
      <c r="E2164" s="154" t="s">
        <v>19</v>
      </c>
      <c r="F2164" s="155" t="s">
        <v>1116</v>
      </c>
      <c r="H2164" s="156">
        <v>16.899999999999999</v>
      </c>
      <c r="I2164" s="157"/>
      <c r="L2164" s="153"/>
      <c r="M2164" s="158"/>
      <c r="T2164" s="159"/>
      <c r="AT2164" s="154" t="s">
        <v>176</v>
      </c>
      <c r="AU2164" s="154" t="s">
        <v>86</v>
      </c>
      <c r="AV2164" s="13" t="s">
        <v>86</v>
      </c>
      <c r="AW2164" s="13" t="s">
        <v>37</v>
      </c>
      <c r="AX2164" s="13" t="s">
        <v>76</v>
      </c>
      <c r="AY2164" s="154" t="s">
        <v>163</v>
      </c>
    </row>
    <row r="2165" spans="2:51" s="12" customFormat="1">
      <c r="B2165" s="147"/>
      <c r="D2165" s="141" t="s">
        <v>176</v>
      </c>
      <c r="E2165" s="148" t="s">
        <v>19</v>
      </c>
      <c r="F2165" s="149" t="s">
        <v>931</v>
      </c>
      <c r="H2165" s="148" t="s">
        <v>19</v>
      </c>
      <c r="I2165" s="150"/>
      <c r="L2165" s="147"/>
      <c r="M2165" s="151"/>
      <c r="T2165" s="152"/>
      <c r="AT2165" s="148" t="s">
        <v>176</v>
      </c>
      <c r="AU2165" s="148" t="s">
        <v>86</v>
      </c>
      <c r="AV2165" s="12" t="s">
        <v>84</v>
      </c>
      <c r="AW2165" s="12" t="s">
        <v>37</v>
      </c>
      <c r="AX2165" s="12" t="s">
        <v>76</v>
      </c>
      <c r="AY2165" s="148" t="s">
        <v>163</v>
      </c>
    </row>
    <row r="2166" spans="2:51" s="13" customFormat="1">
      <c r="B2166" s="153"/>
      <c r="D2166" s="141" t="s">
        <v>176</v>
      </c>
      <c r="E2166" s="154" t="s">
        <v>19</v>
      </c>
      <c r="F2166" s="155" t="s">
        <v>1117</v>
      </c>
      <c r="H2166" s="156">
        <v>11.5</v>
      </c>
      <c r="I2166" s="157"/>
      <c r="L2166" s="153"/>
      <c r="M2166" s="158"/>
      <c r="T2166" s="159"/>
      <c r="AT2166" s="154" t="s">
        <v>176</v>
      </c>
      <c r="AU2166" s="154" t="s">
        <v>86</v>
      </c>
      <c r="AV2166" s="13" t="s">
        <v>86</v>
      </c>
      <c r="AW2166" s="13" t="s">
        <v>37</v>
      </c>
      <c r="AX2166" s="13" t="s">
        <v>76</v>
      </c>
      <c r="AY2166" s="154" t="s">
        <v>163</v>
      </c>
    </row>
    <row r="2167" spans="2:51" s="12" customFormat="1">
      <c r="B2167" s="147"/>
      <c r="D2167" s="141" t="s">
        <v>176</v>
      </c>
      <c r="E2167" s="148" t="s">
        <v>19</v>
      </c>
      <c r="F2167" s="149" t="s">
        <v>934</v>
      </c>
      <c r="H2167" s="148" t="s">
        <v>19</v>
      </c>
      <c r="I2167" s="150"/>
      <c r="L2167" s="147"/>
      <c r="M2167" s="151"/>
      <c r="T2167" s="152"/>
      <c r="AT2167" s="148" t="s">
        <v>176</v>
      </c>
      <c r="AU2167" s="148" t="s">
        <v>86</v>
      </c>
      <c r="AV2167" s="12" t="s">
        <v>84</v>
      </c>
      <c r="AW2167" s="12" t="s">
        <v>37</v>
      </c>
      <c r="AX2167" s="12" t="s">
        <v>76</v>
      </c>
      <c r="AY2167" s="148" t="s">
        <v>163</v>
      </c>
    </row>
    <row r="2168" spans="2:51" s="13" customFormat="1">
      <c r="B2168" s="153"/>
      <c r="D2168" s="141" t="s">
        <v>176</v>
      </c>
      <c r="E2168" s="154" t="s">
        <v>19</v>
      </c>
      <c r="F2168" s="155" t="s">
        <v>1431</v>
      </c>
      <c r="H2168" s="156">
        <v>24.2</v>
      </c>
      <c r="I2168" s="157"/>
      <c r="L2168" s="153"/>
      <c r="M2168" s="158"/>
      <c r="T2168" s="159"/>
      <c r="AT2168" s="154" t="s">
        <v>176</v>
      </c>
      <c r="AU2168" s="154" t="s">
        <v>86</v>
      </c>
      <c r="AV2168" s="13" t="s">
        <v>86</v>
      </c>
      <c r="AW2168" s="13" t="s">
        <v>37</v>
      </c>
      <c r="AX2168" s="13" t="s">
        <v>76</v>
      </c>
      <c r="AY2168" s="154" t="s">
        <v>163</v>
      </c>
    </row>
    <row r="2169" spans="2:51" s="12" customFormat="1">
      <c r="B2169" s="147"/>
      <c r="D2169" s="141" t="s">
        <v>176</v>
      </c>
      <c r="E2169" s="148" t="s">
        <v>19</v>
      </c>
      <c r="F2169" s="149" t="s">
        <v>937</v>
      </c>
      <c r="H2169" s="148" t="s">
        <v>19</v>
      </c>
      <c r="I2169" s="150"/>
      <c r="L2169" s="147"/>
      <c r="M2169" s="151"/>
      <c r="T2169" s="152"/>
      <c r="AT2169" s="148" t="s">
        <v>176</v>
      </c>
      <c r="AU2169" s="148" t="s">
        <v>86</v>
      </c>
      <c r="AV2169" s="12" t="s">
        <v>84</v>
      </c>
      <c r="AW2169" s="12" t="s">
        <v>37</v>
      </c>
      <c r="AX2169" s="12" t="s">
        <v>76</v>
      </c>
      <c r="AY2169" s="148" t="s">
        <v>163</v>
      </c>
    </row>
    <row r="2170" spans="2:51" s="13" customFormat="1">
      <c r="B2170" s="153"/>
      <c r="D2170" s="141" t="s">
        <v>176</v>
      </c>
      <c r="E2170" s="154" t="s">
        <v>19</v>
      </c>
      <c r="F2170" s="155" t="s">
        <v>1432</v>
      </c>
      <c r="H2170" s="156">
        <v>24.6</v>
      </c>
      <c r="I2170" s="157"/>
      <c r="L2170" s="153"/>
      <c r="M2170" s="158"/>
      <c r="T2170" s="159"/>
      <c r="AT2170" s="154" t="s">
        <v>176</v>
      </c>
      <c r="AU2170" s="154" t="s">
        <v>86</v>
      </c>
      <c r="AV2170" s="13" t="s">
        <v>86</v>
      </c>
      <c r="AW2170" s="13" t="s">
        <v>37</v>
      </c>
      <c r="AX2170" s="13" t="s">
        <v>76</v>
      </c>
      <c r="AY2170" s="154" t="s">
        <v>163</v>
      </c>
    </row>
    <row r="2171" spans="2:51" s="12" customFormat="1">
      <c r="B2171" s="147"/>
      <c r="D2171" s="141" t="s">
        <v>176</v>
      </c>
      <c r="E2171" s="148" t="s">
        <v>19</v>
      </c>
      <c r="F2171" s="149" t="s">
        <v>940</v>
      </c>
      <c r="H2171" s="148" t="s">
        <v>19</v>
      </c>
      <c r="I2171" s="150"/>
      <c r="L2171" s="147"/>
      <c r="M2171" s="151"/>
      <c r="T2171" s="152"/>
      <c r="AT2171" s="148" t="s">
        <v>176</v>
      </c>
      <c r="AU2171" s="148" t="s">
        <v>86</v>
      </c>
      <c r="AV2171" s="12" t="s">
        <v>84</v>
      </c>
      <c r="AW2171" s="12" t="s">
        <v>37</v>
      </c>
      <c r="AX2171" s="12" t="s">
        <v>76</v>
      </c>
      <c r="AY2171" s="148" t="s">
        <v>163</v>
      </c>
    </row>
    <row r="2172" spans="2:51" s="13" customFormat="1">
      <c r="B2172" s="153"/>
      <c r="D2172" s="141" t="s">
        <v>176</v>
      </c>
      <c r="E2172" s="154" t="s">
        <v>19</v>
      </c>
      <c r="F2172" s="155" t="s">
        <v>1433</v>
      </c>
      <c r="H2172" s="156">
        <v>12</v>
      </c>
      <c r="I2172" s="157"/>
      <c r="L2172" s="153"/>
      <c r="M2172" s="158"/>
      <c r="T2172" s="159"/>
      <c r="AT2172" s="154" t="s">
        <v>176</v>
      </c>
      <c r="AU2172" s="154" t="s">
        <v>86</v>
      </c>
      <c r="AV2172" s="13" t="s">
        <v>86</v>
      </c>
      <c r="AW2172" s="13" t="s">
        <v>37</v>
      </c>
      <c r="AX2172" s="13" t="s">
        <v>76</v>
      </c>
      <c r="AY2172" s="154" t="s">
        <v>163</v>
      </c>
    </row>
    <row r="2173" spans="2:51" s="12" customFormat="1">
      <c r="B2173" s="147"/>
      <c r="D2173" s="141" t="s">
        <v>176</v>
      </c>
      <c r="E2173" s="148" t="s">
        <v>19</v>
      </c>
      <c r="F2173" s="149" t="s">
        <v>943</v>
      </c>
      <c r="H2173" s="148" t="s">
        <v>19</v>
      </c>
      <c r="I2173" s="150"/>
      <c r="L2173" s="147"/>
      <c r="M2173" s="151"/>
      <c r="T2173" s="152"/>
      <c r="AT2173" s="148" t="s">
        <v>176</v>
      </c>
      <c r="AU2173" s="148" t="s">
        <v>86</v>
      </c>
      <c r="AV2173" s="12" t="s">
        <v>84</v>
      </c>
      <c r="AW2173" s="12" t="s">
        <v>37</v>
      </c>
      <c r="AX2173" s="12" t="s">
        <v>76</v>
      </c>
      <c r="AY2173" s="148" t="s">
        <v>163</v>
      </c>
    </row>
    <row r="2174" spans="2:51" s="13" customFormat="1">
      <c r="B2174" s="153"/>
      <c r="D2174" s="141" t="s">
        <v>176</v>
      </c>
      <c r="E2174" s="154" t="s">
        <v>19</v>
      </c>
      <c r="F2174" s="155" t="s">
        <v>1118</v>
      </c>
      <c r="H2174" s="156">
        <v>7.6</v>
      </c>
      <c r="I2174" s="157"/>
      <c r="L2174" s="153"/>
      <c r="M2174" s="158"/>
      <c r="T2174" s="159"/>
      <c r="AT2174" s="154" t="s">
        <v>176</v>
      </c>
      <c r="AU2174" s="154" t="s">
        <v>86</v>
      </c>
      <c r="AV2174" s="13" t="s">
        <v>86</v>
      </c>
      <c r="AW2174" s="13" t="s">
        <v>37</v>
      </c>
      <c r="AX2174" s="13" t="s">
        <v>76</v>
      </c>
      <c r="AY2174" s="154" t="s">
        <v>163</v>
      </c>
    </row>
    <row r="2175" spans="2:51" s="12" customFormat="1">
      <c r="B2175" s="147"/>
      <c r="D2175" s="141" t="s">
        <v>176</v>
      </c>
      <c r="E2175" s="148" t="s">
        <v>19</v>
      </c>
      <c r="F2175" s="149" t="s">
        <v>558</v>
      </c>
      <c r="H2175" s="148" t="s">
        <v>19</v>
      </c>
      <c r="I2175" s="150"/>
      <c r="L2175" s="147"/>
      <c r="M2175" s="151"/>
      <c r="T2175" s="152"/>
      <c r="AT2175" s="148" t="s">
        <v>176</v>
      </c>
      <c r="AU2175" s="148" t="s">
        <v>86</v>
      </c>
      <c r="AV2175" s="12" t="s">
        <v>84</v>
      </c>
      <c r="AW2175" s="12" t="s">
        <v>37</v>
      </c>
      <c r="AX2175" s="12" t="s">
        <v>76</v>
      </c>
      <c r="AY2175" s="148" t="s">
        <v>163</v>
      </c>
    </row>
    <row r="2176" spans="2:51" s="12" customFormat="1">
      <c r="B2176" s="147"/>
      <c r="D2176" s="141" t="s">
        <v>176</v>
      </c>
      <c r="E2176" s="148" t="s">
        <v>19</v>
      </c>
      <c r="F2176" s="149" t="s">
        <v>880</v>
      </c>
      <c r="H2176" s="148" t="s">
        <v>19</v>
      </c>
      <c r="I2176" s="150"/>
      <c r="L2176" s="147"/>
      <c r="M2176" s="151"/>
      <c r="T2176" s="152"/>
      <c r="AT2176" s="148" t="s">
        <v>176</v>
      </c>
      <c r="AU2176" s="148" t="s">
        <v>86</v>
      </c>
      <c r="AV2176" s="12" t="s">
        <v>84</v>
      </c>
      <c r="AW2176" s="12" t="s">
        <v>37</v>
      </c>
      <c r="AX2176" s="12" t="s">
        <v>76</v>
      </c>
      <c r="AY2176" s="148" t="s">
        <v>163</v>
      </c>
    </row>
    <row r="2177" spans="2:51" s="13" customFormat="1">
      <c r="B2177" s="153"/>
      <c r="D2177" s="141" t="s">
        <v>176</v>
      </c>
      <c r="E2177" s="154" t="s">
        <v>19</v>
      </c>
      <c r="F2177" s="155" t="s">
        <v>1119</v>
      </c>
      <c r="H2177" s="156">
        <v>3.89</v>
      </c>
      <c r="I2177" s="157"/>
      <c r="L2177" s="153"/>
      <c r="M2177" s="158"/>
      <c r="T2177" s="159"/>
      <c r="AT2177" s="154" t="s">
        <v>176</v>
      </c>
      <c r="AU2177" s="154" t="s">
        <v>86</v>
      </c>
      <c r="AV2177" s="13" t="s">
        <v>86</v>
      </c>
      <c r="AW2177" s="13" t="s">
        <v>37</v>
      </c>
      <c r="AX2177" s="13" t="s">
        <v>76</v>
      </c>
      <c r="AY2177" s="154" t="s">
        <v>163</v>
      </c>
    </row>
    <row r="2178" spans="2:51" s="12" customFormat="1">
      <c r="B2178" s="147"/>
      <c r="D2178" s="141" t="s">
        <v>176</v>
      </c>
      <c r="E2178" s="148" t="s">
        <v>19</v>
      </c>
      <c r="F2178" s="149" t="s">
        <v>947</v>
      </c>
      <c r="H2178" s="148" t="s">
        <v>19</v>
      </c>
      <c r="I2178" s="150"/>
      <c r="L2178" s="147"/>
      <c r="M2178" s="151"/>
      <c r="T2178" s="152"/>
      <c r="AT2178" s="148" t="s">
        <v>176</v>
      </c>
      <c r="AU2178" s="148" t="s">
        <v>86</v>
      </c>
      <c r="AV2178" s="12" t="s">
        <v>84</v>
      </c>
      <c r="AW2178" s="12" t="s">
        <v>37</v>
      </c>
      <c r="AX2178" s="12" t="s">
        <v>76</v>
      </c>
      <c r="AY2178" s="148" t="s">
        <v>163</v>
      </c>
    </row>
    <row r="2179" spans="2:51" s="13" customFormat="1">
      <c r="B2179" s="153"/>
      <c r="D2179" s="141" t="s">
        <v>176</v>
      </c>
      <c r="E2179" s="154" t="s">
        <v>19</v>
      </c>
      <c r="F2179" s="155" t="s">
        <v>1120</v>
      </c>
      <c r="H2179" s="156">
        <v>20.399999999999999</v>
      </c>
      <c r="I2179" s="157"/>
      <c r="L2179" s="153"/>
      <c r="M2179" s="158"/>
      <c r="T2179" s="159"/>
      <c r="AT2179" s="154" t="s">
        <v>176</v>
      </c>
      <c r="AU2179" s="154" t="s">
        <v>86</v>
      </c>
      <c r="AV2179" s="13" t="s">
        <v>86</v>
      </c>
      <c r="AW2179" s="13" t="s">
        <v>37</v>
      </c>
      <c r="AX2179" s="13" t="s">
        <v>76</v>
      </c>
      <c r="AY2179" s="154" t="s">
        <v>163</v>
      </c>
    </row>
    <row r="2180" spans="2:51" s="12" customFormat="1">
      <c r="B2180" s="147"/>
      <c r="D2180" s="141" t="s">
        <v>176</v>
      </c>
      <c r="E2180" s="148" t="s">
        <v>19</v>
      </c>
      <c r="F2180" s="149" t="s">
        <v>950</v>
      </c>
      <c r="H2180" s="148" t="s">
        <v>19</v>
      </c>
      <c r="I2180" s="150"/>
      <c r="L2180" s="147"/>
      <c r="M2180" s="151"/>
      <c r="T2180" s="152"/>
      <c r="AT2180" s="148" t="s">
        <v>176</v>
      </c>
      <c r="AU2180" s="148" t="s">
        <v>86</v>
      </c>
      <c r="AV2180" s="12" t="s">
        <v>84</v>
      </c>
      <c r="AW2180" s="12" t="s">
        <v>37</v>
      </c>
      <c r="AX2180" s="12" t="s">
        <v>76</v>
      </c>
      <c r="AY2180" s="148" t="s">
        <v>163</v>
      </c>
    </row>
    <row r="2181" spans="2:51" s="13" customFormat="1">
      <c r="B2181" s="153"/>
      <c r="D2181" s="141" t="s">
        <v>176</v>
      </c>
      <c r="E2181" s="154" t="s">
        <v>19</v>
      </c>
      <c r="F2181" s="155" t="s">
        <v>1434</v>
      </c>
      <c r="H2181" s="156">
        <v>15.3</v>
      </c>
      <c r="I2181" s="157"/>
      <c r="L2181" s="153"/>
      <c r="M2181" s="158"/>
      <c r="T2181" s="159"/>
      <c r="AT2181" s="154" t="s">
        <v>176</v>
      </c>
      <c r="AU2181" s="154" t="s">
        <v>86</v>
      </c>
      <c r="AV2181" s="13" t="s">
        <v>86</v>
      </c>
      <c r="AW2181" s="13" t="s">
        <v>37</v>
      </c>
      <c r="AX2181" s="13" t="s">
        <v>76</v>
      </c>
      <c r="AY2181" s="154" t="s">
        <v>163</v>
      </c>
    </row>
    <row r="2182" spans="2:51" s="12" customFormat="1">
      <c r="B2182" s="147"/>
      <c r="D2182" s="141" t="s">
        <v>176</v>
      </c>
      <c r="E2182" s="148" t="s">
        <v>19</v>
      </c>
      <c r="F2182" s="149" t="s">
        <v>953</v>
      </c>
      <c r="H2182" s="148" t="s">
        <v>19</v>
      </c>
      <c r="I2182" s="150"/>
      <c r="L2182" s="147"/>
      <c r="M2182" s="151"/>
      <c r="T2182" s="152"/>
      <c r="AT2182" s="148" t="s">
        <v>176</v>
      </c>
      <c r="AU2182" s="148" t="s">
        <v>86</v>
      </c>
      <c r="AV2182" s="12" t="s">
        <v>84</v>
      </c>
      <c r="AW2182" s="12" t="s">
        <v>37</v>
      </c>
      <c r="AX2182" s="12" t="s">
        <v>76</v>
      </c>
      <c r="AY2182" s="148" t="s">
        <v>163</v>
      </c>
    </row>
    <row r="2183" spans="2:51" s="13" customFormat="1">
      <c r="B2183" s="153"/>
      <c r="D2183" s="141" t="s">
        <v>176</v>
      </c>
      <c r="E2183" s="154" t="s">
        <v>19</v>
      </c>
      <c r="F2183" s="155" t="s">
        <v>1121</v>
      </c>
      <c r="H2183" s="156">
        <v>8.1</v>
      </c>
      <c r="I2183" s="157"/>
      <c r="L2183" s="153"/>
      <c r="M2183" s="158"/>
      <c r="T2183" s="159"/>
      <c r="AT2183" s="154" t="s">
        <v>176</v>
      </c>
      <c r="AU2183" s="154" t="s">
        <v>86</v>
      </c>
      <c r="AV2183" s="13" t="s">
        <v>86</v>
      </c>
      <c r="AW2183" s="13" t="s">
        <v>37</v>
      </c>
      <c r="AX2183" s="13" t="s">
        <v>76</v>
      </c>
      <c r="AY2183" s="154" t="s">
        <v>163</v>
      </c>
    </row>
    <row r="2184" spans="2:51" s="12" customFormat="1">
      <c r="B2184" s="147"/>
      <c r="D2184" s="141" t="s">
        <v>176</v>
      </c>
      <c r="E2184" s="148" t="s">
        <v>19</v>
      </c>
      <c r="F2184" s="149" t="s">
        <v>955</v>
      </c>
      <c r="H2184" s="148" t="s">
        <v>19</v>
      </c>
      <c r="I2184" s="150"/>
      <c r="L2184" s="147"/>
      <c r="M2184" s="151"/>
      <c r="T2184" s="152"/>
      <c r="AT2184" s="148" t="s">
        <v>176</v>
      </c>
      <c r="AU2184" s="148" t="s">
        <v>86</v>
      </c>
      <c r="AV2184" s="12" t="s">
        <v>84</v>
      </c>
      <c r="AW2184" s="12" t="s">
        <v>37</v>
      </c>
      <c r="AX2184" s="12" t="s">
        <v>76</v>
      </c>
      <c r="AY2184" s="148" t="s">
        <v>163</v>
      </c>
    </row>
    <row r="2185" spans="2:51" s="13" customFormat="1">
      <c r="B2185" s="153"/>
      <c r="D2185" s="141" t="s">
        <v>176</v>
      </c>
      <c r="E2185" s="154" t="s">
        <v>19</v>
      </c>
      <c r="F2185" s="155" t="s">
        <v>1122</v>
      </c>
      <c r="H2185" s="156">
        <v>4.5999999999999996</v>
      </c>
      <c r="I2185" s="157"/>
      <c r="L2185" s="153"/>
      <c r="M2185" s="158"/>
      <c r="T2185" s="159"/>
      <c r="AT2185" s="154" t="s">
        <v>176</v>
      </c>
      <c r="AU2185" s="154" t="s">
        <v>86</v>
      </c>
      <c r="AV2185" s="13" t="s">
        <v>86</v>
      </c>
      <c r="AW2185" s="13" t="s">
        <v>37</v>
      </c>
      <c r="AX2185" s="13" t="s">
        <v>76</v>
      </c>
      <c r="AY2185" s="154" t="s">
        <v>163</v>
      </c>
    </row>
    <row r="2186" spans="2:51" s="12" customFormat="1">
      <c r="B2186" s="147"/>
      <c r="D2186" s="141" t="s">
        <v>176</v>
      </c>
      <c r="E2186" s="148" t="s">
        <v>19</v>
      </c>
      <c r="F2186" s="149" t="s">
        <v>957</v>
      </c>
      <c r="H2186" s="148" t="s">
        <v>19</v>
      </c>
      <c r="I2186" s="150"/>
      <c r="L2186" s="147"/>
      <c r="M2186" s="151"/>
      <c r="T2186" s="152"/>
      <c r="AT2186" s="148" t="s">
        <v>176</v>
      </c>
      <c r="AU2186" s="148" t="s">
        <v>86</v>
      </c>
      <c r="AV2186" s="12" t="s">
        <v>84</v>
      </c>
      <c r="AW2186" s="12" t="s">
        <v>37</v>
      </c>
      <c r="AX2186" s="12" t="s">
        <v>76</v>
      </c>
      <c r="AY2186" s="148" t="s">
        <v>163</v>
      </c>
    </row>
    <row r="2187" spans="2:51" s="13" customFormat="1">
      <c r="B2187" s="153"/>
      <c r="D2187" s="141" t="s">
        <v>176</v>
      </c>
      <c r="E2187" s="154" t="s">
        <v>19</v>
      </c>
      <c r="F2187" s="155" t="s">
        <v>1123</v>
      </c>
      <c r="H2187" s="156">
        <v>8.3000000000000007</v>
      </c>
      <c r="I2187" s="157"/>
      <c r="L2187" s="153"/>
      <c r="M2187" s="158"/>
      <c r="T2187" s="159"/>
      <c r="AT2187" s="154" t="s">
        <v>176</v>
      </c>
      <c r="AU2187" s="154" t="s">
        <v>86</v>
      </c>
      <c r="AV2187" s="13" t="s">
        <v>86</v>
      </c>
      <c r="AW2187" s="13" t="s">
        <v>37</v>
      </c>
      <c r="AX2187" s="13" t="s">
        <v>76</v>
      </c>
      <c r="AY2187" s="154" t="s">
        <v>163</v>
      </c>
    </row>
    <row r="2188" spans="2:51" s="12" customFormat="1">
      <c r="B2188" s="147"/>
      <c r="D2188" s="141" t="s">
        <v>176</v>
      </c>
      <c r="E2188" s="148" t="s">
        <v>19</v>
      </c>
      <c r="F2188" s="149" t="s">
        <v>959</v>
      </c>
      <c r="H2188" s="148" t="s">
        <v>19</v>
      </c>
      <c r="I2188" s="150"/>
      <c r="L2188" s="147"/>
      <c r="M2188" s="151"/>
      <c r="T2188" s="152"/>
      <c r="AT2188" s="148" t="s">
        <v>176</v>
      </c>
      <c r="AU2188" s="148" t="s">
        <v>86</v>
      </c>
      <c r="AV2188" s="12" t="s">
        <v>84</v>
      </c>
      <c r="AW2188" s="12" t="s">
        <v>37</v>
      </c>
      <c r="AX2188" s="12" t="s">
        <v>76</v>
      </c>
      <c r="AY2188" s="148" t="s">
        <v>163</v>
      </c>
    </row>
    <row r="2189" spans="2:51" s="13" customFormat="1">
      <c r="B2189" s="153"/>
      <c r="D2189" s="141" t="s">
        <v>176</v>
      </c>
      <c r="E2189" s="154" t="s">
        <v>19</v>
      </c>
      <c r="F2189" s="155" t="s">
        <v>1430</v>
      </c>
      <c r="H2189" s="156">
        <v>18.5</v>
      </c>
      <c r="I2189" s="157"/>
      <c r="L2189" s="153"/>
      <c r="M2189" s="158"/>
      <c r="T2189" s="159"/>
      <c r="AT2189" s="154" t="s">
        <v>176</v>
      </c>
      <c r="AU2189" s="154" t="s">
        <v>86</v>
      </c>
      <c r="AV2189" s="13" t="s">
        <v>86</v>
      </c>
      <c r="AW2189" s="13" t="s">
        <v>37</v>
      </c>
      <c r="AX2189" s="13" t="s">
        <v>76</v>
      </c>
      <c r="AY2189" s="154" t="s">
        <v>163</v>
      </c>
    </row>
    <row r="2190" spans="2:51" s="12" customFormat="1">
      <c r="B2190" s="147"/>
      <c r="D2190" s="141" t="s">
        <v>176</v>
      </c>
      <c r="E2190" s="148" t="s">
        <v>19</v>
      </c>
      <c r="F2190" s="149" t="s">
        <v>960</v>
      </c>
      <c r="H2190" s="148" t="s">
        <v>19</v>
      </c>
      <c r="I2190" s="150"/>
      <c r="L2190" s="147"/>
      <c r="M2190" s="151"/>
      <c r="T2190" s="152"/>
      <c r="AT2190" s="148" t="s">
        <v>176</v>
      </c>
      <c r="AU2190" s="148" t="s">
        <v>86</v>
      </c>
      <c r="AV2190" s="12" t="s">
        <v>84</v>
      </c>
      <c r="AW2190" s="12" t="s">
        <v>37</v>
      </c>
      <c r="AX2190" s="12" t="s">
        <v>76</v>
      </c>
      <c r="AY2190" s="148" t="s">
        <v>163</v>
      </c>
    </row>
    <row r="2191" spans="2:51" s="13" customFormat="1" ht="20.399999999999999">
      <c r="B2191" s="153"/>
      <c r="D2191" s="141" t="s">
        <v>176</v>
      </c>
      <c r="E2191" s="154" t="s">
        <v>19</v>
      </c>
      <c r="F2191" s="155" t="s">
        <v>1115</v>
      </c>
      <c r="H2191" s="156">
        <v>21.6</v>
      </c>
      <c r="I2191" s="157"/>
      <c r="L2191" s="153"/>
      <c r="M2191" s="158"/>
      <c r="T2191" s="159"/>
      <c r="AT2191" s="154" t="s">
        <v>176</v>
      </c>
      <c r="AU2191" s="154" t="s">
        <v>86</v>
      </c>
      <c r="AV2191" s="13" t="s">
        <v>86</v>
      </c>
      <c r="AW2191" s="13" t="s">
        <v>37</v>
      </c>
      <c r="AX2191" s="13" t="s">
        <v>76</v>
      </c>
      <c r="AY2191" s="154" t="s">
        <v>163</v>
      </c>
    </row>
    <row r="2192" spans="2:51" s="12" customFormat="1">
      <c r="B2192" s="147"/>
      <c r="D2192" s="141" t="s">
        <v>176</v>
      </c>
      <c r="E2192" s="148" t="s">
        <v>19</v>
      </c>
      <c r="F2192" s="149" t="s">
        <v>962</v>
      </c>
      <c r="H2192" s="148" t="s">
        <v>19</v>
      </c>
      <c r="I2192" s="150"/>
      <c r="L2192" s="147"/>
      <c r="M2192" s="151"/>
      <c r="T2192" s="152"/>
      <c r="AT2192" s="148" t="s">
        <v>176</v>
      </c>
      <c r="AU2192" s="148" t="s">
        <v>86</v>
      </c>
      <c r="AV2192" s="12" t="s">
        <v>84</v>
      </c>
      <c r="AW2192" s="12" t="s">
        <v>37</v>
      </c>
      <c r="AX2192" s="12" t="s">
        <v>76</v>
      </c>
      <c r="AY2192" s="148" t="s">
        <v>163</v>
      </c>
    </row>
    <row r="2193" spans="2:65" s="13" customFormat="1" ht="20.399999999999999">
      <c r="B2193" s="153"/>
      <c r="D2193" s="141" t="s">
        <v>176</v>
      </c>
      <c r="E2193" s="154" t="s">
        <v>19</v>
      </c>
      <c r="F2193" s="155" t="s">
        <v>1124</v>
      </c>
      <c r="H2193" s="156">
        <v>19.2</v>
      </c>
      <c r="I2193" s="157"/>
      <c r="L2193" s="153"/>
      <c r="M2193" s="158"/>
      <c r="T2193" s="159"/>
      <c r="AT2193" s="154" t="s">
        <v>176</v>
      </c>
      <c r="AU2193" s="154" t="s">
        <v>86</v>
      </c>
      <c r="AV2193" s="13" t="s">
        <v>86</v>
      </c>
      <c r="AW2193" s="13" t="s">
        <v>37</v>
      </c>
      <c r="AX2193" s="13" t="s">
        <v>76</v>
      </c>
      <c r="AY2193" s="154" t="s">
        <v>163</v>
      </c>
    </row>
    <row r="2194" spans="2:65" s="12" customFormat="1">
      <c r="B2194" s="147"/>
      <c r="D2194" s="141" t="s">
        <v>176</v>
      </c>
      <c r="E2194" s="148" t="s">
        <v>19</v>
      </c>
      <c r="F2194" s="149" t="s">
        <v>965</v>
      </c>
      <c r="H2194" s="148" t="s">
        <v>19</v>
      </c>
      <c r="I2194" s="150"/>
      <c r="L2194" s="147"/>
      <c r="M2194" s="151"/>
      <c r="T2194" s="152"/>
      <c r="AT2194" s="148" t="s">
        <v>176</v>
      </c>
      <c r="AU2194" s="148" t="s">
        <v>86</v>
      </c>
      <c r="AV2194" s="12" t="s">
        <v>84</v>
      </c>
      <c r="AW2194" s="12" t="s">
        <v>37</v>
      </c>
      <c r="AX2194" s="12" t="s">
        <v>76</v>
      </c>
      <c r="AY2194" s="148" t="s">
        <v>163</v>
      </c>
    </row>
    <row r="2195" spans="2:65" s="13" customFormat="1">
      <c r="B2195" s="153"/>
      <c r="D2195" s="141" t="s">
        <v>176</v>
      </c>
      <c r="E2195" s="154" t="s">
        <v>19</v>
      </c>
      <c r="F2195" s="155" t="s">
        <v>1435</v>
      </c>
      <c r="H2195" s="156">
        <v>13.2</v>
      </c>
      <c r="I2195" s="157"/>
      <c r="L2195" s="153"/>
      <c r="M2195" s="158"/>
      <c r="T2195" s="159"/>
      <c r="AT2195" s="154" t="s">
        <v>176</v>
      </c>
      <c r="AU2195" s="154" t="s">
        <v>86</v>
      </c>
      <c r="AV2195" s="13" t="s">
        <v>86</v>
      </c>
      <c r="AW2195" s="13" t="s">
        <v>37</v>
      </c>
      <c r="AX2195" s="13" t="s">
        <v>76</v>
      </c>
      <c r="AY2195" s="154" t="s">
        <v>163</v>
      </c>
    </row>
    <row r="2196" spans="2:65" s="12" customFormat="1">
      <c r="B2196" s="147"/>
      <c r="D2196" s="141" t="s">
        <v>176</v>
      </c>
      <c r="E2196" s="148" t="s">
        <v>19</v>
      </c>
      <c r="F2196" s="149" t="s">
        <v>967</v>
      </c>
      <c r="H2196" s="148" t="s">
        <v>19</v>
      </c>
      <c r="I2196" s="150"/>
      <c r="L2196" s="147"/>
      <c r="M2196" s="151"/>
      <c r="T2196" s="152"/>
      <c r="AT2196" s="148" t="s">
        <v>176</v>
      </c>
      <c r="AU2196" s="148" t="s">
        <v>86</v>
      </c>
      <c r="AV2196" s="12" t="s">
        <v>84</v>
      </c>
      <c r="AW2196" s="12" t="s">
        <v>37</v>
      </c>
      <c r="AX2196" s="12" t="s">
        <v>76</v>
      </c>
      <c r="AY2196" s="148" t="s">
        <v>163</v>
      </c>
    </row>
    <row r="2197" spans="2:65" s="13" customFormat="1" ht="20.399999999999999">
      <c r="B2197" s="153"/>
      <c r="D2197" s="141" t="s">
        <v>176</v>
      </c>
      <c r="E2197" s="154" t="s">
        <v>19</v>
      </c>
      <c r="F2197" s="155" t="s">
        <v>1436</v>
      </c>
      <c r="H2197" s="156">
        <v>34.799999999999997</v>
      </c>
      <c r="I2197" s="157"/>
      <c r="L2197" s="153"/>
      <c r="M2197" s="158"/>
      <c r="T2197" s="159"/>
      <c r="AT2197" s="154" t="s">
        <v>176</v>
      </c>
      <c r="AU2197" s="154" t="s">
        <v>86</v>
      </c>
      <c r="AV2197" s="13" t="s">
        <v>86</v>
      </c>
      <c r="AW2197" s="13" t="s">
        <v>37</v>
      </c>
      <c r="AX2197" s="13" t="s">
        <v>76</v>
      </c>
      <c r="AY2197" s="154" t="s">
        <v>163</v>
      </c>
    </row>
    <row r="2198" spans="2:65" s="12" customFormat="1">
      <c r="B2198" s="147"/>
      <c r="D2198" s="141" t="s">
        <v>176</v>
      </c>
      <c r="E2198" s="148" t="s">
        <v>19</v>
      </c>
      <c r="F2198" s="149" t="s">
        <v>969</v>
      </c>
      <c r="H2198" s="148" t="s">
        <v>19</v>
      </c>
      <c r="I2198" s="150"/>
      <c r="L2198" s="147"/>
      <c r="M2198" s="151"/>
      <c r="T2198" s="152"/>
      <c r="AT2198" s="148" t="s">
        <v>176</v>
      </c>
      <c r="AU2198" s="148" t="s">
        <v>86</v>
      </c>
      <c r="AV2198" s="12" t="s">
        <v>84</v>
      </c>
      <c r="AW2198" s="12" t="s">
        <v>37</v>
      </c>
      <c r="AX2198" s="12" t="s">
        <v>76</v>
      </c>
      <c r="AY2198" s="148" t="s">
        <v>163</v>
      </c>
    </row>
    <row r="2199" spans="2:65" s="13" customFormat="1">
      <c r="B2199" s="153"/>
      <c r="D2199" s="141" t="s">
        <v>176</v>
      </c>
      <c r="E2199" s="154" t="s">
        <v>19</v>
      </c>
      <c r="F2199" s="155" t="s">
        <v>1432</v>
      </c>
      <c r="H2199" s="156">
        <v>24.6</v>
      </c>
      <c r="I2199" s="157"/>
      <c r="L2199" s="153"/>
      <c r="M2199" s="158"/>
      <c r="T2199" s="159"/>
      <c r="AT2199" s="154" t="s">
        <v>176</v>
      </c>
      <c r="AU2199" s="154" t="s">
        <v>86</v>
      </c>
      <c r="AV2199" s="13" t="s">
        <v>86</v>
      </c>
      <c r="AW2199" s="13" t="s">
        <v>37</v>
      </c>
      <c r="AX2199" s="13" t="s">
        <v>76</v>
      </c>
      <c r="AY2199" s="154" t="s">
        <v>163</v>
      </c>
    </row>
    <row r="2200" spans="2:65" s="14" customFormat="1">
      <c r="B2200" s="160"/>
      <c r="D2200" s="141" t="s">
        <v>176</v>
      </c>
      <c r="E2200" s="161" t="s">
        <v>19</v>
      </c>
      <c r="F2200" s="162" t="s">
        <v>178</v>
      </c>
      <c r="H2200" s="163">
        <v>397.92</v>
      </c>
      <c r="I2200" s="164"/>
      <c r="L2200" s="160"/>
      <c r="M2200" s="165"/>
      <c r="T2200" s="166"/>
      <c r="AT2200" s="161" t="s">
        <v>176</v>
      </c>
      <c r="AU2200" s="161" t="s">
        <v>86</v>
      </c>
      <c r="AV2200" s="14" t="s">
        <v>170</v>
      </c>
      <c r="AW2200" s="14" t="s">
        <v>37</v>
      </c>
      <c r="AX2200" s="14" t="s">
        <v>84</v>
      </c>
      <c r="AY2200" s="161" t="s">
        <v>163</v>
      </c>
    </row>
    <row r="2201" spans="2:65" s="1" customFormat="1" ht="24.15" customHeight="1">
      <c r="B2201" s="33"/>
      <c r="C2201" s="128" t="s">
        <v>1437</v>
      </c>
      <c r="D2201" s="128" t="s">
        <v>165</v>
      </c>
      <c r="E2201" s="129" t="s">
        <v>1438</v>
      </c>
      <c r="F2201" s="130" t="s">
        <v>1439</v>
      </c>
      <c r="G2201" s="131" t="s">
        <v>187</v>
      </c>
      <c r="H2201" s="132">
        <v>18.5</v>
      </c>
      <c r="I2201" s="133"/>
      <c r="J2201" s="134">
        <f>ROUND(I2201*H2201,2)</f>
        <v>0</v>
      </c>
      <c r="K2201" s="130" t="s">
        <v>169</v>
      </c>
      <c r="L2201" s="33"/>
      <c r="M2201" s="135" t="s">
        <v>19</v>
      </c>
      <c r="N2201" s="136" t="s">
        <v>47</v>
      </c>
      <c r="P2201" s="137">
        <f>O2201*H2201</f>
        <v>0</v>
      </c>
      <c r="Q2201" s="137">
        <v>0.24384</v>
      </c>
      <c r="R2201" s="137">
        <f>Q2201*H2201</f>
        <v>4.5110400000000004</v>
      </c>
      <c r="S2201" s="137">
        <v>0</v>
      </c>
      <c r="T2201" s="138">
        <f>S2201*H2201</f>
        <v>0</v>
      </c>
      <c r="AR2201" s="139" t="s">
        <v>170</v>
      </c>
      <c r="AT2201" s="139" t="s">
        <v>165</v>
      </c>
      <c r="AU2201" s="139" t="s">
        <v>86</v>
      </c>
      <c r="AY2201" s="18" t="s">
        <v>163</v>
      </c>
      <c r="BE2201" s="140">
        <f>IF(N2201="základní",J2201,0)</f>
        <v>0</v>
      </c>
      <c r="BF2201" s="140">
        <f>IF(N2201="snížená",J2201,0)</f>
        <v>0</v>
      </c>
      <c r="BG2201" s="140">
        <f>IF(N2201="zákl. přenesená",J2201,0)</f>
        <v>0</v>
      </c>
      <c r="BH2201" s="140">
        <f>IF(N2201="sníž. přenesená",J2201,0)</f>
        <v>0</v>
      </c>
      <c r="BI2201" s="140">
        <f>IF(N2201="nulová",J2201,0)</f>
        <v>0</v>
      </c>
      <c r="BJ2201" s="18" t="s">
        <v>84</v>
      </c>
      <c r="BK2201" s="140">
        <f>ROUND(I2201*H2201,2)</f>
        <v>0</v>
      </c>
      <c r="BL2201" s="18" t="s">
        <v>170</v>
      </c>
      <c r="BM2201" s="139" t="s">
        <v>1440</v>
      </c>
    </row>
    <row r="2202" spans="2:65" s="1" customFormat="1" ht="19.2">
      <c r="B2202" s="33"/>
      <c r="D2202" s="141" t="s">
        <v>172</v>
      </c>
      <c r="F2202" s="142" t="s">
        <v>1441</v>
      </c>
      <c r="I2202" s="143"/>
      <c r="L2202" s="33"/>
      <c r="M2202" s="144"/>
      <c r="T2202" s="54"/>
      <c r="AT2202" s="18" t="s">
        <v>172</v>
      </c>
      <c r="AU2202" s="18" t="s">
        <v>86</v>
      </c>
    </row>
    <row r="2203" spans="2:65" s="1" customFormat="1">
      <c r="B2203" s="33"/>
      <c r="D2203" s="145" t="s">
        <v>174</v>
      </c>
      <c r="F2203" s="146" t="s">
        <v>1442</v>
      </c>
      <c r="I2203" s="143"/>
      <c r="L2203" s="33"/>
      <c r="M2203" s="144"/>
      <c r="T2203" s="54"/>
      <c r="AT2203" s="18" t="s">
        <v>174</v>
      </c>
      <c r="AU2203" s="18" t="s">
        <v>86</v>
      </c>
    </row>
    <row r="2204" spans="2:65" s="12" customFormat="1">
      <c r="B2204" s="147"/>
      <c r="D2204" s="141" t="s">
        <v>176</v>
      </c>
      <c r="E2204" s="148" t="s">
        <v>19</v>
      </c>
      <c r="F2204" s="149" t="s">
        <v>191</v>
      </c>
      <c r="H2204" s="148" t="s">
        <v>19</v>
      </c>
      <c r="I2204" s="150"/>
      <c r="L2204" s="147"/>
      <c r="M2204" s="151"/>
      <c r="T2204" s="152"/>
      <c r="AT2204" s="148" t="s">
        <v>176</v>
      </c>
      <c r="AU2204" s="148" t="s">
        <v>86</v>
      </c>
      <c r="AV2204" s="12" t="s">
        <v>84</v>
      </c>
      <c r="AW2204" s="12" t="s">
        <v>37</v>
      </c>
      <c r="AX2204" s="12" t="s">
        <v>76</v>
      </c>
      <c r="AY2204" s="148" t="s">
        <v>163</v>
      </c>
    </row>
    <row r="2205" spans="2:65" s="12" customFormat="1">
      <c r="B2205" s="147"/>
      <c r="D2205" s="141" t="s">
        <v>176</v>
      </c>
      <c r="E2205" s="148" t="s">
        <v>19</v>
      </c>
      <c r="F2205" s="149" t="s">
        <v>857</v>
      </c>
      <c r="H2205" s="148" t="s">
        <v>19</v>
      </c>
      <c r="I2205" s="150"/>
      <c r="L2205" s="147"/>
      <c r="M2205" s="151"/>
      <c r="T2205" s="152"/>
      <c r="AT2205" s="148" t="s">
        <v>176</v>
      </c>
      <c r="AU2205" s="148" t="s">
        <v>86</v>
      </c>
      <c r="AV2205" s="12" t="s">
        <v>84</v>
      </c>
      <c r="AW2205" s="12" t="s">
        <v>37</v>
      </c>
      <c r="AX2205" s="12" t="s">
        <v>76</v>
      </c>
      <c r="AY2205" s="148" t="s">
        <v>163</v>
      </c>
    </row>
    <row r="2206" spans="2:65" s="13" customFormat="1">
      <c r="B2206" s="153"/>
      <c r="D2206" s="141" t="s">
        <v>176</v>
      </c>
      <c r="E2206" s="154" t="s">
        <v>19</v>
      </c>
      <c r="F2206" s="155" t="s">
        <v>858</v>
      </c>
      <c r="H2206" s="156">
        <v>18.5</v>
      </c>
      <c r="I2206" s="157"/>
      <c r="L2206" s="153"/>
      <c r="M2206" s="158"/>
      <c r="T2206" s="159"/>
      <c r="AT2206" s="154" t="s">
        <v>176</v>
      </c>
      <c r="AU2206" s="154" t="s">
        <v>86</v>
      </c>
      <c r="AV2206" s="13" t="s">
        <v>86</v>
      </c>
      <c r="AW2206" s="13" t="s">
        <v>37</v>
      </c>
      <c r="AX2206" s="13" t="s">
        <v>76</v>
      </c>
      <c r="AY2206" s="154" t="s">
        <v>163</v>
      </c>
    </row>
    <row r="2207" spans="2:65" s="14" customFormat="1">
      <c r="B2207" s="160"/>
      <c r="D2207" s="141" t="s">
        <v>176</v>
      </c>
      <c r="E2207" s="161" t="s">
        <v>19</v>
      </c>
      <c r="F2207" s="162" t="s">
        <v>178</v>
      </c>
      <c r="H2207" s="163">
        <v>18.5</v>
      </c>
      <c r="I2207" s="164"/>
      <c r="L2207" s="160"/>
      <c r="M2207" s="165"/>
      <c r="T2207" s="166"/>
      <c r="AT2207" s="161" t="s">
        <v>176</v>
      </c>
      <c r="AU2207" s="161" t="s">
        <v>86</v>
      </c>
      <c r="AV2207" s="14" t="s">
        <v>170</v>
      </c>
      <c r="AW2207" s="14" t="s">
        <v>37</v>
      </c>
      <c r="AX2207" s="14" t="s">
        <v>84</v>
      </c>
      <c r="AY2207" s="161" t="s">
        <v>163</v>
      </c>
    </row>
    <row r="2208" spans="2:65" s="11" customFormat="1" ht="22.8" customHeight="1">
      <c r="B2208" s="116"/>
      <c r="D2208" s="117" t="s">
        <v>75</v>
      </c>
      <c r="E2208" s="126" t="s">
        <v>236</v>
      </c>
      <c r="F2208" s="126" t="s">
        <v>1443</v>
      </c>
      <c r="I2208" s="119"/>
      <c r="J2208" s="127">
        <f>BK2208</f>
        <v>0</v>
      </c>
      <c r="L2208" s="116"/>
      <c r="M2208" s="121"/>
      <c r="P2208" s="122">
        <f>SUM(P2209:P2460)</f>
        <v>0</v>
      </c>
      <c r="R2208" s="122">
        <f>SUM(R2209:R2460)</f>
        <v>6.1869093500000005</v>
      </c>
      <c r="T2208" s="123">
        <f>SUM(T2209:T2460)</f>
        <v>1.39628</v>
      </c>
      <c r="AR2208" s="117" t="s">
        <v>84</v>
      </c>
      <c r="AT2208" s="124" t="s">
        <v>75</v>
      </c>
      <c r="AU2208" s="124" t="s">
        <v>84</v>
      </c>
      <c r="AY2208" s="117" t="s">
        <v>163</v>
      </c>
      <c r="BK2208" s="125">
        <f>SUM(BK2209:BK2460)</f>
        <v>0</v>
      </c>
    </row>
    <row r="2209" spans="2:65" s="1" customFormat="1" ht="33" customHeight="1">
      <c r="B2209" s="33"/>
      <c r="C2209" s="128" t="s">
        <v>1444</v>
      </c>
      <c r="D2209" s="128" t="s">
        <v>165</v>
      </c>
      <c r="E2209" s="129" t="s">
        <v>1445</v>
      </c>
      <c r="F2209" s="130" t="s">
        <v>1446</v>
      </c>
      <c r="G2209" s="131" t="s">
        <v>202</v>
      </c>
      <c r="H2209" s="132">
        <v>38</v>
      </c>
      <c r="I2209" s="133"/>
      <c r="J2209" s="134">
        <f>ROUND(I2209*H2209,2)</f>
        <v>0</v>
      </c>
      <c r="K2209" s="130" t="s">
        <v>169</v>
      </c>
      <c r="L2209" s="33"/>
      <c r="M2209" s="135" t="s">
        <v>19</v>
      </c>
      <c r="N2209" s="136" t="s">
        <v>47</v>
      </c>
      <c r="P2209" s="137">
        <f>O2209*H2209</f>
        <v>0</v>
      </c>
      <c r="Q2209" s="137">
        <v>0.1295</v>
      </c>
      <c r="R2209" s="137">
        <f>Q2209*H2209</f>
        <v>4.9210000000000003</v>
      </c>
      <c r="S2209" s="137">
        <v>0</v>
      </c>
      <c r="T2209" s="138">
        <f>S2209*H2209</f>
        <v>0</v>
      </c>
      <c r="AR2209" s="139" t="s">
        <v>170</v>
      </c>
      <c r="AT2209" s="139" t="s">
        <v>165</v>
      </c>
      <c r="AU2209" s="139" t="s">
        <v>86</v>
      </c>
      <c r="AY2209" s="18" t="s">
        <v>163</v>
      </c>
      <c r="BE2209" s="140">
        <f>IF(N2209="základní",J2209,0)</f>
        <v>0</v>
      </c>
      <c r="BF2209" s="140">
        <f>IF(N2209="snížená",J2209,0)</f>
        <v>0</v>
      </c>
      <c r="BG2209" s="140">
        <f>IF(N2209="zákl. přenesená",J2209,0)</f>
        <v>0</v>
      </c>
      <c r="BH2209" s="140">
        <f>IF(N2209="sníž. přenesená",J2209,0)</f>
        <v>0</v>
      </c>
      <c r="BI2209" s="140">
        <f>IF(N2209="nulová",J2209,0)</f>
        <v>0</v>
      </c>
      <c r="BJ2209" s="18" t="s">
        <v>84</v>
      </c>
      <c r="BK2209" s="140">
        <f>ROUND(I2209*H2209,2)</f>
        <v>0</v>
      </c>
      <c r="BL2209" s="18" t="s">
        <v>170</v>
      </c>
      <c r="BM2209" s="139" t="s">
        <v>1447</v>
      </c>
    </row>
    <row r="2210" spans="2:65" s="1" customFormat="1" ht="38.4">
      <c r="B2210" s="33"/>
      <c r="D2210" s="141" t="s">
        <v>172</v>
      </c>
      <c r="F2210" s="142" t="s">
        <v>1448</v>
      </c>
      <c r="I2210" s="143"/>
      <c r="L2210" s="33"/>
      <c r="M2210" s="144"/>
      <c r="T2210" s="54"/>
      <c r="AT2210" s="18" t="s">
        <v>172</v>
      </c>
      <c r="AU2210" s="18" t="s">
        <v>86</v>
      </c>
    </row>
    <row r="2211" spans="2:65" s="1" customFormat="1">
      <c r="B2211" s="33"/>
      <c r="D2211" s="145" t="s">
        <v>174</v>
      </c>
      <c r="F2211" s="146" t="s">
        <v>1449</v>
      </c>
      <c r="I2211" s="143"/>
      <c r="L2211" s="33"/>
      <c r="M2211" s="144"/>
      <c r="T2211" s="54"/>
      <c r="AT2211" s="18" t="s">
        <v>174</v>
      </c>
      <c r="AU2211" s="18" t="s">
        <v>86</v>
      </c>
    </row>
    <row r="2212" spans="2:65" s="1" customFormat="1" ht="16.5" customHeight="1">
      <c r="B2212" s="33"/>
      <c r="C2212" s="167" t="s">
        <v>1450</v>
      </c>
      <c r="D2212" s="167" t="s">
        <v>323</v>
      </c>
      <c r="E2212" s="168" t="s">
        <v>1451</v>
      </c>
      <c r="F2212" s="169" t="s">
        <v>1452</v>
      </c>
      <c r="G2212" s="170" t="s">
        <v>202</v>
      </c>
      <c r="H2212" s="171">
        <v>6.8250000000000002</v>
      </c>
      <c r="I2212" s="172"/>
      <c r="J2212" s="173">
        <f>ROUND(I2212*H2212,2)</f>
        <v>0</v>
      </c>
      <c r="K2212" s="169" t="s">
        <v>169</v>
      </c>
      <c r="L2212" s="174"/>
      <c r="M2212" s="175" t="s">
        <v>19</v>
      </c>
      <c r="N2212" s="176" t="s">
        <v>47</v>
      </c>
      <c r="P2212" s="137">
        <f>O2212*H2212</f>
        <v>0</v>
      </c>
      <c r="Q2212" s="137">
        <v>5.6120000000000003E-2</v>
      </c>
      <c r="R2212" s="137">
        <f>Q2212*H2212</f>
        <v>0.38301900000000005</v>
      </c>
      <c r="S2212" s="137">
        <v>0</v>
      </c>
      <c r="T2212" s="138">
        <f>S2212*H2212</f>
        <v>0</v>
      </c>
      <c r="AR2212" s="139" t="s">
        <v>225</v>
      </c>
      <c r="AT2212" s="139" t="s">
        <v>323</v>
      </c>
      <c r="AU2212" s="139" t="s">
        <v>86</v>
      </c>
      <c r="AY2212" s="18" t="s">
        <v>163</v>
      </c>
      <c r="BE2212" s="140">
        <f>IF(N2212="základní",J2212,0)</f>
        <v>0</v>
      </c>
      <c r="BF2212" s="140">
        <f>IF(N2212="snížená",J2212,0)</f>
        <v>0</v>
      </c>
      <c r="BG2212" s="140">
        <f>IF(N2212="zákl. přenesená",J2212,0)</f>
        <v>0</v>
      </c>
      <c r="BH2212" s="140">
        <f>IF(N2212="sníž. přenesená",J2212,0)</f>
        <v>0</v>
      </c>
      <c r="BI2212" s="140">
        <f>IF(N2212="nulová",J2212,0)</f>
        <v>0</v>
      </c>
      <c r="BJ2212" s="18" t="s">
        <v>84</v>
      </c>
      <c r="BK2212" s="140">
        <f>ROUND(I2212*H2212,2)</f>
        <v>0</v>
      </c>
      <c r="BL2212" s="18" t="s">
        <v>170</v>
      </c>
      <c r="BM2212" s="139" t="s">
        <v>1453</v>
      </c>
    </row>
    <row r="2213" spans="2:65" s="1" customFormat="1">
      <c r="B2213" s="33"/>
      <c r="D2213" s="141" t="s">
        <v>172</v>
      </c>
      <c r="F2213" s="142" t="s">
        <v>1452</v>
      </c>
      <c r="I2213" s="143"/>
      <c r="L2213" s="33"/>
      <c r="M2213" s="144"/>
      <c r="T2213" s="54"/>
      <c r="AT2213" s="18" t="s">
        <v>172</v>
      </c>
      <c r="AU2213" s="18" t="s">
        <v>86</v>
      </c>
    </row>
    <row r="2214" spans="2:65" s="12" customFormat="1">
      <c r="B2214" s="147"/>
      <c r="D2214" s="141" t="s">
        <v>176</v>
      </c>
      <c r="E2214" s="148" t="s">
        <v>19</v>
      </c>
      <c r="F2214" s="149" t="s">
        <v>191</v>
      </c>
      <c r="H2214" s="148" t="s">
        <v>19</v>
      </c>
      <c r="I2214" s="150"/>
      <c r="L2214" s="147"/>
      <c r="M2214" s="151"/>
      <c r="T2214" s="152"/>
      <c r="AT2214" s="148" t="s">
        <v>176</v>
      </c>
      <c r="AU2214" s="148" t="s">
        <v>86</v>
      </c>
      <c r="AV2214" s="12" t="s">
        <v>84</v>
      </c>
      <c r="AW2214" s="12" t="s">
        <v>37</v>
      </c>
      <c r="AX2214" s="12" t="s">
        <v>76</v>
      </c>
      <c r="AY2214" s="148" t="s">
        <v>163</v>
      </c>
    </row>
    <row r="2215" spans="2:65" s="12" customFormat="1">
      <c r="B2215" s="147"/>
      <c r="D2215" s="141" t="s">
        <v>176</v>
      </c>
      <c r="E2215" s="148" t="s">
        <v>19</v>
      </c>
      <c r="F2215" s="149" t="s">
        <v>192</v>
      </c>
      <c r="H2215" s="148" t="s">
        <v>19</v>
      </c>
      <c r="I2215" s="150"/>
      <c r="L2215" s="147"/>
      <c r="M2215" s="151"/>
      <c r="T2215" s="152"/>
      <c r="AT2215" s="148" t="s">
        <v>176</v>
      </c>
      <c r="AU2215" s="148" t="s">
        <v>86</v>
      </c>
      <c r="AV2215" s="12" t="s">
        <v>84</v>
      </c>
      <c r="AW2215" s="12" t="s">
        <v>37</v>
      </c>
      <c r="AX2215" s="12" t="s">
        <v>76</v>
      </c>
      <c r="AY2215" s="148" t="s">
        <v>163</v>
      </c>
    </row>
    <row r="2216" spans="2:65" s="13" customFormat="1">
      <c r="B2216" s="153"/>
      <c r="D2216" s="141" t="s">
        <v>176</v>
      </c>
      <c r="E2216" s="154" t="s">
        <v>19</v>
      </c>
      <c r="F2216" s="155" t="s">
        <v>1454</v>
      </c>
      <c r="H2216" s="156">
        <v>6.5</v>
      </c>
      <c r="I2216" s="157"/>
      <c r="L2216" s="153"/>
      <c r="M2216" s="158"/>
      <c r="T2216" s="159"/>
      <c r="AT2216" s="154" t="s">
        <v>176</v>
      </c>
      <c r="AU2216" s="154" t="s">
        <v>86</v>
      </c>
      <c r="AV2216" s="13" t="s">
        <v>86</v>
      </c>
      <c r="AW2216" s="13" t="s">
        <v>37</v>
      </c>
      <c r="AX2216" s="13" t="s">
        <v>76</v>
      </c>
      <c r="AY2216" s="154" t="s">
        <v>163</v>
      </c>
    </row>
    <row r="2217" spans="2:65" s="14" customFormat="1">
      <c r="B2217" s="160"/>
      <c r="D2217" s="141" t="s">
        <v>176</v>
      </c>
      <c r="E2217" s="161" t="s">
        <v>19</v>
      </c>
      <c r="F2217" s="162" t="s">
        <v>178</v>
      </c>
      <c r="H2217" s="163">
        <v>6.5</v>
      </c>
      <c r="I2217" s="164"/>
      <c r="L2217" s="160"/>
      <c r="M2217" s="165"/>
      <c r="T2217" s="166"/>
      <c r="AT2217" s="161" t="s">
        <v>176</v>
      </c>
      <c r="AU2217" s="161" t="s">
        <v>86</v>
      </c>
      <c r="AV2217" s="14" t="s">
        <v>170</v>
      </c>
      <c r="AW2217" s="14" t="s">
        <v>37</v>
      </c>
      <c r="AX2217" s="14" t="s">
        <v>84</v>
      </c>
      <c r="AY2217" s="161" t="s">
        <v>163</v>
      </c>
    </row>
    <row r="2218" spans="2:65" s="13" customFormat="1">
      <c r="B2218" s="153"/>
      <c r="D2218" s="141" t="s">
        <v>176</v>
      </c>
      <c r="F2218" s="155" t="s">
        <v>1455</v>
      </c>
      <c r="H2218" s="156">
        <v>6.8250000000000002</v>
      </c>
      <c r="I2218" s="157"/>
      <c r="L2218" s="153"/>
      <c r="M2218" s="158"/>
      <c r="T2218" s="159"/>
      <c r="AT2218" s="154" t="s">
        <v>176</v>
      </c>
      <c r="AU2218" s="154" t="s">
        <v>86</v>
      </c>
      <c r="AV2218" s="13" t="s">
        <v>86</v>
      </c>
      <c r="AW2218" s="13" t="s">
        <v>4</v>
      </c>
      <c r="AX2218" s="13" t="s">
        <v>84</v>
      </c>
      <c r="AY2218" s="154" t="s">
        <v>163</v>
      </c>
    </row>
    <row r="2219" spans="2:65" s="1" customFormat="1" ht="16.5" customHeight="1">
      <c r="B2219" s="33"/>
      <c r="C2219" s="167" t="s">
        <v>1456</v>
      </c>
      <c r="D2219" s="167" t="s">
        <v>323</v>
      </c>
      <c r="E2219" s="168" t="s">
        <v>1457</v>
      </c>
      <c r="F2219" s="169" t="s">
        <v>1458</v>
      </c>
      <c r="G2219" s="170" t="s">
        <v>202</v>
      </c>
      <c r="H2219" s="171">
        <v>33.075000000000003</v>
      </c>
      <c r="I2219" s="172"/>
      <c r="J2219" s="173">
        <f>ROUND(I2219*H2219,2)</f>
        <v>0</v>
      </c>
      <c r="K2219" s="169" t="s">
        <v>169</v>
      </c>
      <c r="L2219" s="174"/>
      <c r="M2219" s="175" t="s">
        <v>19</v>
      </c>
      <c r="N2219" s="176" t="s">
        <v>47</v>
      </c>
      <c r="P2219" s="137">
        <f>O2219*H2219</f>
        <v>0</v>
      </c>
      <c r="Q2219" s="137">
        <v>2.4E-2</v>
      </c>
      <c r="R2219" s="137">
        <f>Q2219*H2219</f>
        <v>0.79380000000000006</v>
      </c>
      <c r="S2219" s="137">
        <v>0</v>
      </c>
      <c r="T2219" s="138">
        <f>S2219*H2219</f>
        <v>0</v>
      </c>
      <c r="AR2219" s="139" t="s">
        <v>225</v>
      </c>
      <c r="AT2219" s="139" t="s">
        <v>323</v>
      </c>
      <c r="AU2219" s="139" t="s">
        <v>86</v>
      </c>
      <c r="AY2219" s="18" t="s">
        <v>163</v>
      </c>
      <c r="BE2219" s="140">
        <f>IF(N2219="základní",J2219,0)</f>
        <v>0</v>
      </c>
      <c r="BF2219" s="140">
        <f>IF(N2219="snížená",J2219,0)</f>
        <v>0</v>
      </c>
      <c r="BG2219" s="140">
        <f>IF(N2219="zákl. přenesená",J2219,0)</f>
        <v>0</v>
      </c>
      <c r="BH2219" s="140">
        <f>IF(N2219="sníž. přenesená",J2219,0)</f>
        <v>0</v>
      </c>
      <c r="BI2219" s="140">
        <f>IF(N2219="nulová",J2219,0)</f>
        <v>0</v>
      </c>
      <c r="BJ2219" s="18" t="s">
        <v>84</v>
      </c>
      <c r="BK2219" s="140">
        <f>ROUND(I2219*H2219,2)</f>
        <v>0</v>
      </c>
      <c r="BL2219" s="18" t="s">
        <v>170</v>
      </c>
      <c r="BM2219" s="139" t="s">
        <v>1459</v>
      </c>
    </row>
    <row r="2220" spans="2:65" s="1" customFormat="1">
      <c r="B2220" s="33"/>
      <c r="D2220" s="141" t="s">
        <v>172</v>
      </c>
      <c r="F2220" s="142" t="s">
        <v>1458</v>
      </c>
      <c r="I2220" s="143"/>
      <c r="L2220" s="33"/>
      <c r="M2220" s="144"/>
      <c r="T2220" s="54"/>
      <c r="AT2220" s="18" t="s">
        <v>172</v>
      </c>
      <c r="AU2220" s="18" t="s">
        <v>86</v>
      </c>
    </row>
    <row r="2221" spans="2:65" s="12" customFormat="1">
      <c r="B2221" s="147"/>
      <c r="D2221" s="141" t="s">
        <v>176</v>
      </c>
      <c r="E2221" s="148" t="s">
        <v>19</v>
      </c>
      <c r="F2221" s="149" t="s">
        <v>191</v>
      </c>
      <c r="H2221" s="148" t="s">
        <v>19</v>
      </c>
      <c r="I2221" s="150"/>
      <c r="L2221" s="147"/>
      <c r="M2221" s="151"/>
      <c r="T2221" s="152"/>
      <c r="AT2221" s="148" t="s">
        <v>176</v>
      </c>
      <c r="AU2221" s="148" t="s">
        <v>86</v>
      </c>
      <c r="AV2221" s="12" t="s">
        <v>84</v>
      </c>
      <c r="AW2221" s="12" t="s">
        <v>37</v>
      </c>
      <c r="AX2221" s="12" t="s">
        <v>76</v>
      </c>
      <c r="AY2221" s="148" t="s">
        <v>163</v>
      </c>
    </row>
    <row r="2222" spans="2:65" s="12" customFormat="1">
      <c r="B2222" s="147"/>
      <c r="D2222" s="141" t="s">
        <v>176</v>
      </c>
      <c r="E2222" s="148" t="s">
        <v>19</v>
      </c>
      <c r="F2222" s="149" t="s">
        <v>192</v>
      </c>
      <c r="H2222" s="148" t="s">
        <v>19</v>
      </c>
      <c r="I2222" s="150"/>
      <c r="L2222" s="147"/>
      <c r="M2222" s="151"/>
      <c r="T2222" s="152"/>
      <c r="AT2222" s="148" t="s">
        <v>176</v>
      </c>
      <c r="AU2222" s="148" t="s">
        <v>86</v>
      </c>
      <c r="AV2222" s="12" t="s">
        <v>84</v>
      </c>
      <c r="AW2222" s="12" t="s">
        <v>37</v>
      </c>
      <c r="AX2222" s="12" t="s">
        <v>76</v>
      </c>
      <c r="AY2222" s="148" t="s">
        <v>163</v>
      </c>
    </row>
    <row r="2223" spans="2:65" s="13" customFormat="1">
      <c r="B2223" s="153"/>
      <c r="D2223" s="141" t="s">
        <v>176</v>
      </c>
      <c r="E2223" s="154" t="s">
        <v>19</v>
      </c>
      <c r="F2223" s="155" t="s">
        <v>1460</v>
      </c>
      <c r="H2223" s="156">
        <v>31.5</v>
      </c>
      <c r="I2223" s="157"/>
      <c r="L2223" s="153"/>
      <c r="M2223" s="158"/>
      <c r="T2223" s="159"/>
      <c r="AT2223" s="154" t="s">
        <v>176</v>
      </c>
      <c r="AU2223" s="154" t="s">
        <v>86</v>
      </c>
      <c r="AV2223" s="13" t="s">
        <v>86</v>
      </c>
      <c r="AW2223" s="13" t="s">
        <v>37</v>
      </c>
      <c r="AX2223" s="13" t="s">
        <v>76</v>
      </c>
      <c r="AY2223" s="154" t="s">
        <v>163</v>
      </c>
    </row>
    <row r="2224" spans="2:65" s="14" customFormat="1">
      <c r="B2224" s="160"/>
      <c r="D2224" s="141" t="s">
        <v>176</v>
      </c>
      <c r="E2224" s="161" t="s">
        <v>19</v>
      </c>
      <c r="F2224" s="162" t="s">
        <v>178</v>
      </c>
      <c r="H2224" s="163">
        <v>31.5</v>
      </c>
      <c r="I2224" s="164"/>
      <c r="L2224" s="160"/>
      <c r="M2224" s="165"/>
      <c r="T2224" s="166"/>
      <c r="AT2224" s="161" t="s">
        <v>176</v>
      </c>
      <c r="AU2224" s="161" t="s">
        <v>86</v>
      </c>
      <c r="AV2224" s="14" t="s">
        <v>170</v>
      </c>
      <c r="AW2224" s="14" t="s">
        <v>37</v>
      </c>
      <c r="AX2224" s="14" t="s">
        <v>84</v>
      </c>
      <c r="AY2224" s="161" t="s">
        <v>163</v>
      </c>
    </row>
    <row r="2225" spans="2:65" s="13" customFormat="1">
      <c r="B2225" s="153"/>
      <c r="D2225" s="141" t="s">
        <v>176</v>
      </c>
      <c r="F2225" s="155" t="s">
        <v>1461</v>
      </c>
      <c r="H2225" s="156">
        <v>33.075000000000003</v>
      </c>
      <c r="I2225" s="157"/>
      <c r="L2225" s="153"/>
      <c r="M2225" s="158"/>
      <c r="T2225" s="159"/>
      <c r="AT2225" s="154" t="s">
        <v>176</v>
      </c>
      <c r="AU2225" s="154" t="s">
        <v>86</v>
      </c>
      <c r="AV2225" s="13" t="s">
        <v>86</v>
      </c>
      <c r="AW2225" s="13" t="s">
        <v>4</v>
      </c>
      <c r="AX2225" s="13" t="s">
        <v>84</v>
      </c>
      <c r="AY2225" s="154" t="s">
        <v>163</v>
      </c>
    </row>
    <row r="2226" spans="2:65" s="1" customFormat="1" ht="24.15" customHeight="1">
      <c r="B2226" s="33"/>
      <c r="C2226" s="128" t="s">
        <v>1462</v>
      </c>
      <c r="D2226" s="128" t="s">
        <v>165</v>
      </c>
      <c r="E2226" s="129" t="s">
        <v>1463</v>
      </c>
      <c r="F2226" s="130" t="s">
        <v>1464</v>
      </c>
      <c r="G2226" s="131" t="s">
        <v>202</v>
      </c>
      <c r="H2226" s="132">
        <v>3.875</v>
      </c>
      <c r="I2226" s="133"/>
      <c r="J2226" s="134">
        <f>ROUND(I2226*H2226,2)</f>
        <v>0</v>
      </c>
      <c r="K2226" s="130" t="s">
        <v>169</v>
      </c>
      <c r="L2226" s="33"/>
      <c r="M2226" s="135" t="s">
        <v>19</v>
      </c>
      <c r="N2226" s="136" t="s">
        <v>47</v>
      </c>
      <c r="P2226" s="137">
        <f>O2226*H2226</f>
        <v>0</v>
      </c>
      <c r="Q2226" s="137">
        <v>1.0000000000000001E-5</v>
      </c>
      <c r="R2226" s="137">
        <f>Q2226*H2226</f>
        <v>3.875E-5</v>
      </c>
      <c r="S2226" s="137">
        <v>0</v>
      </c>
      <c r="T2226" s="138">
        <f>S2226*H2226</f>
        <v>0</v>
      </c>
      <c r="AR2226" s="139" t="s">
        <v>170</v>
      </c>
      <c r="AT2226" s="139" t="s">
        <v>165</v>
      </c>
      <c r="AU2226" s="139" t="s">
        <v>86</v>
      </c>
      <c r="AY2226" s="18" t="s">
        <v>163</v>
      </c>
      <c r="BE2226" s="140">
        <f>IF(N2226="základní",J2226,0)</f>
        <v>0</v>
      </c>
      <c r="BF2226" s="140">
        <f>IF(N2226="snížená",J2226,0)</f>
        <v>0</v>
      </c>
      <c r="BG2226" s="140">
        <f>IF(N2226="zákl. přenesená",J2226,0)</f>
        <v>0</v>
      </c>
      <c r="BH2226" s="140">
        <f>IF(N2226="sníž. přenesená",J2226,0)</f>
        <v>0</v>
      </c>
      <c r="BI2226" s="140">
        <f>IF(N2226="nulová",J2226,0)</f>
        <v>0</v>
      </c>
      <c r="BJ2226" s="18" t="s">
        <v>84</v>
      </c>
      <c r="BK2226" s="140">
        <f>ROUND(I2226*H2226,2)</f>
        <v>0</v>
      </c>
      <c r="BL2226" s="18" t="s">
        <v>170</v>
      </c>
      <c r="BM2226" s="139" t="s">
        <v>1465</v>
      </c>
    </row>
    <row r="2227" spans="2:65" s="1" customFormat="1" ht="19.2">
      <c r="B2227" s="33"/>
      <c r="D2227" s="141" t="s">
        <v>172</v>
      </c>
      <c r="F2227" s="142" t="s">
        <v>1466</v>
      </c>
      <c r="I2227" s="143"/>
      <c r="L2227" s="33"/>
      <c r="M2227" s="144"/>
      <c r="T2227" s="54"/>
      <c r="AT2227" s="18" t="s">
        <v>172</v>
      </c>
      <c r="AU2227" s="18" t="s">
        <v>86</v>
      </c>
    </row>
    <row r="2228" spans="2:65" s="1" customFormat="1">
      <c r="B2228" s="33"/>
      <c r="D2228" s="145" t="s">
        <v>174</v>
      </c>
      <c r="F2228" s="146" t="s">
        <v>1467</v>
      </c>
      <c r="I2228" s="143"/>
      <c r="L2228" s="33"/>
      <c r="M2228" s="144"/>
      <c r="T2228" s="54"/>
      <c r="AT2228" s="18" t="s">
        <v>174</v>
      </c>
      <c r="AU2228" s="18" t="s">
        <v>86</v>
      </c>
    </row>
    <row r="2229" spans="2:65" s="12" customFormat="1">
      <c r="B2229" s="147"/>
      <c r="D2229" s="141" t="s">
        <v>176</v>
      </c>
      <c r="E2229" s="148" t="s">
        <v>19</v>
      </c>
      <c r="F2229" s="149" t="s">
        <v>191</v>
      </c>
      <c r="H2229" s="148" t="s">
        <v>19</v>
      </c>
      <c r="I2229" s="150"/>
      <c r="L2229" s="147"/>
      <c r="M2229" s="151"/>
      <c r="T2229" s="152"/>
      <c r="AT2229" s="148" t="s">
        <v>176</v>
      </c>
      <c r="AU2229" s="148" t="s">
        <v>86</v>
      </c>
      <c r="AV2229" s="12" t="s">
        <v>84</v>
      </c>
      <c r="AW2229" s="12" t="s">
        <v>37</v>
      </c>
      <c r="AX2229" s="12" t="s">
        <v>76</v>
      </c>
      <c r="AY2229" s="148" t="s">
        <v>163</v>
      </c>
    </row>
    <row r="2230" spans="2:65" s="12" customFormat="1">
      <c r="B2230" s="147"/>
      <c r="D2230" s="141" t="s">
        <v>176</v>
      </c>
      <c r="E2230" s="148" t="s">
        <v>19</v>
      </c>
      <c r="F2230" s="149" t="s">
        <v>192</v>
      </c>
      <c r="H2230" s="148" t="s">
        <v>19</v>
      </c>
      <c r="I2230" s="150"/>
      <c r="L2230" s="147"/>
      <c r="M2230" s="151"/>
      <c r="T2230" s="152"/>
      <c r="AT2230" s="148" t="s">
        <v>176</v>
      </c>
      <c r="AU2230" s="148" t="s">
        <v>86</v>
      </c>
      <c r="AV2230" s="12" t="s">
        <v>84</v>
      </c>
      <c r="AW2230" s="12" t="s">
        <v>37</v>
      </c>
      <c r="AX2230" s="12" t="s">
        <v>76</v>
      </c>
      <c r="AY2230" s="148" t="s">
        <v>163</v>
      </c>
    </row>
    <row r="2231" spans="2:65" s="13" customFormat="1">
      <c r="B2231" s="153"/>
      <c r="D2231" s="141" t="s">
        <v>176</v>
      </c>
      <c r="E2231" s="154" t="s">
        <v>19</v>
      </c>
      <c r="F2231" s="155" t="s">
        <v>1468</v>
      </c>
      <c r="H2231" s="156">
        <v>3.875</v>
      </c>
      <c r="I2231" s="157"/>
      <c r="L2231" s="153"/>
      <c r="M2231" s="158"/>
      <c r="T2231" s="159"/>
      <c r="AT2231" s="154" t="s">
        <v>176</v>
      </c>
      <c r="AU2231" s="154" t="s">
        <v>86</v>
      </c>
      <c r="AV2231" s="13" t="s">
        <v>86</v>
      </c>
      <c r="AW2231" s="13" t="s">
        <v>37</v>
      </c>
      <c r="AX2231" s="13" t="s">
        <v>76</v>
      </c>
      <c r="AY2231" s="154" t="s">
        <v>163</v>
      </c>
    </row>
    <row r="2232" spans="2:65" s="14" customFormat="1">
      <c r="B2232" s="160"/>
      <c r="D2232" s="141" t="s">
        <v>176</v>
      </c>
      <c r="E2232" s="161" t="s">
        <v>19</v>
      </c>
      <c r="F2232" s="162" t="s">
        <v>178</v>
      </c>
      <c r="H2232" s="163">
        <v>3.875</v>
      </c>
      <c r="I2232" s="164"/>
      <c r="L2232" s="160"/>
      <c r="M2232" s="165"/>
      <c r="T2232" s="166"/>
      <c r="AT2232" s="161" t="s">
        <v>176</v>
      </c>
      <c r="AU2232" s="161" t="s">
        <v>86</v>
      </c>
      <c r="AV2232" s="14" t="s">
        <v>170</v>
      </c>
      <c r="AW2232" s="14" t="s">
        <v>37</v>
      </c>
      <c r="AX2232" s="14" t="s">
        <v>84</v>
      </c>
      <c r="AY2232" s="161" t="s">
        <v>163</v>
      </c>
    </row>
    <row r="2233" spans="2:65" s="1" customFormat="1" ht="37.799999999999997" customHeight="1">
      <c r="B2233" s="33"/>
      <c r="C2233" s="128" t="s">
        <v>1469</v>
      </c>
      <c r="D2233" s="128" t="s">
        <v>165</v>
      </c>
      <c r="E2233" s="129" t="s">
        <v>1470</v>
      </c>
      <c r="F2233" s="130" t="s">
        <v>1471</v>
      </c>
      <c r="G2233" s="131" t="s">
        <v>187</v>
      </c>
      <c r="H2233" s="132">
        <v>860.95899999999995</v>
      </c>
      <c r="I2233" s="133"/>
      <c r="J2233" s="134">
        <f>ROUND(I2233*H2233,2)</f>
        <v>0</v>
      </c>
      <c r="K2233" s="130" t="s">
        <v>169</v>
      </c>
      <c r="L2233" s="33"/>
      <c r="M2233" s="135" t="s">
        <v>19</v>
      </c>
      <c r="N2233" s="136" t="s">
        <v>47</v>
      </c>
      <c r="P2233" s="137">
        <f>O2233*H2233</f>
        <v>0</v>
      </c>
      <c r="Q2233" s="137">
        <v>0</v>
      </c>
      <c r="R2233" s="137">
        <f>Q2233*H2233</f>
        <v>0</v>
      </c>
      <c r="S2233" s="137">
        <v>0</v>
      </c>
      <c r="T2233" s="138">
        <f>S2233*H2233</f>
        <v>0</v>
      </c>
      <c r="AR2233" s="139" t="s">
        <v>170</v>
      </c>
      <c r="AT2233" s="139" t="s">
        <v>165</v>
      </c>
      <c r="AU2233" s="139" t="s">
        <v>86</v>
      </c>
      <c r="AY2233" s="18" t="s">
        <v>163</v>
      </c>
      <c r="BE2233" s="140">
        <f>IF(N2233="základní",J2233,0)</f>
        <v>0</v>
      </c>
      <c r="BF2233" s="140">
        <f>IF(N2233="snížená",J2233,0)</f>
        <v>0</v>
      </c>
      <c r="BG2233" s="140">
        <f>IF(N2233="zákl. přenesená",J2233,0)</f>
        <v>0</v>
      </c>
      <c r="BH2233" s="140">
        <f>IF(N2233="sníž. přenesená",J2233,0)</f>
        <v>0</v>
      </c>
      <c r="BI2233" s="140">
        <f>IF(N2233="nulová",J2233,0)</f>
        <v>0</v>
      </c>
      <c r="BJ2233" s="18" t="s">
        <v>84</v>
      </c>
      <c r="BK2233" s="140">
        <f>ROUND(I2233*H2233,2)</f>
        <v>0</v>
      </c>
      <c r="BL2233" s="18" t="s">
        <v>170</v>
      </c>
      <c r="BM2233" s="139" t="s">
        <v>1472</v>
      </c>
    </row>
    <row r="2234" spans="2:65" s="1" customFormat="1" ht="28.8">
      <c r="B2234" s="33"/>
      <c r="D2234" s="141" t="s">
        <v>172</v>
      </c>
      <c r="F2234" s="142" t="s">
        <v>1473</v>
      </c>
      <c r="I2234" s="143"/>
      <c r="L2234" s="33"/>
      <c r="M2234" s="144"/>
      <c r="T2234" s="54"/>
      <c r="AT2234" s="18" t="s">
        <v>172</v>
      </c>
      <c r="AU2234" s="18" t="s">
        <v>86</v>
      </c>
    </row>
    <row r="2235" spans="2:65" s="1" customFormat="1">
      <c r="B2235" s="33"/>
      <c r="D2235" s="145" t="s">
        <v>174</v>
      </c>
      <c r="F2235" s="146" t="s">
        <v>1474</v>
      </c>
      <c r="I2235" s="143"/>
      <c r="L2235" s="33"/>
      <c r="M2235" s="144"/>
      <c r="T2235" s="54"/>
      <c r="AT2235" s="18" t="s">
        <v>174</v>
      </c>
      <c r="AU2235" s="18" t="s">
        <v>86</v>
      </c>
    </row>
    <row r="2236" spans="2:65" s="12" customFormat="1">
      <c r="B2236" s="147"/>
      <c r="D2236" s="141" t="s">
        <v>176</v>
      </c>
      <c r="E2236" s="148" t="s">
        <v>19</v>
      </c>
      <c r="F2236" s="149" t="s">
        <v>1189</v>
      </c>
      <c r="H2236" s="148" t="s">
        <v>19</v>
      </c>
      <c r="I2236" s="150"/>
      <c r="L2236" s="147"/>
      <c r="M2236" s="151"/>
      <c r="T2236" s="152"/>
      <c r="AT2236" s="148" t="s">
        <v>176</v>
      </c>
      <c r="AU2236" s="148" t="s">
        <v>86</v>
      </c>
      <c r="AV2236" s="12" t="s">
        <v>84</v>
      </c>
      <c r="AW2236" s="12" t="s">
        <v>37</v>
      </c>
      <c r="AX2236" s="12" t="s">
        <v>76</v>
      </c>
      <c r="AY2236" s="148" t="s">
        <v>163</v>
      </c>
    </row>
    <row r="2237" spans="2:65" s="13" customFormat="1">
      <c r="B2237" s="153"/>
      <c r="D2237" s="141" t="s">
        <v>176</v>
      </c>
      <c r="E2237" s="154" t="s">
        <v>19</v>
      </c>
      <c r="F2237" s="155" t="s">
        <v>1475</v>
      </c>
      <c r="H2237" s="156">
        <v>288.09899999999999</v>
      </c>
      <c r="I2237" s="157"/>
      <c r="L2237" s="153"/>
      <c r="M2237" s="158"/>
      <c r="T2237" s="159"/>
      <c r="AT2237" s="154" t="s">
        <v>176</v>
      </c>
      <c r="AU2237" s="154" t="s">
        <v>86</v>
      </c>
      <c r="AV2237" s="13" t="s">
        <v>86</v>
      </c>
      <c r="AW2237" s="13" t="s">
        <v>37</v>
      </c>
      <c r="AX2237" s="13" t="s">
        <v>76</v>
      </c>
      <c r="AY2237" s="154" t="s">
        <v>163</v>
      </c>
    </row>
    <row r="2238" spans="2:65" s="12" customFormat="1">
      <c r="B2238" s="147"/>
      <c r="D2238" s="141" t="s">
        <v>176</v>
      </c>
      <c r="E2238" s="148" t="s">
        <v>19</v>
      </c>
      <c r="F2238" s="149" t="s">
        <v>1191</v>
      </c>
      <c r="H2238" s="148" t="s">
        <v>19</v>
      </c>
      <c r="I2238" s="150"/>
      <c r="L2238" s="147"/>
      <c r="M2238" s="151"/>
      <c r="T2238" s="152"/>
      <c r="AT2238" s="148" t="s">
        <v>176</v>
      </c>
      <c r="AU2238" s="148" t="s">
        <v>86</v>
      </c>
      <c r="AV2238" s="12" t="s">
        <v>84</v>
      </c>
      <c r="AW2238" s="12" t="s">
        <v>37</v>
      </c>
      <c r="AX2238" s="12" t="s">
        <v>76</v>
      </c>
      <c r="AY2238" s="148" t="s">
        <v>163</v>
      </c>
    </row>
    <row r="2239" spans="2:65" s="13" customFormat="1">
      <c r="B2239" s="153"/>
      <c r="D2239" s="141" t="s">
        <v>176</v>
      </c>
      <c r="E2239" s="154" t="s">
        <v>19</v>
      </c>
      <c r="F2239" s="155" t="s">
        <v>1476</v>
      </c>
      <c r="H2239" s="156">
        <v>133.49600000000001</v>
      </c>
      <c r="I2239" s="157"/>
      <c r="L2239" s="153"/>
      <c r="M2239" s="158"/>
      <c r="T2239" s="159"/>
      <c r="AT2239" s="154" t="s">
        <v>176</v>
      </c>
      <c r="AU2239" s="154" t="s">
        <v>86</v>
      </c>
      <c r="AV2239" s="13" t="s">
        <v>86</v>
      </c>
      <c r="AW2239" s="13" t="s">
        <v>37</v>
      </c>
      <c r="AX2239" s="13" t="s">
        <v>76</v>
      </c>
      <c r="AY2239" s="154" t="s">
        <v>163</v>
      </c>
    </row>
    <row r="2240" spans="2:65" s="12" customFormat="1">
      <c r="B2240" s="147"/>
      <c r="D2240" s="141" t="s">
        <v>176</v>
      </c>
      <c r="E2240" s="148" t="s">
        <v>19</v>
      </c>
      <c r="F2240" s="149" t="s">
        <v>1193</v>
      </c>
      <c r="H2240" s="148" t="s">
        <v>19</v>
      </c>
      <c r="I2240" s="150"/>
      <c r="L2240" s="147"/>
      <c r="M2240" s="151"/>
      <c r="T2240" s="152"/>
      <c r="AT2240" s="148" t="s">
        <v>176</v>
      </c>
      <c r="AU2240" s="148" t="s">
        <v>86</v>
      </c>
      <c r="AV2240" s="12" t="s">
        <v>84</v>
      </c>
      <c r="AW2240" s="12" t="s">
        <v>37</v>
      </c>
      <c r="AX2240" s="12" t="s">
        <v>76</v>
      </c>
      <c r="AY2240" s="148" t="s">
        <v>163</v>
      </c>
    </row>
    <row r="2241" spans="2:65" s="13" customFormat="1">
      <c r="B2241" s="153"/>
      <c r="D2241" s="141" t="s">
        <v>176</v>
      </c>
      <c r="E2241" s="154" t="s">
        <v>19</v>
      </c>
      <c r="F2241" s="155" t="s">
        <v>1477</v>
      </c>
      <c r="H2241" s="156">
        <v>305.86799999999999</v>
      </c>
      <c r="I2241" s="157"/>
      <c r="L2241" s="153"/>
      <c r="M2241" s="158"/>
      <c r="T2241" s="159"/>
      <c r="AT2241" s="154" t="s">
        <v>176</v>
      </c>
      <c r="AU2241" s="154" t="s">
        <v>86</v>
      </c>
      <c r="AV2241" s="13" t="s">
        <v>86</v>
      </c>
      <c r="AW2241" s="13" t="s">
        <v>37</v>
      </c>
      <c r="AX2241" s="13" t="s">
        <v>76</v>
      </c>
      <c r="AY2241" s="154" t="s">
        <v>163</v>
      </c>
    </row>
    <row r="2242" spans="2:65" s="12" customFormat="1" ht="20.399999999999999">
      <c r="B2242" s="147"/>
      <c r="D2242" s="141" t="s">
        <v>176</v>
      </c>
      <c r="E2242" s="148" t="s">
        <v>19</v>
      </c>
      <c r="F2242" s="149" t="s">
        <v>1194</v>
      </c>
      <c r="H2242" s="148" t="s">
        <v>19</v>
      </c>
      <c r="I2242" s="150"/>
      <c r="L2242" s="147"/>
      <c r="M2242" s="151"/>
      <c r="T2242" s="152"/>
      <c r="AT2242" s="148" t="s">
        <v>176</v>
      </c>
      <c r="AU2242" s="148" t="s">
        <v>86</v>
      </c>
      <c r="AV2242" s="12" t="s">
        <v>84</v>
      </c>
      <c r="AW2242" s="12" t="s">
        <v>37</v>
      </c>
      <c r="AX2242" s="12" t="s">
        <v>76</v>
      </c>
      <c r="AY2242" s="148" t="s">
        <v>163</v>
      </c>
    </row>
    <row r="2243" spans="2:65" s="13" customFormat="1">
      <c r="B2243" s="153"/>
      <c r="D2243" s="141" t="s">
        <v>176</v>
      </c>
      <c r="E2243" s="154" t="s">
        <v>19</v>
      </c>
      <c r="F2243" s="155" t="s">
        <v>1476</v>
      </c>
      <c r="H2243" s="156">
        <v>133.49600000000001</v>
      </c>
      <c r="I2243" s="157"/>
      <c r="L2243" s="153"/>
      <c r="M2243" s="158"/>
      <c r="T2243" s="159"/>
      <c r="AT2243" s="154" t="s">
        <v>176</v>
      </c>
      <c r="AU2243" s="154" t="s">
        <v>86</v>
      </c>
      <c r="AV2243" s="13" t="s">
        <v>86</v>
      </c>
      <c r="AW2243" s="13" t="s">
        <v>37</v>
      </c>
      <c r="AX2243" s="13" t="s">
        <v>76</v>
      </c>
      <c r="AY2243" s="154" t="s">
        <v>163</v>
      </c>
    </row>
    <row r="2244" spans="2:65" s="14" customFormat="1">
      <c r="B2244" s="160"/>
      <c r="D2244" s="141" t="s">
        <v>176</v>
      </c>
      <c r="E2244" s="161" t="s">
        <v>19</v>
      </c>
      <c r="F2244" s="162" t="s">
        <v>178</v>
      </c>
      <c r="H2244" s="163">
        <v>860.95899999999995</v>
      </c>
      <c r="I2244" s="164"/>
      <c r="L2244" s="160"/>
      <c r="M2244" s="165"/>
      <c r="T2244" s="166"/>
      <c r="AT2244" s="161" t="s">
        <v>176</v>
      </c>
      <c r="AU2244" s="161" t="s">
        <v>86</v>
      </c>
      <c r="AV2244" s="14" t="s">
        <v>170</v>
      </c>
      <c r="AW2244" s="14" t="s">
        <v>37</v>
      </c>
      <c r="AX2244" s="14" t="s">
        <v>84</v>
      </c>
      <c r="AY2244" s="161" t="s">
        <v>163</v>
      </c>
    </row>
    <row r="2245" spans="2:65" s="1" customFormat="1" ht="37.799999999999997" customHeight="1">
      <c r="B2245" s="33"/>
      <c r="C2245" s="128" t="s">
        <v>1478</v>
      </c>
      <c r="D2245" s="128" t="s">
        <v>165</v>
      </c>
      <c r="E2245" s="129" t="s">
        <v>1479</v>
      </c>
      <c r="F2245" s="130" t="s">
        <v>1480</v>
      </c>
      <c r="G2245" s="131" t="s">
        <v>187</v>
      </c>
      <c r="H2245" s="132">
        <v>131296.24799999999</v>
      </c>
      <c r="I2245" s="133"/>
      <c r="J2245" s="134">
        <f>ROUND(I2245*H2245,2)</f>
        <v>0</v>
      </c>
      <c r="K2245" s="130" t="s">
        <v>169</v>
      </c>
      <c r="L2245" s="33"/>
      <c r="M2245" s="135" t="s">
        <v>19</v>
      </c>
      <c r="N2245" s="136" t="s">
        <v>47</v>
      </c>
      <c r="P2245" s="137">
        <f>O2245*H2245</f>
        <v>0</v>
      </c>
      <c r="Q2245" s="137">
        <v>0</v>
      </c>
      <c r="R2245" s="137">
        <f>Q2245*H2245</f>
        <v>0</v>
      </c>
      <c r="S2245" s="137">
        <v>0</v>
      </c>
      <c r="T2245" s="138">
        <f>S2245*H2245</f>
        <v>0</v>
      </c>
      <c r="AR2245" s="139" t="s">
        <v>170</v>
      </c>
      <c r="AT2245" s="139" t="s">
        <v>165</v>
      </c>
      <c r="AU2245" s="139" t="s">
        <v>86</v>
      </c>
      <c r="AY2245" s="18" t="s">
        <v>163</v>
      </c>
      <c r="BE2245" s="140">
        <f>IF(N2245="základní",J2245,0)</f>
        <v>0</v>
      </c>
      <c r="BF2245" s="140">
        <f>IF(N2245="snížená",J2245,0)</f>
        <v>0</v>
      </c>
      <c r="BG2245" s="140">
        <f>IF(N2245="zákl. přenesená",J2245,0)</f>
        <v>0</v>
      </c>
      <c r="BH2245" s="140">
        <f>IF(N2245="sníž. přenesená",J2245,0)</f>
        <v>0</v>
      </c>
      <c r="BI2245" s="140">
        <f>IF(N2245="nulová",J2245,0)</f>
        <v>0</v>
      </c>
      <c r="BJ2245" s="18" t="s">
        <v>84</v>
      </c>
      <c r="BK2245" s="140">
        <f>ROUND(I2245*H2245,2)</f>
        <v>0</v>
      </c>
      <c r="BL2245" s="18" t="s">
        <v>170</v>
      </c>
      <c r="BM2245" s="139" t="s">
        <v>1481</v>
      </c>
    </row>
    <row r="2246" spans="2:65" s="1" customFormat="1" ht="28.8">
      <c r="B2246" s="33"/>
      <c r="D2246" s="141" t="s">
        <v>172</v>
      </c>
      <c r="F2246" s="142" t="s">
        <v>1482</v>
      </c>
      <c r="I2246" s="143"/>
      <c r="L2246" s="33"/>
      <c r="M2246" s="144"/>
      <c r="T2246" s="54"/>
      <c r="AT2246" s="18" t="s">
        <v>172</v>
      </c>
      <c r="AU2246" s="18" t="s">
        <v>86</v>
      </c>
    </row>
    <row r="2247" spans="2:65" s="1" customFormat="1">
      <c r="B2247" s="33"/>
      <c r="D2247" s="145" t="s">
        <v>174</v>
      </c>
      <c r="F2247" s="146" t="s">
        <v>1483</v>
      </c>
      <c r="I2247" s="143"/>
      <c r="L2247" s="33"/>
      <c r="M2247" s="144"/>
      <c r="T2247" s="54"/>
      <c r="AT2247" s="18" t="s">
        <v>174</v>
      </c>
      <c r="AU2247" s="18" t="s">
        <v>86</v>
      </c>
    </row>
    <row r="2248" spans="2:65" s="13" customFormat="1">
      <c r="B2248" s="153"/>
      <c r="D2248" s="141" t="s">
        <v>176</v>
      </c>
      <c r="E2248" s="154" t="s">
        <v>19</v>
      </c>
      <c r="F2248" s="155" t="s">
        <v>1484</v>
      </c>
      <c r="H2248" s="156">
        <v>131296.24799999999</v>
      </c>
      <c r="I2248" s="157"/>
      <c r="L2248" s="153"/>
      <c r="M2248" s="158"/>
      <c r="T2248" s="159"/>
      <c r="AT2248" s="154" t="s">
        <v>176</v>
      </c>
      <c r="AU2248" s="154" t="s">
        <v>86</v>
      </c>
      <c r="AV2248" s="13" t="s">
        <v>86</v>
      </c>
      <c r="AW2248" s="13" t="s">
        <v>37</v>
      </c>
      <c r="AX2248" s="13" t="s">
        <v>76</v>
      </c>
      <c r="AY2248" s="154" t="s">
        <v>163</v>
      </c>
    </row>
    <row r="2249" spans="2:65" s="14" customFormat="1">
      <c r="B2249" s="160"/>
      <c r="D2249" s="141" t="s">
        <v>176</v>
      </c>
      <c r="E2249" s="161" t="s">
        <v>19</v>
      </c>
      <c r="F2249" s="162" t="s">
        <v>178</v>
      </c>
      <c r="H2249" s="163">
        <v>131296.24799999999</v>
      </c>
      <c r="I2249" s="164"/>
      <c r="L2249" s="160"/>
      <c r="M2249" s="165"/>
      <c r="T2249" s="166"/>
      <c r="AT2249" s="161" t="s">
        <v>176</v>
      </c>
      <c r="AU2249" s="161" t="s">
        <v>86</v>
      </c>
      <c r="AV2249" s="14" t="s">
        <v>170</v>
      </c>
      <c r="AW2249" s="14" t="s">
        <v>37</v>
      </c>
      <c r="AX2249" s="14" t="s">
        <v>84</v>
      </c>
      <c r="AY2249" s="161" t="s">
        <v>163</v>
      </c>
    </row>
    <row r="2250" spans="2:65" s="1" customFormat="1" ht="37.799999999999997" customHeight="1">
      <c r="B2250" s="33"/>
      <c r="C2250" s="128" t="s">
        <v>1485</v>
      </c>
      <c r="D2250" s="128" t="s">
        <v>165</v>
      </c>
      <c r="E2250" s="129" t="s">
        <v>1486</v>
      </c>
      <c r="F2250" s="130" t="s">
        <v>1487</v>
      </c>
      <c r="G2250" s="131" t="s">
        <v>187</v>
      </c>
      <c r="H2250" s="132">
        <v>860.95899999999995</v>
      </c>
      <c r="I2250" s="133"/>
      <c r="J2250" s="134">
        <f>ROUND(I2250*H2250,2)</f>
        <v>0</v>
      </c>
      <c r="K2250" s="130" t="s">
        <v>169</v>
      </c>
      <c r="L2250" s="33"/>
      <c r="M2250" s="135" t="s">
        <v>19</v>
      </c>
      <c r="N2250" s="136" t="s">
        <v>47</v>
      </c>
      <c r="P2250" s="137">
        <f>O2250*H2250</f>
        <v>0</v>
      </c>
      <c r="Q2250" s="137">
        <v>0</v>
      </c>
      <c r="R2250" s="137">
        <f>Q2250*H2250</f>
        <v>0</v>
      </c>
      <c r="S2250" s="137">
        <v>0</v>
      </c>
      <c r="T2250" s="138">
        <f>S2250*H2250</f>
        <v>0</v>
      </c>
      <c r="AR2250" s="139" t="s">
        <v>170</v>
      </c>
      <c r="AT2250" s="139" t="s">
        <v>165</v>
      </c>
      <c r="AU2250" s="139" t="s">
        <v>86</v>
      </c>
      <c r="AY2250" s="18" t="s">
        <v>163</v>
      </c>
      <c r="BE2250" s="140">
        <f>IF(N2250="základní",J2250,0)</f>
        <v>0</v>
      </c>
      <c r="BF2250" s="140">
        <f>IF(N2250="snížená",J2250,0)</f>
        <v>0</v>
      </c>
      <c r="BG2250" s="140">
        <f>IF(N2250="zákl. přenesená",J2250,0)</f>
        <v>0</v>
      </c>
      <c r="BH2250" s="140">
        <f>IF(N2250="sníž. přenesená",J2250,0)</f>
        <v>0</v>
      </c>
      <c r="BI2250" s="140">
        <f>IF(N2250="nulová",J2250,0)</f>
        <v>0</v>
      </c>
      <c r="BJ2250" s="18" t="s">
        <v>84</v>
      </c>
      <c r="BK2250" s="140">
        <f>ROUND(I2250*H2250,2)</f>
        <v>0</v>
      </c>
      <c r="BL2250" s="18" t="s">
        <v>170</v>
      </c>
      <c r="BM2250" s="139" t="s">
        <v>1488</v>
      </c>
    </row>
    <row r="2251" spans="2:65" s="1" customFormat="1" ht="28.8">
      <c r="B2251" s="33"/>
      <c r="D2251" s="141" t="s">
        <v>172</v>
      </c>
      <c r="F2251" s="142" t="s">
        <v>1489</v>
      </c>
      <c r="I2251" s="143"/>
      <c r="L2251" s="33"/>
      <c r="M2251" s="144"/>
      <c r="T2251" s="54"/>
      <c r="AT2251" s="18" t="s">
        <v>172</v>
      </c>
      <c r="AU2251" s="18" t="s">
        <v>86</v>
      </c>
    </row>
    <row r="2252" spans="2:65" s="1" customFormat="1">
      <c r="B2252" s="33"/>
      <c r="D2252" s="145" t="s">
        <v>174</v>
      </c>
      <c r="F2252" s="146" t="s">
        <v>1490</v>
      </c>
      <c r="I2252" s="143"/>
      <c r="L2252" s="33"/>
      <c r="M2252" s="144"/>
      <c r="T2252" s="54"/>
      <c r="AT2252" s="18" t="s">
        <v>174</v>
      </c>
      <c r="AU2252" s="18" t="s">
        <v>86</v>
      </c>
    </row>
    <row r="2253" spans="2:65" s="1" customFormat="1" ht="16.5" customHeight="1">
      <c r="B2253" s="33"/>
      <c r="C2253" s="128" t="s">
        <v>1491</v>
      </c>
      <c r="D2253" s="128" t="s">
        <v>165</v>
      </c>
      <c r="E2253" s="129" t="s">
        <v>1492</v>
      </c>
      <c r="F2253" s="130" t="s">
        <v>1493</v>
      </c>
      <c r="G2253" s="131" t="s">
        <v>187</v>
      </c>
      <c r="H2253" s="132">
        <v>860.95899999999995</v>
      </c>
      <c r="I2253" s="133"/>
      <c r="J2253" s="134">
        <f>ROUND(I2253*H2253,2)</f>
        <v>0</v>
      </c>
      <c r="K2253" s="130" t="s">
        <v>169</v>
      </c>
      <c r="L2253" s="33"/>
      <c r="M2253" s="135" t="s">
        <v>19</v>
      </c>
      <c r="N2253" s="136" t="s">
        <v>47</v>
      </c>
      <c r="P2253" s="137">
        <f>O2253*H2253</f>
        <v>0</v>
      </c>
      <c r="Q2253" s="137">
        <v>0</v>
      </c>
      <c r="R2253" s="137">
        <f>Q2253*H2253</f>
        <v>0</v>
      </c>
      <c r="S2253" s="137">
        <v>0</v>
      </c>
      <c r="T2253" s="138">
        <f>S2253*H2253</f>
        <v>0</v>
      </c>
      <c r="AR2253" s="139" t="s">
        <v>170</v>
      </c>
      <c r="AT2253" s="139" t="s">
        <v>165</v>
      </c>
      <c r="AU2253" s="139" t="s">
        <v>86</v>
      </c>
      <c r="AY2253" s="18" t="s">
        <v>163</v>
      </c>
      <c r="BE2253" s="140">
        <f>IF(N2253="základní",J2253,0)</f>
        <v>0</v>
      </c>
      <c r="BF2253" s="140">
        <f>IF(N2253="snížená",J2253,0)</f>
        <v>0</v>
      </c>
      <c r="BG2253" s="140">
        <f>IF(N2253="zákl. přenesená",J2253,0)</f>
        <v>0</v>
      </c>
      <c r="BH2253" s="140">
        <f>IF(N2253="sníž. přenesená",J2253,0)</f>
        <v>0</v>
      </c>
      <c r="BI2253" s="140">
        <f>IF(N2253="nulová",J2253,0)</f>
        <v>0</v>
      </c>
      <c r="BJ2253" s="18" t="s">
        <v>84</v>
      </c>
      <c r="BK2253" s="140">
        <f>ROUND(I2253*H2253,2)</f>
        <v>0</v>
      </c>
      <c r="BL2253" s="18" t="s">
        <v>170</v>
      </c>
      <c r="BM2253" s="139" t="s">
        <v>1494</v>
      </c>
    </row>
    <row r="2254" spans="2:65" s="1" customFormat="1" ht="19.2">
      <c r="B2254" s="33"/>
      <c r="D2254" s="141" t="s">
        <v>172</v>
      </c>
      <c r="F2254" s="142" t="s">
        <v>1495</v>
      </c>
      <c r="I2254" s="143"/>
      <c r="L2254" s="33"/>
      <c r="M2254" s="144"/>
      <c r="T2254" s="54"/>
      <c r="AT2254" s="18" t="s">
        <v>172</v>
      </c>
      <c r="AU2254" s="18" t="s">
        <v>86</v>
      </c>
    </row>
    <row r="2255" spans="2:65" s="1" customFormat="1">
      <c r="B2255" s="33"/>
      <c r="D2255" s="145" t="s">
        <v>174</v>
      </c>
      <c r="F2255" s="146" t="s">
        <v>1496</v>
      </c>
      <c r="I2255" s="143"/>
      <c r="L2255" s="33"/>
      <c r="M2255" s="144"/>
      <c r="T2255" s="54"/>
      <c r="AT2255" s="18" t="s">
        <v>174</v>
      </c>
      <c r="AU2255" s="18" t="s">
        <v>86</v>
      </c>
    </row>
    <row r="2256" spans="2:65" s="12" customFormat="1">
      <c r="B2256" s="147"/>
      <c r="D2256" s="141" t="s">
        <v>176</v>
      </c>
      <c r="E2256" s="148" t="s">
        <v>19</v>
      </c>
      <c r="F2256" s="149" t="s">
        <v>1189</v>
      </c>
      <c r="H2256" s="148" t="s">
        <v>19</v>
      </c>
      <c r="I2256" s="150"/>
      <c r="L2256" s="147"/>
      <c r="M2256" s="151"/>
      <c r="T2256" s="152"/>
      <c r="AT2256" s="148" t="s">
        <v>176</v>
      </c>
      <c r="AU2256" s="148" t="s">
        <v>86</v>
      </c>
      <c r="AV2256" s="12" t="s">
        <v>84</v>
      </c>
      <c r="AW2256" s="12" t="s">
        <v>37</v>
      </c>
      <c r="AX2256" s="12" t="s">
        <v>76</v>
      </c>
      <c r="AY2256" s="148" t="s">
        <v>163</v>
      </c>
    </row>
    <row r="2257" spans="2:65" s="13" customFormat="1">
      <c r="B2257" s="153"/>
      <c r="D2257" s="141" t="s">
        <v>176</v>
      </c>
      <c r="E2257" s="154" t="s">
        <v>19</v>
      </c>
      <c r="F2257" s="155" t="s">
        <v>1475</v>
      </c>
      <c r="H2257" s="156">
        <v>288.09899999999999</v>
      </c>
      <c r="I2257" s="157"/>
      <c r="L2257" s="153"/>
      <c r="M2257" s="158"/>
      <c r="T2257" s="159"/>
      <c r="AT2257" s="154" t="s">
        <v>176</v>
      </c>
      <c r="AU2257" s="154" t="s">
        <v>86</v>
      </c>
      <c r="AV2257" s="13" t="s">
        <v>86</v>
      </c>
      <c r="AW2257" s="13" t="s">
        <v>37</v>
      </c>
      <c r="AX2257" s="13" t="s">
        <v>76</v>
      </c>
      <c r="AY2257" s="154" t="s">
        <v>163</v>
      </c>
    </row>
    <row r="2258" spans="2:65" s="12" customFormat="1">
      <c r="B2258" s="147"/>
      <c r="D2258" s="141" t="s">
        <v>176</v>
      </c>
      <c r="E2258" s="148" t="s">
        <v>19</v>
      </c>
      <c r="F2258" s="149" t="s">
        <v>1191</v>
      </c>
      <c r="H2258" s="148" t="s">
        <v>19</v>
      </c>
      <c r="I2258" s="150"/>
      <c r="L2258" s="147"/>
      <c r="M2258" s="151"/>
      <c r="T2258" s="152"/>
      <c r="AT2258" s="148" t="s">
        <v>176</v>
      </c>
      <c r="AU2258" s="148" t="s">
        <v>86</v>
      </c>
      <c r="AV2258" s="12" t="s">
        <v>84</v>
      </c>
      <c r="AW2258" s="12" t="s">
        <v>37</v>
      </c>
      <c r="AX2258" s="12" t="s">
        <v>76</v>
      </c>
      <c r="AY2258" s="148" t="s">
        <v>163</v>
      </c>
    </row>
    <row r="2259" spans="2:65" s="13" customFormat="1">
      <c r="B2259" s="153"/>
      <c r="D2259" s="141" t="s">
        <v>176</v>
      </c>
      <c r="E2259" s="154" t="s">
        <v>19</v>
      </c>
      <c r="F2259" s="155" t="s">
        <v>1476</v>
      </c>
      <c r="H2259" s="156">
        <v>133.49600000000001</v>
      </c>
      <c r="I2259" s="157"/>
      <c r="L2259" s="153"/>
      <c r="M2259" s="158"/>
      <c r="T2259" s="159"/>
      <c r="AT2259" s="154" t="s">
        <v>176</v>
      </c>
      <c r="AU2259" s="154" t="s">
        <v>86</v>
      </c>
      <c r="AV2259" s="13" t="s">
        <v>86</v>
      </c>
      <c r="AW2259" s="13" t="s">
        <v>37</v>
      </c>
      <c r="AX2259" s="13" t="s">
        <v>76</v>
      </c>
      <c r="AY2259" s="154" t="s">
        <v>163</v>
      </c>
    </row>
    <row r="2260" spans="2:65" s="12" customFormat="1">
      <c r="B2260" s="147"/>
      <c r="D2260" s="141" t="s">
        <v>176</v>
      </c>
      <c r="E2260" s="148" t="s">
        <v>19</v>
      </c>
      <c r="F2260" s="149" t="s">
        <v>1193</v>
      </c>
      <c r="H2260" s="148" t="s">
        <v>19</v>
      </c>
      <c r="I2260" s="150"/>
      <c r="L2260" s="147"/>
      <c r="M2260" s="151"/>
      <c r="T2260" s="152"/>
      <c r="AT2260" s="148" t="s">
        <v>176</v>
      </c>
      <c r="AU2260" s="148" t="s">
        <v>86</v>
      </c>
      <c r="AV2260" s="12" t="s">
        <v>84</v>
      </c>
      <c r="AW2260" s="12" t="s">
        <v>37</v>
      </c>
      <c r="AX2260" s="12" t="s">
        <v>76</v>
      </c>
      <c r="AY2260" s="148" t="s">
        <v>163</v>
      </c>
    </row>
    <row r="2261" spans="2:65" s="13" customFormat="1">
      <c r="B2261" s="153"/>
      <c r="D2261" s="141" t="s">
        <v>176</v>
      </c>
      <c r="E2261" s="154" t="s">
        <v>19</v>
      </c>
      <c r="F2261" s="155" t="s">
        <v>1477</v>
      </c>
      <c r="H2261" s="156">
        <v>305.86799999999999</v>
      </c>
      <c r="I2261" s="157"/>
      <c r="L2261" s="153"/>
      <c r="M2261" s="158"/>
      <c r="T2261" s="159"/>
      <c r="AT2261" s="154" t="s">
        <v>176</v>
      </c>
      <c r="AU2261" s="154" t="s">
        <v>86</v>
      </c>
      <c r="AV2261" s="13" t="s">
        <v>86</v>
      </c>
      <c r="AW2261" s="13" t="s">
        <v>37</v>
      </c>
      <c r="AX2261" s="13" t="s">
        <v>76</v>
      </c>
      <c r="AY2261" s="154" t="s">
        <v>163</v>
      </c>
    </row>
    <row r="2262" spans="2:65" s="12" customFormat="1" ht="20.399999999999999">
      <c r="B2262" s="147"/>
      <c r="D2262" s="141" t="s">
        <v>176</v>
      </c>
      <c r="E2262" s="148" t="s">
        <v>19</v>
      </c>
      <c r="F2262" s="149" t="s">
        <v>1194</v>
      </c>
      <c r="H2262" s="148" t="s">
        <v>19</v>
      </c>
      <c r="I2262" s="150"/>
      <c r="L2262" s="147"/>
      <c r="M2262" s="151"/>
      <c r="T2262" s="152"/>
      <c r="AT2262" s="148" t="s">
        <v>176</v>
      </c>
      <c r="AU2262" s="148" t="s">
        <v>86</v>
      </c>
      <c r="AV2262" s="12" t="s">
        <v>84</v>
      </c>
      <c r="AW2262" s="12" t="s">
        <v>37</v>
      </c>
      <c r="AX2262" s="12" t="s">
        <v>76</v>
      </c>
      <c r="AY2262" s="148" t="s">
        <v>163</v>
      </c>
    </row>
    <row r="2263" spans="2:65" s="13" customFormat="1">
      <c r="B2263" s="153"/>
      <c r="D2263" s="141" t="s">
        <v>176</v>
      </c>
      <c r="E2263" s="154" t="s">
        <v>19</v>
      </c>
      <c r="F2263" s="155" t="s">
        <v>1476</v>
      </c>
      <c r="H2263" s="156">
        <v>133.49600000000001</v>
      </c>
      <c r="I2263" s="157"/>
      <c r="L2263" s="153"/>
      <c r="M2263" s="158"/>
      <c r="T2263" s="159"/>
      <c r="AT2263" s="154" t="s">
        <v>176</v>
      </c>
      <c r="AU2263" s="154" t="s">
        <v>86</v>
      </c>
      <c r="AV2263" s="13" t="s">
        <v>86</v>
      </c>
      <c r="AW2263" s="13" t="s">
        <v>37</v>
      </c>
      <c r="AX2263" s="13" t="s">
        <v>76</v>
      </c>
      <c r="AY2263" s="154" t="s">
        <v>163</v>
      </c>
    </row>
    <row r="2264" spans="2:65" s="14" customFormat="1">
      <c r="B2264" s="160"/>
      <c r="D2264" s="141" t="s">
        <v>176</v>
      </c>
      <c r="E2264" s="161" t="s">
        <v>19</v>
      </c>
      <c r="F2264" s="162" t="s">
        <v>178</v>
      </c>
      <c r="H2264" s="163">
        <v>860.95899999999995</v>
      </c>
      <c r="I2264" s="164"/>
      <c r="L2264" s="160"/>
      <c r="M2264" s="165"/>
      <c r="T2264" s="166"/>
      <c r="AT2264" s="161" t="s">
        <v>176</v>
      </c>
      <c r="AU2264" s="161" t="s">
        <v>86</v>
      </c>
      <c r="AV2264" s="14" t="s">
        <v>170</v>
      </c>
      <c r="AW2264" s="14" t="s">
        <v>37</v>
      </c>
      <c r="AX2264" s="14" t="s">
        <v>84</v>
      </c>
      <c r="AY2264" s="161" t="s">
        <v>163</v>
      </c>
    </row>
    <row r="2265" spans="2:65" s="1" customFormat="1" ht="16.5" customHeight="1">
      <c r="B2265" s="33"/>
      <c r="C2265" s="128" t="s">
        <v>1497</v>
      </c>
      <c r="D2265" s="128" t="s">
        <v>165</v>
      </c>
      <c r="E2265" s="129" t="s">
        <v>1498</v>
      </c>
      <c r="F2265" s="130" t="s">
        <v>1499</v>
      </c>
      <c r="G2265" s="131" t="s">
        <v>187</v>
      </c>
      <c r="H2265" s="132">
        <v>131296.24799999999</v>
      </c>
      <c r="I2265" s="133"/>
      <c r="J2265" s="134">
        <f>ROUND(I2265*H2265,2)</f>
        <v>0</v>
      </c>
      <c r="K2265" s="130" t="s">
        <v>169</v>
      </c>
      <c r="L2265" s="33"/>
      <c r="M2265" s="135" t="s">
        <v>19</v>
      </c>
      <c r="N2265" s="136" t="s">
        <v>47</v>
      </c>
      <c r="P2265" s="137">
        <f>O2265*H2265</f>
        <v>0</v>
      </c>
      <c r="Q2265" s="137">
        <v>0</v>
      </c>
      <c r="R2265" s="137">
        <f>Q2265*H2265</f>
        <v>0</v>
      </c>
      <c r="S2265" s="137">
        <v>0</v>
      </c>
      <c r="T2265" s="138">
        <f>S2265*H2265</f>
        <v>0</v>
      </c>
      <c r="AR2265" s="139" t="s">
        <v>170</v>
      </c>
      <c r="AT2265" s="139" t="s">
        <v>165</v>
      </c>
      <c r="AU2265" s="139" t="s">
        <v>86</v>
      </c>
      <c r="AY2265" s="18" t="s">
        <v>163</v>
      </c>
      <c r="BE2265" s="140">
        <f>IF(N2265="základní",J2265,0)</f>
        <v>0</v>
      </c>
      <c r="BF2265" s="140">
        <f>IF(N2265="snížená",J2265,0)</f>
        <v>0</v>
      </c>
      <c r="BG2265" s="140">
        <f>IF(N2265="zákl. přenesená",J2265,0)</f>
        <v>0</v>
      </c>
      <c r="BH2265" s="140">
        <f>IF(N2265="sníž. přenesená",J2265,0)</f>
        <v>0</v>
      </c>
      <c r="BI2265" s="140">
        <f>IF(N2265="nulová",J2265,0)</f>
        <v>0</v>
      </c>
      <c r="BJ2265" s="18" t="s">
        <v>84</v>
      </c>
      <c r="BK2265" s="140">
        <f>ROUND(I2265*H2265,2)</f>
        <v>0</v>
      </c>
      <c r="BL2265" s="18" t="s">
        <v>170</v>
      </c>
      <c r="BM2265" s="139" t="s">
        <v>1500</v>
      </c>
    </row>
    <row r="2266" spans="2:65" s="1" customFormat="1" ht="19.2">
      <c r="B2266" s="33"/>
      <c r="D2266" s="141" t="s">
        <v>172</v>
      </c>
      <c r="F2266" s="142" t="s">
        <v>1501</v>
      </c>
      <c r="I2266" s="143"/>
      <c r="L2266" s="33"/>
      <c r="M2266" s="144"/>
      <c r="T2266" s="54"/>
      <c r="AT2266" s="18" t="s">
        <v>172</v>
      </c>
      <c r="AU2266" s="18" t="s">
        <v>86</v>
      </c>
    </row>
    <row r="2267" spans="2:65" s="1" customFormat="1">
      <c r="B2267" s="33"/>
      <c r="D2267" s="145" t="s">
        <v>174</v>
      </c>
      <c r="F2267" s="146" t="s">
        <v>1502</v>
      </c>
      <c r="I2267" s="143"/>
      <c r="L2267" s="33"/>
      <c r="M2267" s="144"/>
      <c r="T2267" s="54"/>
      <c r="AT2267" s="18" t="s">
        <v>174</v>
      </c>
      <c r="AU2267" s="18" t="s">
        <v>86</v>
      </c>
    </row>
    <row r="2268" spans="2:65" s="13" customFormat="1">
      <c r="B2268" s="153"/>
      <c r="D2268" s="141" t="s">
        <v>176</v>
      </c>
      <c r="E2268" s="154" t="s">
        <v>19</v>
      </c>
      <c r="F2268" s="155" t="s">
        <v>1484</v>
      </c>
      <c r="H2268" s="156">
        <v>131296.24799999999</v>
      </c>
      <c r="I2268" s="157"/>
      <c r="L2268" s="153"/>
      <c r="M2268" s="158"/>
      <c r="T2268" s="159"/>
      <c r="AT2268" s="154" t="s">
        <v>176</v>
      </c>
      <c r="AU2268" s="154" t="s">
        <v>86</v>
      </c>
      <c r="AV2268" s="13" t="s">
        <v>86</v>
      </c>
      <c r="AW2268" s="13" t="s">
        <v>37</v>
      </c>
      <c r="AX2268" s="13" t="s">
        <v>76</v>
      </c>
      <c r="AY2268" s="154" t="s">
        <v>163</v>
      </c>
    </row>
    <row r="2269" spans="2:65" s="14" customFormat="1">
      <c r="B2269" s="160"/>
      <c r="D2269" s="141" t="s">
        <v>176</v>
      </c>
      <c r="E2269" s="161" t="s">
        <v>19</v>
      </c>
      <c r="F2269" s="162" t="s">
        <v>178</v>
      </c>
      <c r="H2269" s="163">
        <v>131296.24799999999</v>
      </c>
      <c r="I2269" s="164"/>
      <c r="L2269" s="160"/>
      <c r="M2269" s="165"/>
      <c r="T2269" s="166"/>
      <c r="AT2269" s="161" t="s">
        <v>176</v>
      </c>
      <c r="AU2269" s="161" t="s">
        <v>86</v>
      </c>
      <c r="AV2269" s="14" t="s">
        <v>170</v>
      </c>
      <c r="AW2269" s="14" t="s">
        <v>37</v>
      </c>
      <c r="AX2269" s="14" t="s">
        <v>84</v>
      </c>
      <c r="AY2269" s="161" t="s">
        <v>163</v>
      </c>
    </row>
    <row r="2270" spans="2:65" s="1" customFormat="1" ht="21.75" customHeight="1">
      <c r="B2270" s="33"/>
      <c r="C2270" s="128" t="s">
        <v>1503</v>
      </c>
      <c r="D2270" s="128" t="s">
        <v>165</v>
      </c>
      <c r="E2270" s="129" t="s">
        <v>1504</v>
      </c>
      <c r="F2270" s="130" t="s">
        <v>1505</v>
      </c>
      <c r="G2270" s="131" t="s">
        <v>187</v>
      </c>
      <c r="H2270" s="132">
        <v>860.95899999999995</v>
      </c>
      <c r="I2270" s="133"/>
      <c r="J2270" s="134">
        <f>ROUND(I2270*H2270,2)</f>
        <v>0</v>
      </c>
      <c r="K2270" s="130" t="s">
        <v>169</v>
      </c>
      <c r="L2270" s="33"/>
      <c r="M2270" s="135" t="s">
        <v>19</v>
      </c>
      <c r="N2270" s="136" t="s">
        <v>47</v>
      </c>
      <c r="P2270" s="137">
        <f>O2270*H2270</f>
        <v>0</v>
      </c>
      <c r="Q2270" s="137">
        <v>0</v>
      </c>
      <c r="R2270" s="137">
        <f>Q2270*H2270</f>
        <v>0</v>
      </c>
      <c r="S2270" s="137">
        <v>0</v>
      </c>
      <c r="T2270" s="138">
        <f>S2270*H2270</f>
        <v>0</v>
      </c>
      <c r="AR2270" s="139" t="s">
        <v>170</v>
      </c>
      <c r="AT2270" s="139" t="s">
        <v>165</v>
      </c>
      <c r="AU2270" s="139" t="s">
        <v>86</v>
      </c>
      <c r="AY2270" s="18" t="s">
        <v>163</v>
      </c>
      <c r="BE2270" s="140">
        <f>IF(N2270="základní",J2270,0)</f>
        <v>0</v>
      </c>
      <c r="BF2270" s="140">
        <f>IF(N2270="snížená",J2270,0)</f>
        <v>0</v>
      </c>
      <c r="BG2270" s="140">
        <f>IF(N2270="zákl. přenesená",J2270,0)</f>
        <v>0</v>
      </c>
      <c r="BH2270" s="140">
        <f>IF(N2270="sníž. přenesená",J2270,0)</f>
        <v>0</v>
      </c>
      <c r="BI2270" s="140">
        <f>IF(N2270="nulová",J2270,0)</f>
        <v>0</v>
      </c>
      <c r="BJ2270" s="18" t="s">
        <v>84</v>
      </c>
      <c r="BK2270" s="140">
        <f>ROUND(I2270*H2270,2)</f>
        <v>0</v>
      </c>
      <c r="BL2270" s="18" t="s">
        <v>170</v>
      </c>
      <c r="BM2270" s="139" t="s">
        <v>1506</v>
      </c>
    </row>
    <row r="2271" spans="2:65" s="1" customFormat="1" ht="19.2">
      <c r="B2271" s="33"/>
      <c r="D2271" s="141" t="s">
        <v>172</v>
      </c>
      <c r="F2271" s="142" t="s">
        <v>1507</v>
      </c>
      <c r="I2271" s="143"/>
      <c r="L2271" s="33"/>
      <c r="M2271" s="144"/>
      <c r="T2271" s="54"/>
      <c r="AT2271" s="18" t="s">
        <v>172</v>
      </c>
      <c r="AU2271" s="18" t="s">
        <v>86</v>
      </c>
    </row>
    <row r="2272" spans="2:65" s="1" customFormat="1">
      <c r="B2272" s="33"/>
      <c r="D2272" s="145" t="s">
        <v>174</v>
      </c>
      <c r="F2272" s="146" t="s">
        <v>1508</v>
      </c>
      <c r="I2272" s="143"/>
      <c r="L2272" s="33"/>
      <c r="M2272" s="144"/>
      <c r="T2272" s="54"/>
      <c r="AT2272" s="18" t="s">
        <v>174</v>
      </c>
      <c r="AU2272" s="18" t="s">
        <v>86</v>
      </c>
    </row>
    <row r="2273" spans="2:65" s="1" customFormat="1" ht="16.5" customHeight="1">
      <c r="B2273" s="33"/>
      <c r="C2273" s="128" t="s">
        <v>1509</v>
      </c>
      <c r="D2273" s="128" t="s">
        <v>165</v>
      </c>
      <c r="E2273" s="129" t="s">
        <v>1510</v>
      </c>
      <c r="F2273" s="130" t="s">
        <v>1511</v>
      </c>
      <c r="G2273" s="131" t="s">
        <v>202</v>
      </c>
      <c r="H2273" s="132">
        <v>2</v>
      </c>
      <c r="I2273" s="133"/>
      <c r="J2273" s="134">
        <f>ROUND(I2273*H2273,2)</f>
        <v>0</v>
      </c>
      <c r="K2273" s="130" t="s">
        <v>169</v>
      </c>
      <c r="L2273" s="33"/>
      <c r="M2273" s="135" t="s">
        <v>19</v>
      </c>
      <c r="N2273" s="136" t="s">
        <v>47</v>
      </c>
      <c r="P2273" s="137">
        <f>O2273*H2273</f>
        <v>0</v>
      </c>
      <c r="Q2273" s="137">
        <v>0</v>
      </c>
      <c r="R2273" s="137">
        <f>Q2273*H2273</f>
        <v>0</v>
      </c>
      <c r="S2273" s="137">
        <v>0</v>
      </c>
      <c r="T2273" s="138">
        <f>S2273*H2273</f>
        <v>0</v>
      </c>
      <c r="AR2273" s="139" t="s">
        <v>170</v>
      </c>
      <c r="AT2273" s="139" t="s">
        <v>165</v>
      </c>
      <c r="AU2273" s="139" t="s">
        <v>86</v>
      </c>
      <c r="AY2273" s="18" t="s">
        <v>163</v>
      </c>
      <c r="BE2273" s="140">
        <f>IF(N2273="základní",J2273,0)</f>
        <v>0</v>
      </c>
      <c r="BF2273" s="140">
        <f>IF(N2273="snížená",J2273,0)</f>
        <v>0</v>
      </c>
      <c r="BG2273" s="140">
        <f>IF(N2273="zákl. přenesená",J2273,0)</f>
        <v>0</v>
      </c>
      <c r="BH2273" s="140">
        <f>IF(N2273="sníž. přenesená",J2273,0)</f>
        <v>0</v>
      </c>
      <c r="BI2273" s="140">
        <f>IF(N2273="nulová",J2273,0)</f>
        <v>0</v>
      </c>
      <c r="BJ2273" s="18" t="s">
        <v>84</v>
      </c>
      <c r="BK2273" s="140">
        <f>ROUND(I2273*H2273,2)</f>
        <v>0</v>
      </c>
      <c r="BL2273" s="18" t="s">
        <v>170</v>
      </c>
      <c r="BM2273" s="139" t="s">
        <v>1512</v>
      </c>
    </row>
    <row r="2274" spans="2:65" s="1" customFormat="1" ht="19.2">
      <c r="B2274" s="33"/>
      <c r="D2274" s="141" t="s">
        <v>172</v>
      </c>
      <c r="F2274" s="142" t="s">
        <v>1513</v>
      </c>
      <c r="I2274" s="143"/>
      <c r="L2274" s="33"/>
      <c r="M2274" s="144"/>
      <c r="T2274" s="54"/>
      <c r="AT2274" s="18" t="s">
        <v>172</v>
      </c>
      <c r="AU2274" s="18" t="s">
        <v>86</v>
      </c>
    </row>
    <row r="2275" spans="2:65" s="1" customFormat="1">
      <c r="B2275" s="33"/>
      <c r="D2275" s="145" t="s">
        <v>174</v>
      </c>
      <c r="F2275" s="146" t="s">
        <v>1514</v>
      </c>
      <c r="I2275" s="143"/>
      <c r="L2275" s="33"/>
      <c r="M2275" s="144"/>
      <c r="T2275" s="54"/>
      <c r="AT2275" s="18" t="s">
        <v>174</v>
      </c>
      <c r="AU2275" s="18" t="s">
        <v>86</v>
      </c>
    </row>
    <row r="2276" spans="2:65" s="1" customFormat="1" ht="24.15" customHeight="1">
      <c r="B2276" s="33"/>
      <c r="C2276" s="128" t="s">
        <v>1515</v>
      </c>
      <c r="D2276" s="128" t="s">
        <v>165</v>
      </c>
      <c r="E2276" s="129" t="s">
        <v>1516</v>
      </c>
      <c r="F2276" s="130" t="s">
        <v>1517</v>
      </c>
      <c r="G2276" s="131" t="s">
        <v>202</v>
      </c>
      <c r="H2276" s="132">
        <v>305</v>
      </c>
      <c r="I2276" s="133"/>
      <c r="J2276" s="134">
        <f>ROUND(I2276*H2276,2)</f>
        <v>0</v>
      </c>
      <c r="K2276" s="130" t="s">
        <v>169</v>
      </c>
      <c r="L2276" s="33"/>
      <c r="M2276" s="135" t="s">
        <v>19</v>
      </c>
      <c r="N2276" s="136" t="s">
        <v>47</v>
      </c>
      <c r="P2276" s="137">
        <f>O2276*H2276</f>
        <v>0</v>
      </c>
      <c r="Q2276" s="137">
        <v>0</v>
      </c>
      <c r="R2276" s="137">
        <f>Q2276*H2276</f>
        <v>0</v>
      </c>
      <c r="S2276" s="137">
        <v>0</v>
      </c>
      <c r="T2276" s="138">
        <f>S2276*H2276</f>
        <v>0</v>
      </c>
      <c r="AR2276" s="139" t="s">
        <v>170</v>
      </c>
      <c r="AT2276" s="139" t="s">
        <v>165</v>
      </c>
      <c r="AU2276" s="139" t="s">
        <v>86</v>
      </c>
      <c r="AY2276" s="18" t="s">
        <v>163</v>
      </c>
      <c r="BE2276" s="140">
        <f>IF(N2276="základní",J2276,0)</f>
        <v>0</v>
      </c>
      <c r="BF2276" s="140">
        <f>IF(N2276="snížená",J2276,0)</f>
        <v>0</v>
      </c>
      <c r="BG2276" s="140">
        <f>IF(N2276="zákl. přenesená",J2276,0)</f>
        <v>0</v>
      </c>
      <c r="BH2276" s="140">
        <f>IF(N2276="sníž. přenesená",J2276,0)</f>
        <v>0</v>
      </c>
      <c r="BI2276" s="140">
        <f>IF(N2276="nulová",J2276,0)</f>
        <v>0</v>
      </c>
      <c r="BJ2276" s="18" t="s">
        <v>84</v>
      </c>
      <c r="BK2276" s="140">
        <f>ROUND(I2276*H2276,2)</f>
        <v>0</v>
      </c>
      <c r="BL2276" s="18" t="s">
        <v>170</v>
      </c>
      <c r="BM2276" s="139" t="s">
        <v>1518</v>
      </c>
    </row>
    <row r="2277" spans="2:65" s="1" customFormat="1" ht="19.2">
      <c r="B2277" s="33"/>
      <c r="D2277" s="141" t="s">
        <v>172</v>
      </c>
      <c r="F2277" s="142" t="s">
        <v>1519</v>
      </c>
      <c r="I2277" s="143"/>
      <c r="L2277" s="33"/>
      <c r="M2277" s="144"/>
      <c r="T2277" s="54"/>
      <c r="AT2277" s="18" t="s">
        <v>172</v>
      </c>
      <c r="AU2277" s="18" t="s">
        <v>86</v>
      </c>
    </row>
    <row r="2278" spans="2:65" s="1" customFormat="1">
      <c r="B2278" s="33"/>
      <c r="D2278" s="145" t="s">
        <v>174</v>
      </c>
      <c r="F2278" s="146" t="s">
        <v>1520</v>
      </c>
      <c r="I2278" s="143"/>
      <c r="L2278" s="33"/>
      <c r="M2278" s="144"/>
      <c r="T2278" s="54"/>
      <c r="AT2278" s="18" t="s">
        <v>174</v>
      </c>
      <c r="AU2278" s="18" t="s">
        <v>86</v>
      </c>
    </row>
    <row r="2279" spans="2:65" s="13" customFormat="1">
      <c r="B2279" s="153"/>
      <c r="D2279" s="141" t="s">
        <v>176</v>
      </c>
      <c r="E2279" s="154" t="s">
        <v>19</v>
      </c>
      <c r="F2279" s="155" t="s">
        <v>1521</v>
      </c>
      <c r="H2279" s="156">
        <v>305</v>
      </c>
      <c r="I2279" s="157"/>
      <c r="L2279" s="153"/>
      <c r="M2279" s="158"/>
      <c r="T2279" s="159"/>
      <c r="AT2279" s="154" t="s">
        <v>176</v>
      </c>
      <c r="AU2279" s="154" t="s">
        <v>86</v>
      </c>
      <c r="AV2279" s="13" t="s">
        <v>86</v>
      </c>
      <c r="AW2279" s="13" t="s">
        <v>37</v>
      </c>
      <c r="AX2279" s="13" t="s">
        <v>76</v>
      </c>
      <c r="AY2279" s="154" t="s">
        <v>163</v>
      </c>
    </row>
    <row r="2280" spans="2:65" s="14" customFormat="1">
      <c r="B2280" s="160"/>
      <c r="D2280" s="141" t="s">
        <v>176</v>
      </c>
      <c r="E2280" s="161" t="s">
        <v>19</v>
      </c>
      <c r="F2280" s="162" t="s">
        <v>178</v>
      </c>
      <c r="H2280" s="163">
        <v>305</v>
      </c>
      <c r="I2280" s="164"/>
      <c r="L2280" s="160"/>
      <c r="M2280" s="165"/>
      <c r="T2280" s="166"/>
      <c r="AT2280" s="161" t="s">
        <v>176</v>
      </c>
      <c r="AU2280" s="161" t="s">
        <v>86</v>
      </c>
      <c r="AV2280" s="14" t="s">
        <v>170</v>
      </c>
      <c r="AW2280" s="14" t="s">
        <v>37</v>
      </c>
      <c r="AX2280" s="14" t="s">
        <v>84</v>
      </c>
      <c r="AY2280" s="161" t="s">
        <v>163</v>
      </c>
    </row>
    <row r="2281" spans="2:65" s="1" customFormat="1" ht="16.5" customHeight="1">
      <c r="B2281" s="33"/>
      <c r="C2281" s="128" t="s">
        <v>1522</v>
      </c>
      <c r="D2281" s="128" t="s">
        <v>165</v>
      </c>
      <c r="E2281" s="129" t="s">
        <v>1523</v>
      </c>
      <c r="F2281" s="130" t="s">
        <v>1524</v>
      </c>
      <c r="G2281" s="131" t="s">
        <v>202</v>
      </c>
      <c r="H2281" s="132">
        <v>2</v>
      </c>
      <c r="I2281" s="133"/>
      <c r="J2281" s="134">
        <f>ROUND(I2281*H2281,2)</f>
        <v>0</v>
      </c>
      <c r="K2281" s="130" t="s">
        <v>169</v>
      </c>
      <c r="L2281" s="33"/>
      <c r="M2281" s="135" t="s">
        <v>19</v>
      </c>
      <c r="N2281" s="136" t="s">
        <v>47</v>
      </c>
      <c r="P2281" s="137">
        <f>O2281*H2281</f>
        <v>0</v>
      </c>
      <c r="Q2281" s="137">
        <v>0</v>
      </c>
      <c r="R2281" s="137">
        <f>Q2281*H2281</f>
        <v>0</v>
      </c>
      <c r="S2281" s="137">
        <v>0</v>
      </c>
      <c r="T2281" s="138">
        <f>S2281*H2281</f>
        <v>0</v>
      </c>
      <c r="AR2281" s="139" t="s">
        <v>170</v>
      </c>
      <c r="AT2281" s="139" t="s">
        <v>165</v>
      </c>
      <c r="AU2281" s="139" t="s">
        <v>86</v>
      </c>
      <c r="AY2281" s="18" t="s">
        <v>163</v>
      </c>
      <c r="BE2281" s="140">
        <f>IF(N2281="základní",J2281,0)</f>
        <v>0</v>
      </c>
      <c r="BF2281" s="140">
        <f>IF(N2281="snížená",J2281,0)</f>
        <v>0</v>
      </c>
      <c r="BG2281" s="140">
        <f>IF(N2281="zákl. přenesená",J2281,0)</f>
        <v>0</v>
      </c>
      <c r="BH2281" s="140">
        <f>IF(N2281="sníž. přenesená",J2281,0)</f>
        <v>0</v>
      </c>
      <c r="BI2281" s="140">
        <f>IF(N2281="nulová",J2281,0)</f>
        <v>0</v>
      </c>
      <c r="BJ2281" s="18" t="s">
        <v>84</v>
      </c>
      <c r="BK2281" s="140">
        <f>ROUND(I2281*H2281,2)</f>
        <v>0</v>
      </c>
      <c r="BL2281" s="18" t="s">
        <v>170</v>
      </c>
      <c r="BM2281" s="139" t="s">
        <v>1525</v>
      </c>
    </row>
    <row r="2282" spans="2:65" s="1" customFormat="1" ht="19.2">
      <c r="B2282" s="33"/>
      <c r="D2282" s="141" t="s">
        <v>172</v>
      </c>
      <c r="F2282" s="142" t="s">
        <v>1526</v>
      </c>
      <c r="I2282" s="143"/>
      <c r="L2282" s="33"/>
      <c r="M2282" s="144"/>
      <c r="T2282" s="54"/>
      <c r="AT2282" s="18" t="s">
        <v>172</v>
      </c>
      <c r="AU2282" s="18" t="s">
        <v>86</v>
      </c>
    </row>
    <row r="2283" spans="2:65" s="1" customFormat="1">
      <c r="B2283" s="33"/>
      <c r="D2283" s="145" t="s">
        <v>174</v>
      </c>
      <c r="F2283" s="146" t="s">
        <v>1527</v>
      </c>
      <c r="I2283" s="143"/>
      <c r="L2283" s="33"/>
      <c r="M2283" s="144"/>
      <c r="T2283" s="54"/>
      <c r="AT2283" s="18" t="s">
        <v>174</v>
      </c>
      <c r="AU2283" s="18" t="s">
        <v>86</v>
      </c>
    </row>
    <row r="2284" spans="2:65" s="1" customFormat="1" ht="33" customHeight="1">
      <c r="B2284" s="33"/>
      <c r="C2284" s="128" t="s">
        <v>1528</v>
      </c>
      <c r="D2284" s="128" t="s">
        <v>165</v>
      </c>
      <c r="E2284" s="129" t="s">
        <v>1529</v>
      </c>
      <c r="F2284" s="130" t="s">
        <v>1530</v>
      </c>
      <c r="G2284" s="131" t="s">
        <v>187</v>
      </c>
      <c r="H2284" s="132">
        <v>472.10500000000002</v>
      </c>
      <c r="I2284" s="133"/>
      <c r="J2284" s="134">
        <f>ROUND(I2284*H2284,2)</f>
        <v>0</v>
      </c>
      <c r="K2284" s="130" t="s">
        <v>169</v>
      </c>
      <c r="L2284" s="33"/>
      <c r="M2284" s="135" t="s">
        <v>19</v>
      </c>
      <c r="N2284" s="136" t="s">
        <v>47</v>
      </c>
      <c r="P2284" s="137">
        <f>O2284*H2284</f>
        <v>0</v>
      </c>
      <c r="Q2284" s="137">
        <v>1.2999999999999999E-4</v>
      </c>
      <c r="R2284" s="137">
        <f>Q2284*H2284</f>
        <v>6.1373649999999995E-2</v>
      </c>
      <c r="S2284" s="137">
        <v>0</v>
      </c>
      <c r="T2284" s="138">
        <f>S2284*H2284</f>
        <v>0</v>
      </c>
      <c r="AR2284" s="139" t="s">
        <v>170</v>
      </c>
      <c r="AT2284" s="139" t="s">
        <v>165</v>
      </c>
      <c r="AU2284" s="139" t="s">
        <v>86</v>
      </c>
      <c r="AY2284" s="18" t="s">
        <v>163</v>
      </c>
      <c r="BE2284" s="140">
        <f>IF(N2284="základní",J2284,0)</f>
        <v>0</v>
      </c>
      <c r="BF2284" s="140">
        <f>IF(N2284="snížená",J2284,0)</f>
        <v>0</v>
      </c>
      <c r="BG2284" s="140">
        <f>IF(N2284="zákl. přenesená",J2284,0)</f>
        <v>0</v>
      </c>
      <c r="BH2284" s="140">
        <f>IF(N2284="sníž. přenesená",J2284,0)</f>
        <v>0</v>
      </c>
      <c r="BI2284" s="140">
        <f>IF(N2284="nulová",J2284,0)</f>
        <v>0</v>
      </c>
      <c r="BJ2284" s="18" t="s">
        <v>84</v>
      </c>
      <c r="BK2284" s="140">
        <f>ROUND(I2284*H2284,2)</f>
        <v>0</v>
      </c>
      <c r="BL2284" s="18" t="s">
        <v>170</v>
      </c>
      <c r="BM2284" s="139" t="s">
        <v>1531</v>
      </c>
    </row>
    <row r="2285" spans="2:65" s="1" customFormat="1" ht="19.2">
      <c r="B2285" s="33"/>
      <c r="D2285" s="141" t="s">
        <v>172</v>
      </c>
      <c r="F2285" s="142" t="s">
        <v>1532</v>
      </c>
      <c r="I2285" s="143"/>
      <c r="L2285" s="33"/>
      <c r="M2285" s="144"/>
      <c r="T2285" s="54"/>
      <c r="AT2285" s="18" t="s">
        <v>172</v>
      </c>
      <c r="AU2285" s="18" t="s">
        <v>86</v>
      </c>
    </row>
    <row r="2286" spans="2:65" s="1" customFormat="1">
      <c r="B2286" s="33"/>
      <c r="D2286" s="145" t="s">
        <v>174</v>
      </c>
      <c r="F2286" s="146" t="s">
        <v>1533</v>
      </c>
      <c r="I2286" s="143"/>
      <c r="L2286" s="33"/>
      <c r="M2286" s="144"/>
      <c r="T2286" s="54"/>
      <c r="AT2286" s="18" t="s">
        <v>174</v>
      </c>
      <c r="AU2286" s="18" t="s">
        <v>86</v>
      </c>
    </row>
    <row r="2287" spans="2:65" s="12" customFormat="1">
      <c r="B2287" s="147"/>
      <c r="D2287" s="141" t="s">
        <v>176</v>
      </c>
      <c r="E2287" s="148" t="s">
        <v>19</v>
      </c>
      <c r="F2287" s="149" t="s">
        <v>511</v>
      </c>
      <c r="H2287" s="148" t="s">
        <v>19</v>
      </c>
      <c r="I2287" s="150"/>
      <c r="L2287" s="147"/>
      <c r="M2287" s="151"/>
      <c r="T2287" s="152"/>
      <c r="AT2287" s="148" t="s">
        <v>176</v>
      </c>
      <c r="AU2287" s="148" t="s">
        <v>86</v>
      </c>
      <c r="AV2287" s="12" t="s">
        <v>84</v>
      </c>
      <c r="AW2287" s="12" t="s">
        <v>37</v>
      </c>
      <c r="AX2287" s="12" t="s">
        <v>76</v>
      </c>
      <c r="AY2287" s="148" t="s">
        <v>163</v>
      </c>
    </row>
    <row r="2288" spans="2:65" s="12" customFormat="1">
      <c r="B2288" s="147"/>
      <c r="D2288" s="141" t="s">
        <v>176</v>
      </c>
      <c r="E2288" s="148" t="s">
        <v>19</v>
      </c>
      <c r="F2288" s="149" t="s">
        <v>909</v>
      </c>
      <c r="H2288" s="148" t="s">
        <v>19</v>
      </c>
      <c r="I2288" s="150"/>
      <c r="L2288" s="147"/>
      <c r="M2288" s="151"/>
      <c r="T2288" s="152"/>
      <c r="AT2288" s="148" t="s">
        <v>176</v>
      </c>
      <c r="AU2288" s="148" t="s">
        <v>86</v>
      </c>
      <c r="AV2288" s="12" t="s">
        <v>84</v>
      </c>
      <c r="AW2288" s="12" t="s">
        <v>37</v>
      </c>
      <c r="AX2288" s="12" t="s">
        <v>76</v>
      </c>
      <c r="AY2288" s="148" t="s">
        <v>163</v>
      </c>
    </row>
    <row r="2289" spans="2:51" s="13" customFormat="1">
      <c r="B2289" s="153"/>
      <c r="D2289" s="141" t="s">
        <v>176</v>
      </c>
      <c r="E2289" s="154" t="s">
        <v>19</v>
      </c>
      <c r="F2289" s="155" t="s">
        <v>1063</v>
      </c>
      <c r="H2289" s="156">
        <v>15.635</v>
      </c>
      <c r="I2289" s="157"/>
      <c r="L2289" s="153"/>
      <c r="M2289" s="158"/>
      <c r="T2289" s="159"/>
      <c r="AT2289" s="154" t="s">
        <v>176</v>
      </c>
      <c r="AU2289" s="154" t="s">
        <v>86</v>
      </c>
      <c r="AV2289" s="13" t="s">
        <v>86</v>
      </c>
      <c r="AW2289" s="13" t="s">
        <v>37</v>
      </c>
      <c r="AX2289" s="13" t="s">
        <v>76</v>
      </c>
      <c r="AY2289" s="154" t="s">
        <v>163</v>
      </c>
    </row>
    <row r="2290" spans="2:51" s="12" customFormat="1">
      <c r="B2290" s="147"/>
      <c r="D2290" s="141" t="s">
        <v>176</v>
      </c>
      <c r="E2290" s="148" t="s">
        <v>19</v>
      </c>
      <c r="F2290" s="149" t="s">
        <v>912</v>
      </c>
      <c r="H2290" s="148" t="s">
        <v>19</v>
      </c>
      <c r="I2290" s="150"/>
      <c r="L2290" s="147"/>
      <c r="M2290" s="151"/>
      <c r="T2290" s="152"/>
      <c r="AT2290" s="148" t="s">
        <v>176</v>
      </c>
      <c r="AU2290" s="148" t="s">
        <v>86</v>
      </c>
      <c r="AV2290" s="12" t="s">
        <v>84</v>
      </c>
      <c r="AW2290" s="12" t="s">
        <v>37</v>
      </c>
      <c r="AX2290" s="12" t="s">
        <v>76</v>
      </c>
      <c r="AY2290" s="148" t="s">
        <v>163</v>
      </c>
    </row>
    <row r="2291" spans="2:51" s="13" customFormat="1">
      <c r="B2291" s="153"/>
      <c r="D2291" s="141" t="s">
        <v>176</v>
      </c>
      <c r="E2291" s="154" t="s">
        <v>19</v>
      </c>
      <c r="F2291" s="155" t="s">
        <v>1064</v>
      </c>
      <c r="H2291" s="156">
        <v>11.183</v>
      </c>
      <c r="I2291" s="157"/>
      <c r="L2291" s="153"/>
      <c r="M2291" s="158"/>
      <c r="T2291" s="159"/>
      <c r="AT2291" s="154" t="s">
        <v>176</v>
      </c>
      <c r="AU2291" s="154" t="s">
        <v>86</v>
      </c>
      <c r="AV2291" s="13" t="s">
        <v>86</v>
      </c>
      <c r="AW2291" s="13" t="s">
        <v>37</v>
      </c>
      <c r="AX2291" s="13" t="s">
        <v>76</v>
      </c>
      <c r="AY2291" s="154" t="s">
        <v>163</v>
      </c>
    </row>
    <row r="2292" spans="2:51" s="12" customFormat="1">
      <c r="B2292" s="147"/>
      <c r="D2292" s="141" t="s">
        <v>176</v>
      </c>
      <c r="E2292" s="148" t="s">
        <v>19</v>
      </c>
      <c r="F2292" s="149" t="s">
        <v>915</v>
      </c>
      <c r="H2292" s="148" t="s">
        <v>19</v>
      </c>
      <c r="I2292" s="150"/>
      <c r="L2292" s="147"/>
      <c r="M2292" s="151"/>
      <c r="T2292" s="152"/>
      <c r="AT2292" s="148" t="s">
        <v>176</v>
      </c>
      <c r="AU2292" s="148" t="s">
        <v>86</v>
      </c>
      <c r="AV2292" s="12" t="s">
        <v>84</v>
      </c>
      <c r="AW2292" s="12" t="s">
        <v>37</v>
      </c>
      <c r="AX2292" s="12" t="s">
        <v>76</v>
      </c>
      <c r="AY2292" s="148" t="s">
        <v>163</v>
      </c>
    </row>
    <row r="2293" spans="2:51" s="13" customFormat="1">
      <c r="B2293" s="153"/>
      <c r="D2293" s="141" t="s">
        <v>176</v>
      </c>
      <c r="E2293" s="154" t="s">
        <v>19</v>
      </c>
      <c r="F2293" s="155" t="s">
        <v>1065</v>
      </c>
      <c r="H2293" s="156">
        <v>5.1230000000000002</v>
      </c>
      <c r="I2293" s="157"/>
      <c r="L2293" s="153"/>
      <c r="M2293" s="158"/>
      <c r="T2293" s="159"/>
      <c r="AT2293" s="154" t="s">
        <v>176</v>
      </c>
      <c r="AU2293" s="154" t="s">
        <v>86</v>
      </c>
      <c r="AV2293" s="13" t="s">
        <v>86</v>
      </c>
      <c r="AW2293" s="13" t="s">
        <v>37</v>
      </c>
      <c r="AX2293" s="13" t="s">
        <v>76</v>
      </c>
      <c r="AY2293" s="154" t="s">
        <v>163</v>
      </c>
    </row>
    <row r="2294" spans="2:51" s="12" customFormat="1">
      <c r="B2294" s="147"/>
      <c r="D2294" s="141" t="s">
        <v>176</v>
      </c>
      <c r="E2294" s="148" t="s">
        <v>19</v>
      </c>
      <c r="F2294" s="149" t="s">
        <v>917</v>
      </c>
      <c r="H2294" s="148" t="s">
        <v>19</v>
      </c>
      <c r="I2294" s="150"/>
      <c r="L2294" s="147"/>
      <c r="M2294" s="151"/>
      <c r="T2294" s="152"/>
      <c r="AT2294" s="148" t="s">
        <v>176</v>
      </c>
      <c r="AU2294" s="148" t="s">
        <v>86</v>
      </c>
      <c r="AV2294" s="12" t="s">
        <v>84</v>
      </c>
      <c r="AW2294" s="12" t="s">
        <v>37</v>
      </c>
      <c r="AX2294" s="12" t="s">
        <v>76</v>
      </c>
      <c r="AY2294" s="148" t="s">
        <v>163</v>
      </c>
    </row>
    <row r="2295" spans="2:51" s="13" customFormat="1">
      <c r="B2295" s="153"/>
      <c r="D2295" s="141" t="s">
        <v>176</v>
      </c>
      <c r="E2295" s="154" t="s">
        <v>19</v>
      </c>
      <c r="F2295" s="155" t="s">
        <v>1066</v>
      </c>
      <c r="H2295" s="156">
        <v>1.62</v>
      </c>
      <c r="I2295" s="157"/>
      <c r="L2295" s="153"/>
      <c r="M2295" s="158"/>
      <c r="T2295" s="159"/>
      <c r="AT2295" s="154" t="s">
        <v>176</v>
      </c>
      <c r="AU2295" s="154" t="s">
        <v>86</v>
      </c>
      <c r="AV2295" s="13" t="s">
        <v>86</v>
      </c>
      <c r="AW2295" s="13" t="s">
        <v>37</v>
      </c>
      <c r="AX2295" s="13" t="s">
        <v>76</v>
      </c>
      <c r="AY2295" s="154" t="s">
        <v>163</v>
      </c>
    </row>
    <row r="2296" spans="2:51" s="12" customFormat="1">
      <c r="B2296" s="147"/>
      <c r="D2296" s="141" t="s">
        <v>176</v>
      </c>
      <c r="E2296" s="148" t="s">
        <v>19</v>
      </c>
      <c r="F2296" s="149" t="s">
        <v>919</v>
      </c>
      <c r="H2296" s="148" t="s">
        <v>19</v>
      </c>
      <c r="I2296" s="150"/>
      <c r="L2296" s="147"/>
      <c r="M2296" s="151"/>
      <c r="T2296" s="152"/>
      <c r="AT2296" s="148" t="s">
        <v>176</v>
      </c>
      <c r="AU2296" s="148" t="s">
        <v>86</v>
      </c>
      <c r="AV2296" s="12" t="s">
        <v>84</v>
      </c>
      <c r="AW2296" s="12" t="s">
        <v>37</v>
      </c>
      <c r="AX2296" s="12" t="s">
        <v>76</v>
      </c>
      <c r="AY2296" s="148" t="s">
        <v>163</v>
      </c>
    </row>
    <row r="2297" spans="2:51" s="13" customFormat="1">
      <c r="B2297" s="153"/>
      <c r="D2297" s="141" t="s">
        <v>176</v>
      </c>
      <c r="E2297" s="154" t="s">
        <v>19</v>
      </c>
      <c r="F2297" s="155" t="s">
        <v>1067</v>
      </c>
      <c r="H2297" s="156">
        <v>3.87</v>
      </c>
      <c r="I2297" s="157"/>
      <c r="L2297" s="153"/>
      <c r="M2297" s="158"/>
      <c r="T2297" s="159"/>
      <c r="AT2297" s="154" t="s">
        <v>176</v>
      </c>
      <c r="AU2297" s="154" t="s">
        <v>86</v>
      </c>
      <c r="AV2297" s="13" t="s">
        <v>86</v>
      </c>
      <c r="AW2297" s="13" t="s">
        <v>37</v>
      </c>
      <c r="AX2297" s="13" t="s">
        <v>76</v>
      </c>
      <c r="AY2297" s="154" t="s">
        <v>163</v>
      </c>
    </row>
    <row r="2298" spans="2:51" s="12" customFormat="1">
      <c r="B2298" s="147"/>
      <c r="D2298" s="141" t="s">
        <v>176</v>
      </c>
      <c r="E2298" s="148" t="s">
        <v>19</v>
      </c>
      <c r="F2298" s="149" t="s">
        <v>922</v>
      </c>
      <c r="H2298" s="148" t="s">
        <v>19</v>
      </c>
      <c r="I2298" s="150"/>
      <c r="L2298" s="147"/>
      <c r="M2298" s="151"/>
      <c r="T2298" s="152"/>
      <c r="AT2298" s="148" t="s">
        <v>176</v>
      </c>
      <c r="AU2298" s="148" t="s">
        <v>86</v>
      </c>
      <c r="AV2298" s="12" t="s">
        <v>84</v>
      </c>
      <c r="AW2298" s="12" t="s">
        <v>37</v>
      </c>
      <c r="AX2298" s="12" t="s">
        <v>76</v>
      </c>
      <c r="AY2298" s="148" t="s">
        <v>163</v>
      </c>
    </row>
    <row r="2299" spans="2:51" s="13" customFormat="1">
      <c r="B2299" s="153"/>
      <c r="D2299" s="141" t="s">
        <v>176</v>
      </c>
      <c r="E2299" s="154" t="s">
        <v>19</v>
      </c>
      <c r="F2299" s="155" t="s">
        <v>1068</v>
      </c>
      <c r="H2299" s="156">
        <v>15.61</v>
      </c>
      <c r="I2299" s="157"/>
      <c r="L2299" s="153"/>
      <c r="M2299" s="158"/>
      <c r="T2299" s="159"/>
      <c r="AT2299" s="154" t="s">
        <v>176</v>
      </c>
      <c r="AU2299" s="154" t="s">
        <v>86</v>
      </c>
      <c r="AV2299" s="13" t="s">
        <v>86</v>
      </c>
      <c r="AW2299" s="13" t="s">
        <v>37</v>
      </c>
      <c r="AX2299" s="13" t="s">
        <v>76</v>
      </c>
      <c r="AY2299" s="154" t="s">
        <v>163</v>
      </c>
    </row>
    <row r="2300" spans="2:51" s="12" customFormat="1">
      <c r="B2300" s="147"/>
      <c r="D2300" s="141" t="s">
        <v>176</v>
      </c>
      <c r="E2300" s="148" t="s">
        <v>19</v>
      </c>
      <c r="F2300" s="149" t="s">
        <v>925</v>
      </c>
      <c r="H2300" s="148" t="s">
        <v>19</v>
      </c>
      <c r="I2300" s="150"/>
      <c r="L2300" s="147"/>
      <c r="M2300" s="151"/>
      <c r="T2300" s="152"/>
      <c r="AT2300" s="148" t="s">
        <v>176</v>
      </c>
      <c r="AU2300" s="148" t="s">
        <v>86</v>
      </c>
      <c r="AV2300" s="12" t="s">
        <v>84</v>
      </c>
      <c r="AW2300" s="12" t="s">
        <v>37</v>
      </c>
      <c r="AX2300" s="12" t="s">
        <v>76</v>
      </c>
      <c r="AY2300" s="148" t="s">
        <v>163</v>
      </c>
    </row>
    <row r="2301" spans="2:51" s="13" customFormat="1">
      <c r="B2301" s="153"/>
      <c r="D2301" s="141" t="s">
        <v>176</v>
      </c>
      <c r="E2301" s="154" t="s">
        <v>19</v>
      </c>
      <c r="F2301" s="155" t="s">
        <v>1069</v>
      </c>
      <c r="H2301" s="156">
        <v>18.010000000000002</v>
      </c>
      <c r="I2301" s="157"/>
      <c r="L2301" s="153"/>
      <c r="M2301" s="158"/>
      <c r="T2301" s="159"/>
      <c r="AT2301" s="154" t="s">
        <v>176</v>
      </c>
      <c r="AU2301" s="154" t="s">
        <v>86</v>
      </c>
      <c r="AV2301" s="13" t="s">
        <v>86</v>
      </c>
      <c r="AW2301" s="13" t="s">
        <v>37</v>
      </c>
      <c r="AX2301" s="13" t="s">
        <v>76</v>
      </c>
      <c r="AY2301" s="154" t="s">
        <v>163</v>
      </c>
    </row>
    <row r="2302" spans="2:51" s="12" customFormat="1">
      <c r="B2302" s="147"/>
      <c r="D2302" s="141" t="s">
        <v>176</v>
      </c>
      <c r="E2302" s="148" t="s">
        <v>19</v>
      </c>
      <c r="F2302" s="149" t="s">
        <v>928</v>
      </c>
      <c r="H2302" s="148" t="s">
        <v>19</v>
      </c>
      <c r="I2302" s="150"/>
      <c r="L2302" s="147"/>
      <c r="M2302" s="151"/>
      <c r="T2302" s="152"/>
      <c r="AT2302" s="148" t="s">
        <v>176</v>
      </c>
      <c r="AU2302" s="148" t="s">
        <v>86</v>
      </c>
      <c r="AV2302" s="12" t="s">
        <v>84</v>
      </c>
      <c r="AW2302" s="12" t="s">
        <v>37</v>
      </c>
      <c r="AX2302" s="12" t="s">
        <v>76</v>
      </c>
      <c r="AY2302" s="148" t="s">
        <v>163</v>
      </c>
    </row>
    <row r="2303" spans="2:51" s="13" customFormat="1">
      <c r="B2303" s="153"/>
      <c r="D2303" s="141" t="s">
        <v>176</v>
      </c>
      <c r="E2303" s="154" t="s">
        <v>19</v>
      </c>
      <c r="F2303" s="155" t="s">
        <v>1070</v>
      </c>
      <c r="H2303" s="156">
        <v>10.015000000000001</v>
      </c>
      <c r="I2303" s="157"/>
      <c r="L2303" s="153"/>
      <c r="M2303" s="158"/>
      <c r="T2303" s="159"/>
      <c r="AT2303" s="154" t="s">
        <v>176</v>
      </c>
      <c r="AU2303" s="154" t="s">
        <v>86</v>
      </c>
      <c r="AV2303" s="13" t="s">
        <v>86</v>
      </c>
      <c r="AW2303" s="13" t="s">
        <v>37</v>
      </c>
      <c r="AX2303" s="13" t="s">
        <v>76</v>
      </c>
      <c r="AY2303" s="154" t="s">
        <v>163</v>
      </c>
    </row>
    <row r="2304" spans="2:51" s="12" customFormat="1">
      <c r="B2304" s="147"/>
      <c r="D2304" s="141" t="s">
        <v>176</v>
      </c>
      <c r="E2304" s="148" t="s">
        <v>19</v>
      </c>
      <c r="F2304" s="149" t="s">
        <v>931</v>
      </c>
      <c r="H2304" s="148" t="s">
        <v>19</v>
      </c>
      <c r="I2304" s="150"/>
      <c r="L2304" s="147"/>
      <c r="M2304" s="151"/>
      <c r="T2304" s="152"/>
      <c r="AT2304" s="148" t="s">
        <v>176</v>
      </c>
      <c r="AU2304" s="148" t="s">
        <v>86</v>
      </c>
      <c r="AV2304" s="12" t="s">
        <v>84</v>
      </c>
      <c r="AW2304" s="12" t="s">
        <v>37</v>
      </c>
      <c r="AX2304" s="12" t="s">
        <v>76</v>
      </c>
      <c r="AY2304" s="148" t="s">
        <v>163</v>
      </c>
    </row>
    <row r="2305" spans="2:51" s="13" customFormat="1">
      <c r="B2305" s="153"/>
      <c r="D2305" s="141" t="s">
        <v>176</v>
      </c>
      <c r="E2305" s="154" t="s">
        <v>19</v>
      </c>
      <c r="F2305" s="155" t="s">
        <v>1071</v>
      </c>
      <c r="H2305" s="156">
        <v>7.665</v>
      </c>
      <c r="I2305" s="157"/>
      <c r="L2305" s="153"/>
      <c r="M2305" s="158"/>
      <c r="T2305" s="159"/>
      <c r="AT2305" s="154" t="s">
        <v>176</v>
      </c>
      <c r="AU2305" s="154" t="s">
        <v>86</v>
      </c>
      <c r="AV2305" s="13" t="s">
        <v>86</v>
      </c>
      <c r="AW2305" s="13" t="s">
        <v>37</v>
      </c>
      <c r="AX2305" s="13" t="s">
        <v>76</v>
      </c>
      <c r="AY2305" s="154" t="s">
        <v>163</v>
      </c>
    </row>
    <row r="2306" spans="2:51" s="12" customFormat="1">
      <c r="B2306" s="147"/>
      <c r="D2306" s="141" t="s">
        <v>176</v>
      </c>
      <c r="E2306" s="148" t="s">
        <v>19</v>
      </c>
      <c r="F2306" s="149" t="s">
        <v>934</v>
      </c>
      <c r="H2306" s="148" t="s">
        <v>19</v>
      </c>
      <c r="I2306" s="150"/>
      <c r="L2306" s="147"/>
      <c r="M2306" s="151"/>
      <c r="T2306" s="152"/>
      <c r="AT2306" s="148" t="s">
        <v>176</v>
      </c>
      <c r="AU2306" s="148" t="s">
        <v>86</v>
      </c>
      <c r="AV2306" s="12" t="s">
        <v>84</v>
      </c>
      <c r="AW2306" s="12" t="s">
        <v>37</v>
      </c>
      <c r="AX2306" s="12" t="s">
        <v>76</v>
      </c>
      <c r="AY2306" s="148" t="s">
        <v>163</v>
      </c>
    </row>
    <row r="2307" spans="2:51" s="13" customFormat="1">
      <c r="B2307" s="153"/>
      <c r="D2307" s="141" t="s">
        <v>176</v>
      </c>
      <c r="E2307" s="154" t="s">
        <v>19</v>
      </c>
      <c r="F2307" s="155" t="s">
        <v>1072</v>
      </c>
      <c r="H2307" s="156">
        <v>54.38</v>
      </c>
      <c r="I2307" s="157"/>
      <c r="L2307" s="153"/>
      <c r="M2307" s="158"/>
      <c r="T2307" s="159"/>
      <c r="AT2307" s="154" t="s">
        <v>176</v>
      </c>
      <c r="AU2307" s="154" t="s">
        <v>86</v>
      </c>
      <c r="AV2307" s="13" t="s">
        <v>86</v>
      </c>
      <c r="AW2307" s="13" t="s">
        <v>37</v>
      </c>
      <c r="AX2307" s="13" t="s">
        <v>76</v>
      </c>
      <c r="AY2307" s="154" t="s">
        <v>163</v>
      </c>
    </row>
    <row r="2308" spans="2:51" s="12" customFormat="1">
      <c r="B2308" s="147"/>
      <c r="D2308" s="141" t="s">
        <v>176</v>
      </c>
      <c r="E2308" s="148" t="s">
        <v>19</v>
      </c>
      <c r="F2308" s="149" t="s">
        <v>937</v>
      </c>
      <c r="H2308" s="148" t="s">
        <v>19</v>
      </c>
      <c r="I2308" s="150"/>
      <c r="L2308" s="147"/>
      <c r="M2308" s="151"/>
      <c r="T2308" s="152"/>
      <c r="AT2308" s="148" t="s">
        <v>176</v>
      </c>
      <c r="AU2308" s="148" t="s">
        <v>86</v>
      </c>
      <c r="AV2308" s="12" t="s">
        <v>84</v>
      </c>
      <c r="AW2308" s="12" t="s">
        <v>37</v>
      </c>
      <c r="AX2308" s="12" t="s">
        <v>76</v>
      </c>
      <c r="AY2308" s="148" t="s">
        <v>163</v>
      </c>
    </row>
    <row r="2309" spans="2:51" s="13" customFormat="1">
      <c r="B2309" s="153"/>
      <c r="D2309" s="141" t="s">
        <v>176</v>
      </c>
      <c r="E2309" s="154" t="s">
        <v>19</v>
      </c>
      <c r="F2309" s="155" t="s">
        <v>1073</v>
      </c>
      <c r="H2309" s="156">
        <v>73</v>
      </c>
      <c r="I2309" s="157"/>
      <c r="L2309" s="153"/>
      <c r="M2309" s="158"/>
      <c r="T2309" s="159"/>
      <c r="AT2309" s="154" t="s">
        <v>176</v>
      </c>
      <c r="AU2309" s="154" t="s">
        <v>86</v>
      </c>
      <c r="AV2309" s="13" t="s">
        <v>86</v>
      </c>
      <c r="AW2309" s="13" t="s">
        <v>37</v>
      </c>
      <c r="AX2309" s="13" t="s">
        <v>76</v>
      </c>
      <c r="AY2309" s="154" t="s">
        <v>163</v>
      </c>
    </row>
    <row r="2310" spans="2:51" s="12" customFormat="1">
      <c r="B2310" s="147"/>
      <c r="D2310" s="141" t="s">
        <v>176</v>
      </c>
      <c r="E2310" s="148" t="s">
        <v>19</v>
      </c>
      <c r="F2310" s="149" t="s">
        <v>940</v>
      </c>
      <c r="H2310" s="148" t="s">
        <v>19</v>
      </c>
      <c r="I2310" s="150"/>
      <c r="L2310" s="147"/>
      <c r="M2310" s="151"/>
      <c r="T2310" s="152"/>
      <c r="AT2310" s="148" t="s">
        <v>176</v>
      </c>
      <c r="AU2310" s="148" t="s">
        <v>86</v>
      </c>
      <c r="AV2310" s="12" t="s">
        <v>84</v>
      </c>
      <c r="AW2310" s="12" t="s">
        <v>37</v>
      </c>
      <c r="AX2310" s="12" t="s">
        <v>76</v>
      </c>
      <c r="AY2310" s="148" t="s">
        <v>163</v>
      </c>
    </row>
    <row r="2311" spans="2:51" s="13" customFormat="1">
      <c r="B2311" s="153"/>
      <c r="D2311" s="141" t="s">
        <v>176</v>
      </c>
      <c r="E2311" s="154" t="s">
        <v>19</v>
      </c>
      <c r="F2311" s="155" t="s">
        <v>1074</v>
      </c>
      <c r="H2311" s="156">
        <v>8.5779999999999994</v>
      </c>
      <c r="I2311" s="157"/>
      <c r="L2311" s="153"/>
      <c r="M2311" s="158"/>
      <c r="T2311" s="159"/>
      <c r="AT2311" s="154" t="s">
        <v>176</v>
      </c>
      <c r="AU2311" s="154" t="s">
        <v>86</v>
      </c>
      <c r="AV2311" s="13" t="s">
        <v>86</v>
      </c>
      <c r="AW2311" s="13" t="s">
        <v>37</v>
      </c>
      <c r="AX2311" s="13" t="s">
        <v>76</v>
      </c>
      <c r="AY2311" s="154" t="s">
        <v>163</v>
      </c>
    </row>
    <row r="2312" spans="2:51" s="12" customFormat="1">
      <c r="B2312" s="147"/>
      <c r="D2312" s="141" t="s">
        <v>176</v>
      </c>
      <c r="E2312" s="148" t="s">
        <v>19</v>
      </c>
      <c r="F2312" s="149" t="s">
        <v>943</v>
      </c>
      <c r="H2312" s="148" t="s">
        <v>19</v>
      </c>
      <c r="I2312" s="150"/>
      <c r="L2312" s="147"/>
      <c r="M2312" s="151"/>
      <c r="T2312" s="152"/>
      <c r="AT2312" s="148" t="s">
        <v>176</v>
      </c>
      <c r="AU2312" s="148" t="s">
        <v>86</v>
      </c>
      <c r="AV2312" s="12" t="s">
        <v>84</v>
      </c>
      <c r="AW2312" s="12" t="s">
        <v>37</v>
      </c>
      <c r="AX2312" s="12" t="s">
        <v>76</v>
      </c>
      <c r="AY2312" s="148" t="s">
        <v>163</v>
      </c>
    </row>
    <row r="2313" spans="2:51" s="13" customFormat="1">
      <c r="B2313" s="153"/>
      <c r="D2313" s="141" t="s">
        <v>176</v>
      </c>
      <c r="E2313" s="154" t="s">
        <v>19</v>
      </c>
      <c r="F2313" s="155" t="s">
        <v>1075</v>
      </c>
      <c r="H2313" s="156">
        <v>5.67</v>
      </c>
      <c r="I2313" s="157"/>
      <c r="L2313" s="153"/>
      <c r="M2313" s="158"/>
      <c r="T2313" s="159"/>
      <c r="AT2313" s="154" t="s">
        <v>176</v>
      </c>
      <c r="AU2313" s="154" t="s">
        <v>86</v>
      </c>
      <c r="AV2313" s="13" t="s">
        <v>86</v>
      </c>
      <c r="AW2313" s="13" t="s">
        <v>37</v>
      </c>
      <c r="AX2313" s="13" t="s">
        <v>76</v>
      </c>
      <c r="AY2313" s="154" t="s">
        <v>163</v>
      </c>
    </row>
    <row r="2314" spans="2:51" s="12" customFormat="1">
      <c r="B2314" s="147"/>
      <c r="D2314" s="141" t="s">
        <v>176</v>
      </c>
      <c r="E2314" s="148" t="s">
        <v>19</v>
      </c>
      <c r="F2314" s="149" t="s">
        <v>558</v>
      </c>
      <c r="H2314" s="148" t="s">
        <v>19</v>
      </c>
      <c r="I2314" s="150"/>
      <c r="L2314" s="147"/>
      <c r="M2314" s="151"/>
      <c r="T2314" s="152"/>
      <c r="AT2314" s="148" t="s">
        <v>176</v>
      </c>
      <c r="AU2314" s="148" t="s">
        <v>86</v>
      </c>
      <c r="AV2314" s="12" t="s">
        <v>84</v>
      </c>
      <c r="AW2314" s="12" t="s">
        <v>37</v>
      </c>
      <c r="AX2314" s="12" t="s">
        <v>76</v>
      </c>
      <c r="AY2314" s="148" t="s">
        <v>163</v>
      </c>
    </row>
    <row r="2315" spans="2:51" s="12" customFormat="1">
      <c r="B2315" s="147"/>
      <c r="D2315" s="141" t="s">
        <v>176</v>
      </c>
      <c r="E2315" s="148" t="s">
        <v>19</v>
      </c>
      <c r="F2315" s="149" t="s">
        <v>947</v>
      </c>
      <c r="H2315" s="148" t="s">
        <v>19</v>
      </c>
      <c r="I2315" s="150"/>
      <c r="L2315" s="147"/>
      <c r="M2315" s="151"/>
      <c r="T2315" s="152"/>
      <c r="AT2315" s="148" t="s">
        <v>176</v>
      </c>
      <c r="AU2315" s="148" t="s">
        <v>86</v>
      </c>
      <c r="AV2315" s="12" t="s">
        <v>84</v>
      </c>
      <c r="AW2315" s="12" t="s">
        <v>37</v>
      </c>
      <c r="AX2315" s="12" t="s">
        <v>76</v>
      </c>
      <c r="AY2315" s="148" t="s">
        <v>163</v>
      </c>
    </row>
    <row r="2316" spans="2:51" s="13" customFormat="1">
      <c r="B2316" s="153"/>
      <c r="D2316" s="141" t="s">
        <v>176</v>
      </c>
      <c r="E2316" s="154" t="s">
        <v>19</v>
      </c>
      <c r="F2316" s="155" t="s">
        <v>1077</v>
      </c>
      <c r="H2316" s="156">
        <v>15.95</v>
      </c>
      <c r="I2316" s="157"/>
      <c r="L2316" s="153"/>
      <c r="M2316" s="158"/>
      <c r="T2316" s="159"/>
      <c r="AT2316" s="154" t="s">
        <v>176</v>
      </c>
      <c r="AU2316" s="154" t="s">
        <v>86</v>
      </c>
      <c r="AV2316" s="13" t="s">
        <v>86</v>
      </c>
      <c r="AW2316" s="13" t="s">
        <v>37</v>
      </c>
      <c r="AX2316" s="13" t="s">
        <v>76</v>
      </c>
      <c r="AY2316" s="154" t="s">
        <v>163</v>
      </c>
    </row>
    <row r="2317" spans="2:51" s="12" customFormat="1">
      <c r="B2317" s="147"/>
      <c r="D2317" s="141" t="s">
        <v>176</v>
      </c>
      <c r="E2317" s="148" t="s">
        <v>19</v>
      </c>
      <c r="F2317" s="149" t="s">
        <v>950</v>
      </c>
      <c r="H2317" s="148" t="s">
        <v>19</v>
      </c>
      <c r="I2317" s="150"/>
      <c r="L2317" s="147"/>
      <c r="M2317" s="151"/>
      <c r="T2317" s="152"/>
      <c r="AT2317" s="148" t="s">
        <v>176</v>
      </c>
      <c r="AU2317" s="148" t="s">
        <v>86</v>
      </c>
      <c r="AV2317" s="12" t="s">
        <v>84</v>
      </c>
      <c r="AW2317" s="12" t="s">
        <v>37</v>
      </c>
      <c r="AX2317" s="12" t="s">
        <v>76</v>
      </c>
      <c r="AY2317" s="148" t="s">
        <v>163</v>
      </c>
    </row>
    <row r="2318" spans="2:51" s="13" customFormat="1">
      <c r="B2318" s="153"/>
      <c r="D2318" s="141" t="s">
        <v>176</v>
      </c>
      <c r="E2318" s="154" t="s">
        <v>19</v>
      </c>
      <c r="F2318" s="155" t="s">
        <v>1078</v>
      </c>
      <c r="H2318" s="156">
        <v>14.175000000000001</v>
      </c>
      <c r="I2318" s="157"/>
      <c r="L2318" s="153"/>
      <c r="M2318" s="158"/>
      <c r="T2318" s="159"/>
      <c r="AT2318" s="154" t="s">
        <v>176</v>
      </c>
      <c r="AU2318" s="154" t="s">
        <v>86</v>
      </c>
      <c r="AV2318" s="13" t="s">
        <v>86</v>
      </c>
      <c r="AW2318" s="13" t="s">
        <v>37</v>
      </c>
      <c r="AX2318" s="13" t="s">
        <v>76</v>
      </c>
      <c r="AY2318" s="154" t="s">
        <v>163</v>
      </c>
    </row>
    <row r="2319" spans="2:51" s="12" customFormat="1">
      <c r="B2319" s="147"/>
      <c r="D2319" s="141" t="s">
        <v>176</v>
      </c>
      <c r="E2319" s="148" t="s">
        <v>19</v>
      </c>
      <c r="F2319" s="149" t="s">
        <v>953</v>
      </c>
      <c r="H2319" s="148" t="s">
        <v>19</v>
      </c>
      <c r="I2319" s="150"/>
      <c r="L2319" s="147"/>
      <c r="M2319" s="151"/>
      <c r="T2319" s="152"/>
      <c r="AT2319" s="148" t="s">
        <v>176</v>
      </c>
      <c r="AU2319" s="148" t="s">
        <v>86</v>
      </c>
      <c r="AV2319" s="12" t="s">
        <v>84</v>
      </c>
      <c r="AW2319" s="12" t="s">
        <v>37</v>
      </c>
      <c r="AX2319" s="12" t="s">
        <v>76</v>
      </c>
      <c r="AY2319" s="148" t="s">
        <v>163</v>
      </c>
    </row>
    <row r="2320" spans="2:51" s="13" customFormat="1">
      <c r="B2320" s="153"/>
      <c r="D2320" s="141" t="s">
        <v>176</v>
      </c>
      <c r="E2320" s="154" t="s">
        <v>19</v>
      </c>
      <c r="F2320" s="155" t="s">
        <v>1079</v>
      </c>
      <c r="H2320" s="156">
        <v>2.835</v>
      </c>
      <c r="I2320" s="157"/>
      <c r="L2320" s="153"/>
      <c r="M2320" s="158"/>
      <c r="T2320" s="159"/>
      <c r="AT2320" s="154" t="s">
        <v>176</v>
      </c>
      <c r="AU2320" s="154" t="s">
        <v>86</v>
      </c>
      <c r="AV2320" s="13" t="s">
        <v>86</v>
      </c>
      <c r="AW2320" s="13" t="s">
        <v>37</v>
      </c>
      <c r="AX2320" s="13" t="s">
        <v>76</v>
      </c>
      <c r="AY2320" s="154" t="s">
        <v>163</v>
      </c>
    </row>
    <row r="2321" spans="2:51" s="12" customFormat="1">
      <c r="B2321" s="147"/>
      <c r="D2321" s="141" t="s">
        <v>176</v>
      </c>
      <c r="E2321" s="148" t="s">
        <v>19</v>
      </c>
      <c r="F2321" s="149" t="s">
        <v>955</v>
      </c>
      <c r="H2321" s="148" t="s">
        <v>19</v>
      </c>
      <c r="I2321" s="150"/>
      <c r="L2321" s="147"/>
      <c r="M2321" s="151"/>
      <c r="T2321" s="152"/>
      <c r="AT2321" s="148" t="s">
        <v>176</v>
      </c>
      <c r="AU2321" s="148" t="s">
        <v>86</v>
      </c>
      <c r="AV2321" s="12" t="s">
        <v>84</v>
      </c>
      <c r="AW2321" s="12" t="s">
        <v>37</v>
      </c>
      <c r="AX2321" s="12" t="s">
        <v>76</v>
      </c>
      <c r="AY2321" s="148" t="s">
        <v>163</v>
      </c>
    </row>
    <row r="2322" spans="2:51" s="13" customFormat="1">
      <c r="B2322" s="153"/>
      <c r="D2322" s="141" t="s">
        <v>176</v>
      </c>
      <c r="E2322" s="154" t="s">
        <v>19</v>
      </c>
      <c r="F2322" s="155" t="s">
        <v>1080</v>
      </c>
      <c r="H2322" s="156">
        <v>1.3</v>
      </c>
      <c r="I2322" s="157"/>
      <c r="L2322" s="153"/>
      <c r="M2322" s="158"/>
      <c r="T2322" s="159"/>
      <c r="AT2322" s="154" t="s">
        <v>176</v>
      </c>
      <c r="AU2322" s="154" t="s">
        <v>86</v>
      </c>
      <c r="AV2322" s="13" t="s">
        <v>86</v>
      </c>
      <c r="AW2322" s="13" t="s">
        <v>37</v>
      </c>
      <c r="AX2322" s="13" t="s">
        <v>76</v>
      </c>
      <c r="AY2322" s="154" t="s">
        <v>163</v>
      </c>
    </row>
    <row r="2323" spans="2:51" s="12" customFormat="1">
      <c r="B2323" s="147"/>
      <c r="D2323" s="141" t="s">
        <v>176</v>
      </c>
      <c r="E2323" s="148" t="s">
        <v>19</v>
      </c>
      <c r="F2323" s="149" t="s">
        <v>957</v>
      </c>
      <c r="H2323" s="148" t="s">
        <v>19</v>
      </c>
      <c r="I2323" s="150"/>
      <c r="L2323" s="147"/>
      <c r="M2323" s="151"/>
      <c r="T2323" s="152"/>
      <c r="AT2323" s="148" t="s">
        <v>176</v>
      </c>
      <c r="AU2323" s="148" t="s">
        <v>86</v>
      </c>
      <c r="AV2323" s="12" t="s">
        <v>84</v>
      </c>
      <c r="AW2323" s="12" t="s">
        <v>37</v>
      </c>
      <c r="AX2323" s="12" t="s">
        <v>76</v>
      </c>
      <c r="AY2323" s="148" t="s">
        <v>163</v>
      </c>
    </row>
    <row r="2324" spans="2:51" s="13" customFormat="1">
      <c r="B2324" s="153"/>
      <c r="D2324" s="141" t="s">
        <v>176</v>
      </c>
      <c r="E2324" s="154" t="s">
        <v>19</v>
      </c>
      <c r="F2324" s="155" t="s">
        <v>1081</v>
      </c>
      <c r="H2324" s="156">
        <v>3.7050000000000001</v>
      </c>
      <c r="I2324" s="157"/>
      <c r="L2324" s="153"/>
      <c r="M2324" s="158"/>
      <c r="T2324" s="159"/>
      <c r="AT2324" s="154" t="s">
        <v>176</v>
      </c>
      <c r="AU2324" s="154" t="s">
        <v>86</v>
      </c>
      <c r="AV2324" s="13" t="s">
        <v>86</v>
      </c>
      <c r="AW2324" s="13" t="s">
        <v>37</v>
      </c>
      <c r="AX2324" s="13" t="s">
        <v>76</v>
      </c>
      <c r="AY2324" s="154" t="s">
        <v>163</v>
      </c>
    </row>
    <row r="2325" spans="2:51" s="12" customFormat="1">
      <c r="B2325" s="147"/>
      <c r="D2325" s="141" t="s">
        <v>176</v>
      </c>
      <c r="E2325" s="148" t="s">
        <v>19</v>
      </c>
      <c r="F2325" s="149" t="s">
        <v>959</v>
      </c>
      <c r="H2325" s="148" t="s">
        <v>19</v>
      </c>
      <c r="I2325" s="150"/>
      <c r="L2325" s="147"/>
      <c r="M2325" s="151"/>
      <c r="T2325" s="152"/>
      <c r="AT2325" s="148" t="s">
        <v>176</v>
      </c>
      <c r="AU2325" s="148" t="s">
        <v>86</v>
      </c>
      <c r="AV2325" s="12" t="s">
        <v>84</v>
      </c>
      <c r="AW2325" s="12" t="s">
        <v>37</v>
      </c>
      <c r="AX2325" s="12" t="s">
        <v>76</v>
      </c>
      <c r="AY2325" s="148" t="s">
        <v>163</v>
      </c>
    </row>
    <row r="2326" spans="2:51" s="13" customFormat="1">
      <c r="B2326" s="153"/>
      <c r="D2326" s="141" t="s">
        <v>176</v>
      </c>
      <c r="E2326" s="154" t="s">
        <v>19</v>
      </c>
      <c r="F2326" s="155" t="s">
        <v>1068</v>
      </c>
      <c r="H2326" s="156">
        <v>15.61</v>
      </c>
      <c r="I2326" s="157"/>
      <c r="L2326" s="153"/>
      <c r="M2326" s="158"/>
      <c r="T2326" s="159"/>
      <c r="AT2326" s="154" t="s">
        <v>176</v>
      </c>
      <c r="AU2326" s="154" t="s">
        <v>86</v>
      </c>
      <c r="AV2326" s="13" t="s">
        <v>86</v>
      </c>
      <c r="AW2326" s="13" t="s">
        <v>37</v>
      </c>
      <c r="AX2326" s="13" t="s">
        <v>76</v>
      </c>
      <c r="AY2326" s="154" t="s">
        <v>163</v>
      </c>
    </row>
    <row r="2327" spans="2:51" s="12" customFormat="1">
      <c r="B2327" s="147"/>
      <c r="D2327" s="141" t="s">
        <v>176</v>
      </c>
      <c r="E2327" s="148" t="s">
        <v>19</v>
      </c>
      <c r="F2327" s="149" t="s">
        <v>960</v>
      </c>
      <c r="H2327" s="148" t="s">
        <v>19</v>
      </c>
      <c r="I2327" s="150"/>
      <c r="L2327" s="147"/>
      <c r="M2327" s="151"/>
      <c r="T2327" s="152"/>
      <c r="AT2327" s="148" t="s">
        <v>176</v>
      </c>
      <c r="AU2327" s="148" t="s">
        <v>86</v>
      </c>
      <c r="AV2327" s="12" t="s">
        <v>84</v>
      </c>
      <c r="AW2327" s="12" t="s">
        <v>37</v>
      </c>
      <c r="AX2327" s="12" t="s">
        <v>76</v>
      </c>
      <c r="AY2327" s="148" t="s">
        <v>163</v>
      </c>
    </row>
    <row r="2328" spans="2:51" s="13" customFormat="1">
      <c r="B2328" s="153"/>
      <c r="D2328" s="141" t="s">
        <v>176</v>
      </c>
      <c r="E2328" s="154" t="s">
        <v>19</v>
      </c>
      <c r="F2328" s="155" t="s">
        <v>1069</v>
      </c>
      <c r="H2328" s="156">
        <v>18.010000000000002</v>
      </c>
      <c r="I2328" s="157"/>
      <c r="L2328" s="153"/>
      <c r="M2328" s="158"/>
      <c r="T2328" s="159"/>
      <c r="AT2328" s="154" t="s">
        <v>176</v>
      </c>
      <c r="AU2328" s="154" t="s">
        <v>86</v>
      </c>
      <c r="AV2328" s="13" t="s">
        <v>86</v>
      </c>
      <c r="AW2328" s="13" t="s">
        <v>37</v>
      </c>
      <c r="AX2328" s="13" t="s">
        <v>76</v>
      </c>
      <c r="AY2328" s="154" t="s">
        <v>163</v>
      </c>
    </row>
    <row r="2329" spans="2:51" s="12" customFormat="1">
      <c r="B2329" s="147"/>
      <c r="D2329" s="141" t="s">
        <v>176</v>
      </c>
      <c r="E2329" s="148" t="s">
        <v>19</v>
      </c>
      <c r="F2329" s="149" t="s">
        <v>962</v>
      </c>
      <c r="H2329" s="148" t="s">
        <v>19</v>
      </c>
      <c r="I2329" s="150"/>
      <c r="L2329" s="147"/>
      <c r="M2329" s="151"/>
      <c r="T2329" s="152"/>
      <c r="AT2329" s="148" t="s">
        <v>176</v>
      </c>
      <c r="AU2329" s="148" t="s">
        <v>86</v>
      </c>
      <c r="AV2329" s="12" t="s">
        <v>84</v>
      </c>
      <c r="AW2329" s="12" t="s">
        <v>37</v>
      </c>
      <c r="AX2329" s="12" t="s">
        <v>76</v>
      </c>
      <c r="AY2329" s="148" t="s">
        <v>163</v>
      </c>
    </row>
    <row r="2330" spans="2:51" s="13" customFormat="1">
      <c r="B2330" s="153"/>
      <c r="D2330" s="141" t="s">
        <v>176</v>
      </c>
      <c r="E2330" s="154" t="s">
        <v>19</v>
      </c>
      <c r="F2330" s="155" t="s">
        <v>1082</v>
      </c>
      <c r="H2330" s="156">
        <v>13.253</v>
      </c>
      <c r="I2330" s="157"/>
      <c r="L2330" s="153"/>
      <c r="M2330" s="158"/>
      <c r="T2330" s="159"/>
      <c r="AT2330" s="154" t="s">
        <v>176</v>
      </c>
      <c r="AU2330" s="154" t="s">
        <v>86</v>
      </c>
      <c r="AV2330" s="13" t="s">
        <v>86</v>
      </c>
      <c r="AW2330" s="13" t="s">
        <v>37</v>
      </c>
      <c r="AX2330" s="13" t="s">
        <v>76</v>
      </c>
      <c r="AY2330" s="154" t="s">
        <v>163</v>
      </c>
    </row>
    <row r="2331" spans="2:51" s="12" customFormat="1">
      <c r="B2331" s="147"/>
      <c r="D2331" s="141" t="s">
        <v>176</v>
      </c>
      <c r="E2331" s="148" t="s">
        <v>19</v>
      </c>
      <c r="F2331" s="149" t="s">
        <v>965</v>
      </c>
      <c r="H2331" s="148" t="s">
        <v>19</v>
      </c>
      <c r="I2331" s="150"/>
      <c r="L2331" s="147"/>
      <c r="M2331" s="151"/>
      <c r="T2331" s="152"/>
      <c r="AT2331" s="148" t="s">
        <v>176</v>
      </c>
      <c r="AU2331" s="148" t="s">
        <v>86</v>
      </c>
      <c r="AV2331" s="12" t="s">
        <v>84</v>
      </c>
      <c r="AW2331" s="12" t="s">
        <v>37</v>
      </c>
      <c r="AX2331" s="12" t="s">
        <v>76</v>
      </c>
      <c r="AY2331" s="148" t="s">
        <v>163</v>
      </c>
    </row>
    <row r="2332" spans="2:51" s="13" customFormat="1">
      <c r="B2332" s="153"/>
      <c r="D2332" s="141" t="s">
        <v>176</v>
      </c>
      <c r="E2332" s="154" t="s">
        <v>19</v>
      </c>
      <c r="F2332" s="155" t="s">
        <v>1083</v>
      </c>
      <c r="H2332" s="156">
        <v>9.9879999999999995</v>
      </c>
      <c r="I2332" s="157"/>
      <c r="L2332" s="153"/>
      <c r="M2332" s="158"/>
      <c r="T2332" s="159"/>
      <c r="AT2332" s="154" t="s">
        <v>176</v>
      </c>
      <c r="AU2332" s="154" t="s">
        <v>86</v>
      </c>
      <c r="AV2332" s="13" t="s">
        <v>86</v>
      </c>
      <c r="AW2332" s="13" t="s">
        <v>37</v>
      </c>
      <c r="AX2332" s="13" t="s">
        <v>76</v>
      </c>
      <c r="AY2332" s="154" t="s">
        <v>163</v>
      </c>
    </row>
    <row r="2333" spans="2:51" s="12" customFormat="1">
      <c r="B2333" s="147"/>
      <c r="D2333" s="141" t="s">
        <v>176</v>
      </c>
      <c r="E2333" s="148" t="s">
        <v>19</v>
      </c>
      <c r="F2333" s="149" t="s">
        <v>967</v>
      </c>
      <c r="H2333" s="148" t="s">
        <v>19</v>
      </c>
      <c r="I2333" s="150"/>
      <c r="L2333" s="147"/>
      <c r="M2333" s="151"/>
      <c r="T2333" s="152"/>
      <c r="AT2333" s="148" t="s">
        <v>176</v>
      </c>
      <c r="AU2333" s="148" t="s">
        <v>86</v>
      </c>
      <c r="AV2333" s="12" t="s">
        <v>84</v>
      </c>
      <c r="AW2333" s="12" t="s">
        <v>37</v>
      </c>
      <c r="AX2333" s="12" t="s">
        <v>76</v>
      </c>
      <c r="AY2333" s="148" t="s">
        <v>163</v>
      </c>
    </row>
    <row r="2334" spans="2:51" s="13" customFormat="1" ht="20.399999999999999">
      <c r="B2334" s="153"/>
      <c r="D2334" s="141" t="s">
        <v>176</v>
      </c>
      <c r="E2334" s="154" t="s">
        <v>19</v>
      </c>
      <c r="F2334" s="155" t="s">
        <v>1084</v>
      </c>
      <c r="H2334" s="156">
        <v>73.92</v>
      </c>
      <c r="I2334" s="157"/>
      <c r="L2334" s="153"/>
      <c r="M2334" s="158"/>
      <c r="T2334" s="159"/>
      <c r="AT2334" s="154" t="s">
        <v>176</v>
      </c>
      <c r="AU2334" s="154" t="s">
        <v>86</v>
      </c>
      <c r="AV2334" s="13" t="s">
        <v>86</v>
      </c>
      <c r="AW2334" s="13" t="s">
        <v>37</v>
      </c>
      <c r="AX2334" s="13" t="s">
        <v>76</v>
      </c>
      <c r="AY2334" s="154" t="s">
        <v>163</v>
      </c>
    </row>
    <row r="2335" spans="2:51" s="12" customFormat="1">
      <c r="B2335" s="147"/>
      <c r="D2335" s="141" t="s">
        <v>176</v>
      </c>
      <c r="E2335" s="148" t="s">
        <v>19</v>
      </c>
      <c r="F2335" s="149" t="s">
        <v>969</v>
      </c>
      <c r="H2335" s="148" t="s">
        <v>19</v>
      </c>
      <c r="I2335" s="150"/>
      <c r="L2335" s="147"/>
      <c r="M2335" s="151"/>
      <c r="T2335" s="152"/>
      <c r="AT2335" s="148" t="s">
        <v>176</v>
      </c>
      <c r="AU2335" s="148" t="s">
        <v>86</v>
      </c>
      <c r="AV2335" s="12" t="s">
        <v>84</v>
      </c>
      <c r="AW2335" s="12" t="s">
        <v>37</v>
      </c>
      <c r="AX2335" s="12" t="s">
        <v>76</v>
      </c>
      <c r="AY2335" s="148" t="s">
        <v>163</v>
      </c>
    </row>
    <row r="2336" spans="2:51" s="13" customFormat="1">
      <c r="B2336" s="153"/>
      <c r="D2336" s="141" t="s">
        <v>176</v>
      </c>
      <c r="E2336" s="154" t="s">
        <v>19</v>
      </c>
      <c r="F2336" s="155" t="s">
        <v>1073</v>
      </c>
      <c r="H2336" s="156">
        <v>73</v>
      </c>
      <c r="I2336" s="157"/>
      <c r="L2336" s="153"/>
      <c r="M2336" s="158"/>
      <c r="T2336" s="159"/>
      <c r="AT2336" s="154" t="s">
        <v>176</v>
      </c>
      <c r="AU2336" s="154" t="s">
        <v>86</v>
      </c>
      <c r="AV2336" s="13" t="s">
        <v>86</v>
      </c>
      <c r="AW2336" s="13" t="s">
        <v>37</v>
      </c>
      <c r="AX2336" s="13" t="s">
        <v>76</v>
      </c>
      <c r="AY2336" s="154" t="s">
        <v>163</v>
      </c>
    </row>
    <row r="2337" spans="2:65" s="14" customFormat="1">
      <c r="B2337" s="160"/>
      <c r="D2337" s="141" t="s">
        <v>176</v>
      </c>
      <c r="E2337" s="161" t="s">
        <v>19</v>
      </c>
      <c r="F2337" s="162" t="s">
        <v>178</v>
      </c>
      <c r="H2337" s="163">
        <v>472.10500000000002</v>
      </c>
      <c r="I2337" s="164"/>
      <c r="L2337" s="160"/>
      <c r="M2337" s="165"/>
      <c r="T2337" s="166"/>
      <c r="AT2337" s="161" t="s">
        <v>176</v>
      </c>
      <c r="AU2337" s="161" t="s">
        <v>86</v>
      </c>
      <c r="AV2337" s="14" t="s">
        <v>170</v>
      </c>
      <c r="AW2337" s="14" t="s">
        <v>37</v>
      </c>
      <c r="AX2337" s="14" t="s">
        <v>84</v>
      </c>
      <c r="AY2337" s="161" t="s">
        <v>163</v>
      </c>
    </row>
    <row r="2338" spans="2:65" s="1" customFormat="1" ht="37.799999999999997" customHeight="1">
      <c r="B2338" s="33"/>
      <c r="C2338" s="128" t="s">
        <v>1534</v>
      </c>
      <c r="D2338" s="128" t="s">
        <v>165</v>
      </c>
      <c r="E2338" s="129" t="s">
        <v>1535</v>
      </c>
      <c r="F2338" s="130" t="s">
        <v>1536</v>
      </c>
      <c r="G2338" s="131" t="s">
        <v>187</v>
      </c>
      <c r="H2338" s="132">
        <v>29.811</v>
      </c>
      <c r="I2338" s="133"/>
      <c r="J2338" s="134">
        <f>ROUND(I2338*H2338,2)</f>
        <v>0</v>
      </c>
      <c r="K2338" s="130" t="s">
        <v>169</v>
      </c>
      <c r="L2338" s="33"/>
      <c r="M2338" s="135" t="s">
        <v>19</v>
      </c>
      <c r="N2338" s="136" t="s">
        <v>47</v>
      </c>
      <c r="P2338" s="137">
        <f>O2338*H2338</f>
        <v>0</v>
      </c>
      <c r="Q2338" s="137">
        <v>2.1000000000000001E-4</v>
      </c>
      <c r="R2338" s="137">
        <f>Q2338*H2338</f>
        <v>6.2603099999999998E-3</v>
      </c>
      <c r="S2338" s="137">
        <v>0</v>
      </c>
      <c r="T2338" s="138">
        <f>S2338*H2338</f>
        <v>0</v>
      </c>
      <c r="AR2338" s="139" t="s">
        <v>170</v>
      </c>
      <c r="AT2338" s="139" t="s">
        <v>165</v>
      </c>
      <c r="AU2338" s="139" t="s">
        <v>86</v>
      </c>
      <c r="AY2338" s="18" t="s">
        <v>163</v>
      </c>
      <c r="BE2338" s="140">
        <f>IF(N2338="základní",J2338,0)</f>
        <v>0</v>
      </c>
      <c r="BF2338" s="140">
        <f>IF(N2338="snížená",J2338,0)</f>
        <v>0</v>
      </c>
      <c r="BG2338" s="140">
        <f>IF(N2338="zákl. přenesená",J2338,0)</f>
        <v>0</v>
      </c>
      <c r="BH2338" s="140">
        <f>IF(N2338="sníž. přenesená",J2338,0)</f>
        <v>0</v>
      </c>
      <c r="BI2338" s="140">
        <f>IF(N2338="nulová",J2338,0)</f>
        <v>0</v>
      </c>
      <c r="BJ2338" s="18" t="s">
        <v>84</v>
      </c>
      <c r="BK2338" s="140">
        <f>ROUND(I2338*H2338,2)</f>
        <v>0</v>
      </c>
      <c r="BL2338" s="18" t="s">
        <v>170</v>
      </c>
      <c r="BM2338" s="139" t="s">
        <v>1537</v>
      </c>
    </row>
    <row r="2339" spans="2:65" s="1" customFormat="1" ht="28.8">
      <c r="B2339" s="33"/>
      <c r="D2339" s="141" t="s">
        <v>172</v>
      </c>
      <c r="F2339" s="142" t="s">
        <v>1538</v>
      </c>
      <c r="I2339" s="143"/>
      <c r="L2339" s="33"/>
      <c r="M2339" s="144"/>
      <c r="T2339" s="54"/>
      <c r="AT2339" s="18" t="s">
        <v>172</v>
      </c>
      <c r="AU2339" s="18" t="s">
        <v>86</v>
      </c>
    </row>
    <row r="2340" spans="2:65" s="1" customFormat="1">
      <c r="B2340" s="33"/>
      <c r="D2340" s="145" t="s">
        <v>174</v>
      </c>
      <c r="F2340" s="146" t="s">
        <v>1539</v>
      </c>
      <c r="I2340" s="143"/>
      <c r="L2340" s="33"/>
      <c r="M2340" s="144"/>
      <c r="T2340" s="54"/>
      <c r="AT2340" s="18" t="s">
        <v>174</v>
      </c>
      <c r="AU2340" s="18" t="s">
        <v>86</v>
      </c>
    </row>
    <row r="2341" spans="2:65" s="12" customFormat="1">
      <c r="B2341" s="147"/>
      <c r="D2341" s="141" t="s">
        <v>176</v>
      </c>
      <c r="E2341" s="148" t="s">
        <v>19</v>
      </c>
      <c r="F2341" s="149" t="s">
        <v>511</v>
      </c>
      <c r="H2341" s="148" t="s">
        <v>19</v>
      </c>
      <c r="I2341" s="150"/>
      <c r="L2341" s="147"/>
      <c r="M2341" s="151"/>
      <c r="T2341" s="152"/>
      <c r="AT2341" s="148" t="s">
        <v>176</v>
      </c>
      <c r="AU2341" s="148" t="s">
        <v>86</v>
      </c>
      <c r="AV2341" s="12" t="s">
        <v>84</v>
      </c>
      <c r="AW2341" s="12" t="s">
        <v>37</v>
      </c>
      <c r="AX2341" s="12" t="s">
        <v>76</v>
      </c>
      <c r="AY2341" s="148" t="s">
        <v>163</v>
      </c>
    </row>
    <row r="2342" spans="2:65" s="12" customFormat="1">
      <c r="B2342" s="147"/>
      <c r="D2342" s="141" t="s">
        <v>176</v>
      </c>
      <c r="E2342" s="148" t="s">
        <v>19</v>
      </c>
      <c r="F2342" s="149" t="s">
        <v>877</v>
      </c>
      <c r="H2342" s="148" t="s">
        <v>19</v>
      </c>
      <c r="I2342" s="150"/>
      <c r="L2342" s="147"/>
      <c r="M2342" s="151"/>
      <c r="T2342" s="152"/>
      <c r="AT2342" s="148" t="s">
        <v>176</v>
      </c>
      <c r="AU2342" s="148" t="s">
        <v>86</v>
      </c>
      <c r="AV2342" s="12" t="s">
        <v>84</v>
      </c>
      <c r="AW2342" s="12" t="s">
        <v>37</v>
      </c>
      <c r="AX2342" s="12" t="s">
        <v>76</v>
      </c>
      <c r="AY2342" s="148" t="s">
        <v>163</v>
      </c>
    </row>
    <row r="2343" spans="2:65" s="13" customFormat="1">
      <c r="B2343" s="153"/>
      <c r="D2343" s="141" t="s">
        <v>176</v>
      </c>
      <c r="E2343" s="154" t="s">
        <v>19</v>
      </c>
      <c r="F2343" s="155" t="s">
        <v>1540</v>
      </c>
      <c r="H2343" s="156">
        <v>10.659000000000001</v>
      </c>
      <c r="I2343" s="157"/>
      <c r="L2343" s="153"/>
      <c r="M2343" s="158"/>
      <c r="T2343" s="159"/>
      <c r="AT2343" s="154" t="s">
        <v>176</v>
      </c>
      <c r="AU2343" s="154" t="s">
        <v>86</v>
      </c>
      <c r="AV2343" s="13" t="s">
        <v>86</v>
      </c>
      <c r="AW2343" s="13" t="s">
        <v>37</v>
      </c>
      <c r="AX2343" s="13" t="s">
        <v>76</v>
      </c>
      <c r="AY2343" s="154" t="s">
        <v>163</v>
      </c>
    </row>
    <row r="2344" spans="2:65" s="12" customFormat="1">
      <c r="B2344" s="147"/>
      <c r="D2344" s="141" t="s">
        <v>176</v>
      </c>
      <c r="E2344" s="148" t="s">
        <v>19</v>
      </c>
      <c r="F2344" s="149" t="s">
        <v>558</v>
      </c>
      <c r="H2344" s="148" t="s">
        <v>19</v>
      </c>
      <c r="I2344" s="150"/>
      <c r="L2344" s="147"/>
      <c r="M2344" s="151"/>
      <c r="T2344" s="152"/>
      <c r="AT2344" s="148" t="s">
        <v>176</v>
      </c>
      <c r="AU2344" s="148" t="s">
        <v>86</v>
      </c>
      <c r="AV2344" s="12" t="s">
        <v>84</v>
      </c>
      <c r="AW2344" s="12" t="s">
        <v>37</v>
      </c>
      <c r="AX2344" s="12" t="s">
        <v>76</v>
      </c>
      <c r="AY2344" s="148" t="s">
        <v>163</v>
      </c>
    </row>
    <row r="2345" spans="2:65" s="12" customFormat="1">
      <c r="B2345" s="147"/>
      <c r="D2345" s="141" t="s">
        <v>176</v>
      </c>
      <c r="E2345" s="148" t="s">
        <v>19</v>
      </c>
      <c r="F2345" s="149" t="s">
        <v>880</v>
      </c>
      <c r="H2345" s="148" t="s">
        <v>19</v>
      </c>
      <c r="I2345" s="150"/>
      <c r="L2345" s="147"/>
      <c r="M2345" s="151"/>
      <c r="T2345" s="152"/>
      <c r="AT2345" s="148" t="s">
        <v>176</v>
      </c>
      <c r="AU2345" s="148" t="s">
        <v>86</v>
      </c>
      <c r="AV2345" s="12" t="s">
        <v>84</v>
      </c>
      <c r="AW2345" s="12" t="s">
        <v>37</v>
      </c>
      <c r="AX2345" s="12" t="s">
        <v>76</v>
      </c>
      <c r="AY2345" s="148" t="s">
        <v>163</v>
      </c>
    </row>
    <row r="2346" spans="2:65" s="13" customFormat="1">
      <c r="B2346" s="153"/>
      <c r="D2346" s="141" t="s">
        <v>176</v>
      </c>
      <c r="E2346" s="154" t="s">
        <v>19</v>
      </c>
      <c r="F2346" s="155" t="s">
        <v>1076</v>
      </c>
      <c r="H2346" s="156">
        <v>15.151999999999999</v>
      </c>
      <c r="I2346" s="157"/>
      <c r="L2346" s="153"/>
      <c r="M2346" s="158"/>
      <c r="T2346" s="159"/>
      <c r="AT2346" s="154" t="s">
        <v>176</v>
      </c>
      <c r="AU2346" s="154" t="s">
        <v>86</v>
      </c>
      <c r="AV2346" s="13" t="s">
        <v>86</v>
      </c>
      <c r="AW2346" s="13" t="s">
        <v>37</v>
      </c>
      <c r="AX2346" s="13" t="s">
        <v>76</v>
      </c>
      <c r="AY2346" s="154" t="s">
        <v>163</v>
      </c>
    </row>
    <row r="2347" spans="2:65" s="12" customFormat="1">
      <c r="B2347" s="147"/>
      <c r="D2347" s="141" t="s">
        <v>176</v>
      </c>
      <c r="E2347" s="148" t="s">
        <v>19</v>
      </c>
      <c r="F2347" s="149" t="s">
        <v>1541</v>
      </c>
      <c r="H2347" s="148" t="s">
        <v>19</v>
      </c>
      <c r="I2347" s="150"/>
      <c r="L2347" s="147"/>
      <c r="M2347" s="151"/>
      <c r="T2347" s="152"/>
      <c r="AT2347" s="148" t="s">
        <v>176</v>
      </c>
      <c r="AU2347" s="148" t="s">
        <v>86</v>
      </c>
      <c r="AV2347" s="12" t="s">
        <v>84</v>
      </c>
      <c r="AW2347" s="12" t="s">
        <v>37</v>
      </c>
      <c r="AX2347" s="12" t="s">
        <v>76</v>
      </c>
      <c r="AY2347" s="148" t="s">
        <v>163</v>
      </c>
    </row>
    <row r="2348" spans="2:65" s="13" customFormat="1">
      <c r="B2348" s="153"/>
      <c r="D2348" s="141" t="s">
        <v>176</v>
      </c>
      <c r="E2348" s="154" t="s">
        <v>19</v>
      </c>
      <c r="F2348" s="155" t="s">
        <v>1542</v>
      </c>
      <c r="H2348" s="156">
        <v>4</v>
      </c>
      <c r="I2348" s="157"/>
      <c r="L2348" s="153"/>
      <c r="M2348" s="158"/>
      <c r="T2348" s="159"/>
      <c r="AT2348" s="154" t="s">
        <v>176</v>
      </c>
      <c r="AU2348" s="154" t="s">
        <v>86</v>
      </c>
      <c r="AV2348" s="13" t="s">
        <v>86</v>
      </c>
      <c r="AW2348" s="13" t="s">
        <v>37</v>
      </c>
      <c r="AX2348" s="13" t="s">
        <v>76</v>
      </c>
      <c r="AY2348" s="154" t="s">
        <v>163</v>
      </c>
    </row>
    <row r="2349" spans="2:65" s="14" customFormat="1">
      <c r="B2349" s="160"/>
      <c r="D2349" s="141" t="s">
        <v>176</v>
      </c>
      <c r="E2349" s="161" t="s">
        <v>19</v>
      </c>
      <c r="F2349" s="162" t="s">
        <v>178</v>
      </c>
      <c r="H2349" s="163">
        <v>29.811</v>
      </c>
      <c r="I2349" s="164"/>
      <c r="L2349" s="160"/>
      <c r="M2349" s="165"/>
      <c r="T2349" s="166"/>
      <c r="AT2349" s="161" t="s">
        <v>176</v>
      </c>
      <c r="AU2349" s="161" t="s">
        <v>86</v>
      </c>
      <c r="AV2349" s="14" t="s">
        <v>170</v>
      </c>
      <c r="AW2349" s="14" t="s">
        <v>37</v>
      </c>
      <c r="AX2349" s="14" t="s">
        <v>84</v>
      </c>
      <c r="AY2349" s="161" t="s">
        <v>163</v>
      </c>
    </row>
    <row r="2350" spans="2:65" s="1" customFormat="1" ht="24.15" customHeight="1">
      <c r="B2350" s="33"/>
      <c r="C2350" s="128" t="s">
        <v>1543</v>
      </c>
      <c r="D2350" s="128" t="s">
        <v>165</v>
      </c>
      <c r="E2350" s="129" t="s">
        <v>1544</v>
      </c>
      <c r="F2350" s="130" t="s">
        <v>1545</v>
      </c>
      <c r="G2350" s="131" t="s">
        <v>187</v>
      </c>
      <c r="H2350" s="132">
        <v>497.916</v>
      </c>
      <c r="I2350" s="133"/>
      <c r="J2350" s="134">
        <f>ROUND(I2350*H2350,2)</f>
        <v>0</v>
      </c>
      <c r="K2350" s="130" t="s">
        <v>169</v>
      </c>
      <c r="L2350" s="33"/>
      <c r="M2350" s="135" t="s">
        <v>19</v>
      </c>
      <c r="N2350" s="136" t="s">
        <v>47</v>
      </c>
      <c r="P2350" s="137">
        <f>O2350*H2350</f>
        <v>0</v>
      </c>
      <c r="Q2350" s="137">
        <v>4.0000000000000003E-5</v>
      </c>
      <c r="R2350" s="137">
        <f>Q2350*H2350</f>
        <v>1.9916640000000003E-2</v>
      </c>
      <c r="S2350" s="137">
        <v>0</v>
      </c>
      <c r="T2350" s="138">
        <f>S2350*H2350</f>
        <v>0</v>
      </c>
      <c r="AR2350" s="139" t="s">
        <v>170</v>
      </c>
      <c r="AT2350" s="139" t="s">
        <v>165</v>
      </c>
      <c r="AU2350" s="139" t="s">
        <v>86</v>
      </c>
      <c r="AY2350" s="18" t="s">
        <v>163</v>
      </c>
      <c r="BE2350" s="140">
        <f>IF(N2350="základní",J2350,0)</f>
        <v>0</v>
      </c>
      <c r="BF2350" s="140">
        <f>IF(N2350="snížená",J2350,0)</f>
        <v>0</v>
      </c>
      <c r="BG2350" s="140">
        <f>IF(N2350="zákl. přenesená",J2350,0)</f>
        <v>0</v>
      </c>
      <c r="BH2350" s="140">
        <f>IF(N2350="sníž. přenesená",J2350,0)</f>
        <v>0</v>
      </c>
      <c r="BI2350" s="140">
        <f>IF(N2350="nulová",J2350,0)</f>
        <v>0</v>
      </c>
      <c r="BJ2350" s="18" t="s">
        <v>84</v>
      </c>
      <c r="BK2350" s="140">
        <f>ROUND(I2350*H2350,2)</f>
        <v>0</v>
      </c>
      <c r="BL2350" s="18" t="s">
        <v>170</v>
      </c>
      <c r="BM2350" s="139" t="s">
        <v>1546</v>
      </c>
    </row>
    <row r="2351" spans="2:65" s="1" customFormat="1" ht="19.2">
      <c r="B2351" s="33"/>
      <c r="D2351" s="141" t="s">
        <v>172</v>
      </c>
      <c r="F2351" s="142" t="s">
        <v>1547</v>
      </c>
      <c r="I2351" s="143"/>
      <c r="L2351" s="33"/>
      <c r="M2351" s="144"/>
      <c r="T2351" s="54"/>
      <c r="AT2351" s="18" t="s">
        <v>172</v>
      </c>
      <c r="AU2351" s="18" t="s">
        <v>86</v>
      </c>
    </row>
    <row r="2352" spans="2:65" s="1" customFormat="1">
      <c r="B2352" s="33"/>
      <c r="D2352" s="145" t="s">
        <v>174</v>
      </c>
      <c r="F2352" s="146" t="s">
        <v>1548</v>
      </c>
      <c r="I2352" s="143"/>
      <c r="L2352" s="33"/>
      <c r="M2352" s="144"/>
      <c r="T2352" s="54"/>
      <c r="AT2352" s="18" t="s">
        <v>174</v>
      </c>
      <c r="AU2352" s="18" t="s">
        <v>86</v>
      </c>
    </row>
    <row r="2353" spans="2:51" s="12" customFormat="1">
      <c r="B2353" s="147"/>
      <c r="D2353" s="141" t="s">
        <v>176</v>
      </c>
      <c r="E2353" s="148" t="s">
        <v>19</v>
      </c>
      <c r="F2353" s="149" t="s">
        <v>511</v>
      </c>
      <c r="H2353" s="148" t="s">
        <v>19</v>
      </c>
      <c r="I2353" s="150"/>
      <c r="L2353" s="147"/>
      <c r="M2353" s="151"/>
      <c r="T2353" s="152"/>
      <c r="AT2353" s="148" t="s">
        <v>176</v>
      </c>
      <c r="AU2353" s="148" t="s">
        <v>86</v>
      </c>
      <c r="AV2353" s="12" t="s">
        <v>84</v>
      </c>
      <c r="AW2353" s="12" t="s">
        <v>37</v>
      </c>
      <c r="AX2353" s="12" t="s">
        <v>76</v>
      </c>
      <c r="AY2353" s="148" t="s">
        <v>163</v>
      </c>
    </row>
    <row r="2354" spans="2:51" s="12" customFormat="1">
      <c r="B2354" s="147"/>
      <c r="D2354" s="141" t="s">
        <v>176</v>
      </c>
      <c r="E2354" s="148" t="s">
        <v>19</v>
      </c>
      <c r="F2354" s="149" t="s">
        <v>877</v>
      </c>
      <c r="H2354" s="148" t="s">
        <v>19</v>
      </c>
      <c r="I2354" s="150"/>
      <c r="L2354" s="147"/>
      <c r="M2354" s="151"/>
      <c r="T2354" s="152"/>
      <c r="AT2354" s="148" t="s">
        <v>176</v>
      </c>
      <c r="AU2354" s="148" t="s">
        <v>86</v>
      </c>
      <c r="AV2354" s="12" t="s">
        <v>84</v>
      </c>
      <c r="AW2354" s="12" t="s">
        <v>37</v>
      </c>
      <c r="AX2354" s="12" t="s">
        <v>76</v>
      </c>
      <c r="AY2354" s="148" t="s">
        <v>163</v>
      </c>
    </row>
    <row r="2355" spans="2:51" s="13" customFormat="1">
      <c r="B2355" s="153"/>
      <c r="D2355" s="141" t="s">
        <v>176</v>
      </c>
      <c r="E2355" s="154" t="s">
        <v>19</v>
      </c>
      <c r="F2355" s="155" t="s">
        <v>1540</v>
      </c>
      <c r="H2355" s="156">
        <v>10.659000000000001</v>
      </c>
      <c r="I2355" s="157"/>
      <c r="L2355" s="153"/>
      <c r="M2355" s="158"/>
      <c r="T2355" s="159"/>
      <c r="AT2355" s="154" t="s">
        <v>176</v>
      </c>
      <c r="AU2355" s="154" t="s">
        <v>86</v>
      </c>
      <c r="AV2355" s="13" t="s">
        <v>86</v>
      </c>
      <c r="AW2355" s="13" t="s">
        <v>37</v>
      </c>
      <c r="AX2355" s="13" t="s">
        <v>76</v>
      </c>
      <c r="AY2355" s="154" t="s">
        <v>163</v>
      </c>
    </row>
    <row r="2356" spans="2:51" s="12" customFormat="1">
      <c r="B2356" s="147"/>
      <c r="D2356" s="141" t="s">
        <v>176</v>
      </c>
      <c r="E2356" s="148" t="s">
        <v>19</v>
      </c>
      <c r="F2356" s="149" t="s">
        <v>909</v>
      </c>
      <c r="H2356" s="148" t="s">
        <v>19</v>
      </c>
      <c r="I2356" s="150"/>
      <c r="L2356" s="147"/>
      <c r="M2356" s="151"/>
      <c r="T2356" s="152"/>
      <c r="AT2356" s="148" t="s">
        <v>176</v>
      </c>
      <c r="AU2356" s="148" t="s">
        <v>86</v>
      </c>
      <c r="AV2356" s="12" t="s">
        <v>84</v>
      </c>
      <c r="AW2356" s="12" t="s">
        <v>37</v>
      </c>
      <c r="AX2356" s="12" t="s">
        <v>76</v>
      </c>
      <c r="AY2356" s="148" t="s">
        <v>163</v>
      </c>
    </row>
    <row r="2357" spans="2:51" s="13" customFormat="1">
      <c r="B2357" s="153"/>
      <c r="D2357" s="141" t="s">
        <v>176</v>
      </c>
      <c r="E2357" s="154" t="s">
        <v>19</v>
      </c>
      <c r="F2357" s="155" t="s">
        <v>1063</v>
      </c>
      <c r="H2357" s="156">
        <v>15.635</v>
      </c>
      <c r="I2357" s="157"/>
      <c r="L2357" s="153"/>
      <c r="M2357" s="158"/>
      <c r="T2357" s="159"/>
      <c r="AT2357" s="154" t="s">
        <v>176</v>
      </c>
      <c r="AU2357" s="154" t="s">
        <v>86</v>
      </c>
      <c r="AV2357" s="13" t="s">
        <v>86</v>
      </c>
      <c r="AW2357" s="13" t="s">
        <v>37</v>
      </c>
      <c r="AX2357" s="13" t="s">
        <v>76</v>
      </c>
      <c r="AY2357" s="154" t="s">
        <v>163</v>
      </c>
    </row>
    <row r="2358" spans="2:51" s="12" customFormat="1">
      <c r="B2358" s="147"/>
      <c r="D2358" s="141" t="s">
        <v>176</v>
      </c>
      <c r="E2358" s="148" t="s">
        <v>19</v>
      </c>
      <c r="F2358" s="149" t="s">
        <v>912</v>
      </c>
      <c r="H2358" s="148" t="s">
        <v>19</v>
      </c>
      <c r="I2358" s="150"/>
      <c r="L2358" s="147"/>
      <c r="M2358" s="151"/>
      <c r="T2358" s="152"/>
      <c r="AT2358" s="148" t="s">
        <v>176</v>
      </c>
      <c r="AU2358" s="148" t="s">
        <v>86</v>
      </c>
      <c r="AV2358" s="12" t="s">
        <v>84</v>
      </c>
      <c r="AW2358" s="12" t="s">
        <v>37</v>
      </c>
      <c r="AX2358" s="12" t="s">
        <v>76</v>
      </c>
      <c r="AY2358" s="148" t="s">
        <v>163</v>
      </c>
    </row>
    <row r="2359" spans="2:51" s="13" customFormat="1">
      <c r="B2359" s="153"/>
      <c r="D2359" s="141" t="s">
        <v>176</v>
      </c>
      <c r="E2359" s="154" t="s">
        <v>19</v>
      </c>
      <c r="F2359" s="155" t="s">
        <v>1064</v>
      </c>
      <c r="H2359" s="156">
        <v>11.183</v>
      </c>
      <c r="I2359" s="157"/>
      <c r="L2359" s="153"/>
      <c r="M2359" s="158"/>
      <c r="T2359" s="159"/>
      <c r="AT2359" s="154" t="s">
        <v>176</v>
      </c>
      <c r="AU2359" s="154" t="s">
        <v>86</v>
      </c>
      <c r="AV2359" s="13" t="s">
        <v>86</v>
      </c>
      <c r="AW2359" s="13" t="s">
        <v>37</v>
      </c>
      <c r="AX2359" s="13" t="s">
        <v>76</v>
      </c>
      <c r="AY2359" s="154" t="s">
        <v>163</v>
      </c>
    </row>
    <row r="2360" spans="2:51" s="12" customFormat="1">
      <c r="B2360" s="147"/>
      <c r="D2360" s="141" t="s">
        <v>176</v>
      </c>
      <c r="E2360" s="148" t="s">
        <v>19</v>
      </c>
      <c r="F2360" s="149" t="s">
        <v>915</v>
      </c>
      <c r="H2360" s="148" t="s">
        <v>19</v>
      </c>
      <c r="I2360" s="150"/>
      <c r="L2360" s="147"/>
      <c r="M2360" s="151"/>
      <c r="T2360" s="152"/>
      <c r="AT2360" s="148" t="s">
        <v>176</v>
      </c>
      <c r="AU2360" s="148" t="s">
        <v>86</v>
      </c>
      <c r="AV2360" s="12" t="s">
        <v>84</v>
      </c>
      <c r="AW2360" s="12" t="s">
        <v>37</v>
      </c>
      <c r="AX2360" s="12" t="s">
        <v>76</v>
      </c>
      <c r="AY2360" s="148" t="s">
        <v>163</v>
      </c>
    </row>
    <row r="2361" spans="2:51" s="13" customFormat="1">
      <c r="B2361" s="153"/>
      <c r="D2361" s="141" t="s">
        <v>176</v>
      </c>
      <c r="E2361" s="154" t="s">
        <v>19</v>
      </c>
      <c r="F2361" s="155" t="s">
        <v>1065</v>
      </c>
      <c r="H2361" s="156">
        <v>5.1230000000000002</v>
      </c>
      <c r="I2361" s="157"/>
      <c r="L2361" s="153"/>
      <c r="M2361" s="158"/>
      <c r="T2361" s="159"/>
      <c r="AT2361" s="154" t="s">
        <v>176</v>
      </c>
      <c r="AU2361" s="154" t="s">
        <v>86</v>
      </c>
      <c r="AV2361" s="13" t="s">
        <v>86</v>
      </c>
      <c r="AW2361" s="13" t="s">
        <v>37</v>
      </c>
      <c r="AX2361" s="13" t="s">
        <v>76</v>
      </c>
      <c r="AY2361" s="154" t="s">
        <v>163</v>
      </c>
    </row>
    <row r="2362" spans="2:51" s="12" customFormat="1">
      <c r="B2362" s="147"/>
      <c r="D2362" s="141" t="s">
        <v>176</v>
      </c>
      <c r="E2362" s="148" t="s">
        <v>19</v>
      </c>
      <c r="F2362" s="149" t="s">
        <v>917</v>
      </c>
      <c r="H2362" s="148" t="s">
        <v>19</v>
      </c>
      <c r="I2362" s="150"/>
      <c r="L2362" s="147"/>
      <c r="M2362" s="151"/>
      <c r="T2362" s="152"/>
      <c r="AT2362" s="148" t="s">
        <v>176</v>
      </c>
      <c r="AU2362" s="148" t="s">
        <v>86</v>
      </c>
      <c r="AV2362" s="12" t="s">
        <v>84</v>
      </c>
      <c r="AW2362" s="12" t="s">
        <v>37</v>
      </c>
      <c r="AX2362" s="12" t="s">
        <v>76</v>
      </c>
      <c r="AY2362" s="148" t="s">
        <v>163</v>
      </c>
    </row>
    <row r="2363" spans="2:51" s="13" customFormat="1">
      <c r="B2363" s="153"/>
      <c r="D2363" s="141" t="s">
        <v>176</v>
      </c>
      <c r="E2363" s="154" t="s">
        <v>19</v>
      </c>
      <c r="F2363" s="155" t="s">
        <v>1066</v>
      </c>
      <c r="H2363" s="156">
        <v>1.62</v>
      </c>
      <c r="I2363" s="157"/>
      <c r="L2363" s="153"/>
      <c r="M2363" s="158"/>
      <c r="T2363" s="159"/>
      <c r="AT2363" s="154" t="s">
        <v>176</v>
      </c>
      <c r="AU2363" s="154" t="s">
        <v>86</v>
      </c>
      <c r="AV2363" s="13" t="s">
        <v>86</v>
      </c>
      <c r="AW2363" s="13" t="s">
        <v>37</v>
      </c>
      <c r="AX2363" s="13" t="s">
        <v>76</v>
      </c>
      <c r="AY2363" s="154" t="s">
        <v>163</v>
      </c>
    </row>
    <row r="2364" spans="2:51" s="12" customFormat="1">
      <c r="B2364" s="147"/>
      <c r="D2364" s="141" t="s">
        <v>176</v>
      </c>
      <c r="E2364" s="148" t="s">
        <v>19</v>
      </c>
      <c r="F2364" s="149" t="s">
        <v>919</v>
      </c>
      <c r="H2364" s="148" t="s">
        <v>19</v>
      </c>
      <c r="I2364" s="150"/>
      <c r="L2364" s="147"/>
      <c r="M2364" s="151"/>
      <c r="T2364" s="152"/>
      <c r="AT2364" s="148" t="s">
        <v>176</v>
      </c>
      <c r="AU2364" s="148" t="s">
        <v>86</v>
      </c>
      <c r="AV2364" s="12" t="s">
        <v>84</v>
      </c>
      <c r="AW2364" s="12" t="s">
        <v>37</v>
      </c>
      <c r="AX2364" s="12" t="s">
        <v>76</v>
      </c>
      <c r="AY2364" s="148" t="s">
        <v>163</v>
      </c>
    </row>
    <row r="2365" spans="2:51" s="13" customFormat="1">
      <c r="B2365" s="153"/>
      <c r="D2365" s="141" t="s">
        <v>176</v>
      </c>
      <c r="E2365" s="154" t="s">
        <v>19</v>
      </c>
      <c r="F2365" s="155" t="s">
        <v>1067</v>
      </c>
      <c r="H2365" s="156">
        <v>3.87</v>
      </c>
      <c r="I2365" s="157"/>
      <c r="L2365" s="153"/>
      <c r="M2365" s="158"/>
      <c r="T2365" s="159"/>
      <c r="AT2365" s="154" t="s">
        <v>176</v>
      </c>
      <c r="AU2365" s="154" t="s">
        <v>86</v>
      </c>
      <c r="AV2365" s="13" t="s">
        <v>86</v>
      </c>
      <c r="AW2365" s="13" t="s">
        <v>37</v>
      </c>
      <c r="AX2365" s="13" t="s">
        <v>76</v>
      </c>
      <c r="AY2365" s="154" t="s">
        <v>163</v>
      </c>
    </row>
    <row r="2366" spans="2:51" s="12" customFormat="1">
      <c r="B2366" s="147"/>
      <c r="D2366" s="141" t="s">
        <v>176</v>
      </c>
      <c r="E2366" s="148" t="s">
        <v>19</v>
      </c>
      <c r="F2366" s="149" t="s">
        <v>922</v>
      </c>
      <c r="H2366" s="148" t="s">
        <v>19</v>
      </c>
      <c r="I2366" s="150"/>
      <c r="L2366" s="147"/>
      <c r="M2366" s="151"/>
      <c r="T2366" s="152"/>
      <c r="AT2366" s="148" t="s">
        <v>176</v>
      </c>
      <c r="AU2366" s="148" t="s">
        <v>86</v>
      </c>
      <c r="AV2366" s="12" t="s">
        <v>84</v>
      </c>
      <c r="AW2366" s="12" t="s">
        <v>37</v>
      </c>
      <c r="AX2366" s="12" t="s">
        <v>76</v>
      </c>
      <c r="AY2366" s="148" t="s">
        <v>163</v>
      </c>
    </row>
    <row r="2367" spans="2:51" s="13" customFormat="1">
      <c r="B2367" s="153"/>
      <c r="D2367" s="141" t="s">
        <v>176</v>
      </c>
      <c r="E2367" s="154" t="s">
        <v>19</v>
      </c>
      <c r="F2367" s="155" t="s">
        <v>1068</v>
      </c>
      <c r="H2367" s="156">
        <v>15.61</v>
      </c>
      <c r="I2367" s="157"/>
      <c r="L2367" s="153"/>
      <c r="M2367" s="158"/>
      <c r="T2367" s="159"/>
      <c r="AT2367" s="154" t="s">
        <v>176</v>
      </c>
      <c r="AU2367" s="154" t="s">
        <v>86</v>
      </c>
      <c r="AV2367" s="13" t="s">
        <v>86</v>
      </c>
      <c r="AW2367" s="13" t="s">
        <v>37</v>
      </c>
      <c r="AX2367" s="13" t="s">
        <v>76</v>
      </c>
      <c r="AY2367" s="154" t="s">
        <v>163</v>
      </c>
    </row>
    <row r="2368" spans="2:51" s="12" customFormat="1">
      <c r="B2368" s="147"/>
      <c r="D2368" s="141" t="s">
        <v>176</v>
      </c>
      <c r="E2368" s="148" t="s">
        <v>19</v>
      </c>
      <c r="F2368" s="149" t="s">
        <v>925</v>
      </c>
      <c r="H2368" s="148" t="s">
        <v>19</v>
      </c>
      <c r="I2368" s="150"/>
      <c r="L2368" s="147"/>
      <c r="M2368" s="151"/>
      <c r="T2368" s="152"/>
      <c r="AT2368" s="148" t="s">
        <v>176</v>
      </c>
      <c r="AU2368" s="148" t="s">
        <v>86</v>
      </c>
      <c r="AV2368" s="12" t="s">
        <v>84</v>
      </c>
      <c r="AW2368" s="12" t="s">
        <v>37</v>
      </c>
      <c r="AX2368" s="12" t="s">
        <v>76</v>
      </c>
      <c r="AY2368" s="148" t="s">
        <v>163</v>
      </c>
    </row>
    <row r="2369" spans="2:51" s="13" customFormat="1">
      <c r="B2369" s="153"/>
      <c r="D2369" s="141" t="s">
        <v>176</v>
      </c>
      <c r="E2369" s="154" t="s">
        <v>19</v>
      </c>
      <c r="F2369" s="155" t="s">
        <v>1069</v>
      </c>
      <c r="H2369" s="156">
        <v>18.010000000000002</v>
      </c>
      <c r="I2369" s="157"/>
      <c r="L2369" s="153"/>
      <c r="M2369" s="158"/>
      <c r="T2369" s="159"/>
      <c r="AT2369" s="154" t="s">
        <v>176</v>
      </c>
      <c r="AU2369" s="154" t="s">
        <v>86</v>
      </c>
      <c r="AV2369" s="13" t="s">
        <v>86</v>
      </c>
      <c r="AW2369" s="13" t="s">
        <v>37</v>
      </c>
      <c r="AX2369" s="13" t="s">
        <v>76</v>
      </c>
      <c r="AY2369" s="154" t="s">
        <v>163</v>
      </c>
    </row>
    <row r="2370" spans="2:51" s="12" customFormat="1">
      <c r="B2370" s="147"/>
      <c r="D2370" s="141" t="s">
        <v>176</v>
      </c>
      <c r="E2370" s="148" t="s">
        <v>19</v>
      </c>
      <c r="F2370" s="149" t="s">
        <v>928</v>
      </c>
      <c r="H2370" s="148" t="s">
        <v>19</v>
      </c>
      <c r="I2370" s="150"/>
      <c r="L2370" s="147"/>
      <c r="M2370" s="151"/>
      <c r="T2370" s="152"/>
      <c r="AT2370" s="148" t="s">
        <v>176</v>
      </c>
      <c r="AU2370" s="148" t="s">
        <v>86</v>
      </c>
      <c r="AV2370" s="12" t="s">
        <v>84</v>
      </c>
      <c r="AW2370" s="12" t="s">
        <v>37</v>
      </c>
      <c r="AX2370" s="12" t="s">
        <v>76</v>
      </c>
      <c r="AY2370" s="148" t="s">
        <v>163</v>
      </c>
    </row>
    <row r="2371" spans="2:51" s="13" customFormat="1">
      <c r="B2371" s="153"/>
      <c r="D2371" s="141" t="s">
        <v>176</v>
      </c>
      <c r="E2371" s="154" t="s">
        <v>19</v>
      </c>
      <c r="F2371" s="155" t="s">
        <v>1070</v>
      </c>
      <c r="H2371" s="156">
        <v>10.015000000000001</v>
      </c>
      <c r="I2371" s="157"/>
      <c r="L2371" s="153"/>
      <c r="M2371" s="158"/>
      <c r="T2371" s="159"/>
      <c r="AT2371" s="154" t="s">
        <v>176</v>
      </c>
      <c r="AU2371" s="154" t="s">
        <v>86</v>
      </c>
      <c r="AV2371" s="13" t="s">
        <v>86</v>
      </c>
      <c r="AW2371" s="13" t="s">
        <v>37</v>
      </c>
      <c r="AX2371" s="13" t="s">
        <v>76</v>
      </c>
      <c r="AY2371" s="154" t="s">
        <v>163</v>
      </c>
    </row>
    <row r="2372" spans="2:51" s="12" customFormat="1">
      <c r="B2372" s="147"/>
      <c r="D2372" s="141" t="s">
        <v>176</v>
      </c>
      <c r="E2372" s="148" t="s">
        <v>19</v>
      </c>
      <c r="F2372" s="149" t="s">
        <v>931</v>
      </c>
      <c r="H2372" s="148" t="s">
        <v>19</v>
      </c>
      <c r="I2372" s="150"/>
      <c r="L2372" s="147"/>
      <c r="M2372" s="151"/>
      <c r="T2372" s="152"/>
      <c r="AT2372" s="148" t="s">
        <v>176</v>
      </c>
      <c r="AU2372" s="148" t="s">
        <v>86</v>
      </c>
      <c r="AV2372" s="12" t="s">
        <v>84</v>
      </c>
      <c r="AW2372" s="12" t="s">
        <v>37</v>
      </c>
      <c r="AX2372" s="12" t="s">
        <v>76</v>
      </c>
      <c r="AY2372" s="148" t="s">
        <v>163</v>
      </c>
    </row>
    <row r="2373" spans="2:51" s="13" customFormat="1">
      <c r="B2373" s="153"/>
      <c r="D2373" s="141" t="s">
        <v>176</v>
      </c>
      <c r="E2373" s="154" t="s">
        <v>19</v>
      </c>
      <c r="F2373" s="155" t="s">
        <v>1071</v>
      </c>
      <c r="H2373" s="156">
        <v>7.665</v>
      </c>
      <c r="I2373" s="157"/>
      <c r="L2373" s="153"/>
      <c r="M2373" s="158"/>
      <c r="T2373" s="159"/>
      <c r="AT2373" s="154" t="s">
        <v>176</v>
      </c>
      <c r="AU2373" s="154" t="s">
        <v>86</v>
      </c>
      <c r="AV2373" s="13" t="s">
        <v>86</v>
      </c>
      <c r="AW2373" s="13" t="s">
        <v>37</v>
      </c>
      <c r="AX2373" s="13" t="s">
        <v>76</v>
      </c>
      <c r="AY2373" s="154" t="s">
        <v>163</v>
      </c>
    </row>
    <row r="2374" spans="2:51" s="12" customFormat="1">
      <c r="B2374" s="147"/>
      <c r="D2374" s="141" t="s">
        <v>176</v>
      </c>
      <c r="E2374" s="148" t="s">
        <v>19</v>
      </c>
      <c r="F2374" s="149" t="s">
        <v>934</v>
      </c>
      <c r="H2374" s="148" t="s">
        <v>19</v>
      </c>
      <c r="I2374" s="150"/>
      <c r="L2374" s="147"/>
      <c r="M2374" s="151"/>
      <c r="T2374" s="152"/>
      <c r="AT2374" s="148" t="s">
        <v>176</v>
      </c>
      <c r="AU2374" s="148" t="s">
        <v>86</v>
      </c>
      <c r="AV2374" s="12" t="s">
        <v>84</v>
      </c>
      <c r="AW2374" s="12" t="s">
        <v>37</v>
      </c>
      <c r="AX2374" s="12" t="s">
        <v>76</v>
      </c>
      <c r="AY2374" s="148" t="s">
        <v>163</v>
      </c>
    </row>
    <row r="2375" spans="2:51" s="13" customFormat="1">
      <c r="B2375" s="153"/>
      <c r="D2375" s="141" t="s">
        <v>176</v>
      </c>
      <c r="E2375" s="154" t="s">
        <v>19</v>
      </c>
      <c r="F2375" s="155" t="s">
        <v>1072</v>
      </c>
      <c r="H2375" s="156">
        <v>54.38</v>
      </c>
      <c r="I2375" s="157"/>
      <c r="L2375" s="153"/>
      <c r="M2375" s="158"/>
      <c r="T2375" s="159"/>
      <c r="AT2375" s="154" t="s">
        <v>176</v>
      </c>
      <c r="AU2375" s="154" t="s">
        <v>86</v>
      </c>
      <c r="AV2375" s="13" t="s">
        <v>86</v>
      </c>
      <c r="AW2375" s="13" t="s">
        <v>37</v>
      </c>
      <c r="AX2375" s="13" t="s">
        <v>76</v>
      </c>
      <c r="AY2375" s="154" t="s">
        <v>163</v>
      </c>
    </row>
    <row r="2376" spans="2:51" s="12" customFormat="1">
      <c r="B2376" s="147"/>
      <c r="D2376" s="141" t="s">
        <v>176</v>
      </c>
      <c r="E2376" s="148" t="s">
        <v>19</v>
      </c>
      <c r="F2376" s="149" t="s">
        <v>937</v>
      </c>
      <c r="H2376" s="148" t="s">
        <v>19</v>
      </c>
      <c r="I2376" s="150"/>
      <c r="L2376" s="147"/>
      <c r="M2376" s="151"/>
      <c r="T2376" s="152"/>
      <c r="AT2376" s="148" t="s">
        <v>176</v>
      </c>
      <c r="AU2376" s="148" t="s">
        <v>86</v>
      </c>
      <c r="AV2376" s="12" t="s">
        <v>84</v>
      </c>
      <c r="AW2376" s="12" t="s">
        <v>37</v>
      </c>
      <c r="AX2376" s="12" t="s">
        <v>76</v>
      </c>
      <c r="AY2376" s="148" t="s">
        <v>163</v>
      </c>
    </row>
    <row r="2377" spans="2:51" s="13" customFormat="1">
      <c r="B2377" s="153"/>
      <c r="D2377" s="141" t="s">
        <v>176</v>
      </c>
      <c r="E2377" s="154" t="s">
        <v>19</v>
      </c>
      <c r="F2377" s="155" t="s">
        <v>1073</v>
      </c>
      <c r="H2377" s="156">
        <v>73</v>
      </c>
      <c r="I2377" s="157"/>
      <c r="L2377" s="153"/>
      <c r="M2377" s="158"/>
      <c r="T2377" s="159"/>
      <c r="AT2377" s="154" t="s">
        <v>176</v>
      </c>
      <c r="AU2377" s="154" t="s">
        <v>86</v>
      </c>
      <c r="AV2377" s="13" t="s">
        <v>86</v>
      </c>
      <c r="AW2377" s="13" t="s">
        <v>37</v>
      </c>
      <c r="AX2377" s="13" t="s">
        <v>76</v>
      </c>
      <c r="AY2377" s="154" t="s">
        <v>163</v>
      </c>
    </row>
    <row r="2378" spans="2:51" s="12" customFormat="1">
      <c r="B2378" s="147"/>
      <c r="D2378" s="141" t="s">
        <v>176</v>
      </c>
      <c r="E2378" s="148" t="s">
        <v>19</v>
      </c>
      <c r="F2378" s="149" t="s">
        <v>940</v>
      </c>
      <c r="H2378" s="148" t="s">
        <v>19</v>
      </c>
      <c r="I2378" s="150"/>
      <c r="L2378" s="147"/>
      <c r="M2378" s="151"/>
      <c r="T2378" s="152"/>
      <c r="AT2378" s="148" t="s">
        <v>176</v>
      </c>
      <c r="AU2378" s="148" t="s">
        <v>86</v>
      </c>
      <c r="AV2378" s="12" t="s">
        <v>84</v>
      </c>
      <c r="AW2378" s="12" t="s">
        <v>37</v>
      </c>
      <c r="AX2378" s="12" t="s">
        <v>76</v>
      </c>
      <c r="AY2378" s="148" t="s">
        <v>163</v>
      </c>
    </row>
    <row r="2379" spans="2:51" s="13" customFormat="1">
      <c r="B2379" s="153"/>
      <c r="D2379" s="141" t="s">
        <v>176</v>
      </c>
      <c r="E2379" s="154" t="s">
        <v>19</v>
      </c>
      <c r="F2379" s="155" t="s">
        <v>1074</v>
      </c>
      <c r="H2379" s="156">
        <v>8.5779999999999994</v>
      </c>
      <c r="I2379" s="157"/>
      <c r="L2379" s="153"/>
      <c r="M2379" s="158"/>
      <c r="T2379" s="159"/>
      <c r="AT2379" s="154" t="s">
        <v>176</v>
      </c>
      <c r="AU2379" s="154" t="s">
        <v>86</v>
      </c>
      <c r="AV2379" s="13" t="s">
        <v>86</v>
      </c>
      <c r="AW2379" s="13" t="s">
        <v>37</v>
      </c>
      <c r="AX2379" s="13" t="s">
        <v>76</v>
      </c>
      <c r="AY2379" s="154" t="s">
        <v>163</v>
      </c>
    </row>
    <row r="2380" spans="2:51" s="12" customFormat="1">
      <c r="B2380" s="147"/>
      <c r="D2380" s="141" t="s">
        <v>176</v>
      </c>
      <c r="E2380" s="148" t="s">
        <v>19</v>
      </c>
      <c r="F2380" s="149" t="s">
        <v>943</v>
      </c>
      <c r="H2380" s="148" t="s">
        <v>19</v>
      </c>
      <c r="I2380" s="150"/>
      <c r="L2380" s="147"/>
      <c r="M2380" s="151"/>
      <c r="T2380" s="152"/>
      <c r="AT2380" s="148" t="s">
        <v>176</v>
      </c>
      <c r="AU2380" s="148" t="s">
        <v>86</v>
      </c>
      <c r="AV2380" s="12" t="s">
        <v>84</v>
      </c>
      <c r="AW2380" s="12" t="s">
        <v>37</v>
      </c>
      <c r="AX2380" s="12" t="s">
        <v>76</v>
      </c>
      <c r="AY2380" s="148" t="s">
        <v>163</v>
      </c>
    </row>
    <row r="2381" spans="2:51" s="13" customFormat="1">
      <c r="B2381" s="153"/>
      <c r="D2381" s="141" t="s">
        <v>176</v>
      </c>
      <c r="E2381" s="154" t="s">
        <v>19</v>
      </c>
      <c r="F2381" s="155" t="s">
        <v>1075</v>
      </c>
      <c r="H2381" s="156">
        <v>5.67</v>
      </c>
      <c r="I2381" s="157"/>
      <c r="L2381" s="153"/>
      <c r="M2381" s="158"/>
      <c r="T2381" s="159"/>
      <c r="AT2381" s="154" t="s">
        <v>176</v>
      </c>
      <c r="AU2381" s="154" t="s">
        <v>86</v>
      </c>
      <c r="AV2381" s="13" t="s">
        <v>86</v>
      </c>
      <c r="AW2381" s="13" t="s">
        <v>37</v>
      </c>
      <c r="AX2381" s="13" t="s">
        <v>76</v>
      </c>
      <c r="AY2381" s="154" t="s">
        <v>163</v>
      </c>
    </row>
    <row r="2382" spans="2:51" s="12" customFormat="1">
      <c r="B2382" s="147"/>
      <c r="D2382" s="141" t="s">
        <v>176</v>
      </c>
      <c r="E2382" s="148" t="s">
        <v>19</v>
      </c>
      <c r="F2382" s="149" t="s">
        <v>558</v>
      </c>
      <c r="H2382" s="148" t="s">
        <v>19</v>
      </c>
      <c r="I2382" s="150"/>
      <c r="L2382" s="147"/>
      <c r="M2382" s="151"/>
      <c r="T2382" s="152"/>
      <c r="AT2382" s="148" t="s">
        <v>176</v>
      </c>
      <c r="AU2382" s="148" t="s">
        <v>86</v>
      </c>
      <c r="AV2382" s="12" t="s">
        <v>84</v>
      </c>
      <c r="AW2382" s="12" t="s">
        <v>37</v>
      </c>
      <c r="AX2382" s="12" t="s">
        <v>76</v>
      </c>
      <c r="AY2382" s="148" t="s">
        <v>163</v>
      </c>
    </row>
    <row r="2383" spans="2:51" s="12" customFormat="1">
      <c r="B2383" s="147"/>
      <c r="D2383" s="141" t="s">
        <v>176</v>
      </c>
      <c r="E2383" s="148" t="s">
        <v>19</v>
      </c>
      <c r="F2383" s="149" t="s">
        <v>880</v>
      </c>
      <c r="H2383" s="148" t="s">
        <v>19</v>
      </c>
      <c r="I2383" s="150"/>
      <c r="L2383" s="147"/>
      <c r="M2383" s="151"/>
      <c r="T2383" s="152"/>
      <c r="AT2383" s="148" t="s">
        <v>176</v>
      </c>
      <c r="AU2383" s="148" t="s">
        <v>86</v>
      </c>
      <c r="AV2383" s="12" t="s">
        <v>84</v>
      </c>
      <c r="AW2383" s="12" t="s">
        <v>37</v>
      </c>
      <c r="AX2383" s="12" t="s">
        <v>76</v>
      </c>
      <c r="AY2383" s="148" t="s">
        <v>163</v>
      </c>
    </row>
    <row r="2384" spans="2:51" s="13" customFormat="1">
      <c r="B2384" s="153"/>
      <c r="D2384" s="141" t="s">
        <v>176</v>
      </c>
      <c r="E2384" s="154" t="s">
        <v>19</v>
      </c>
      <c r="F2384" s="155" t="s">
        <v>1076</v>
      </c>
      <c r="H2384" s="156">
        <v>15.151999999999999</v>
      </c>
      <c r="I2384" s="157"/>
      <c r="L2384" s="153"/>
      <c r="M2384" s="158"/>
      <c r="T2384" s="159"/>
      <c r="AT2384" s="154" t="s">
        <v>176</v>
      </c>
      <c r="AU2384" s="154" t="s">
        <v>86</v>
      </c>
      <c r="AV2384" s="13" t="s">
        <v>86</v>
      </c>
      <c r="AW2384" s="13" t="s">
        <v>37</v>
      </c>
      <c r="AX2384" s="13" t="s">
        <v>76</v>
      </c>
      <c r="AY2384" s="154" t="s">
        <v>163</v>
      </c>
    </row>
    <row r="2385" spans="2:51" s="12" customFormat="1">
      <c r="B2385" s="147"/>
      <c r="D2385" s="141" t="s">
        <v>176</v>
      </c>
      <c r="E2385" s="148" t="s">
        <v>19</v>
      </c>
      <c r="F2385" s="149" t="s">
        <v>947</v>
      </c>
      <c r="H2385" s="148" t="s">
        <v>19</v>
      </c>
      <c r="I2385" s="150"/>
      <c r="L2385" s="147"/>
      <c r="M2385" s="151"/>
      <c r="T2385" s="152"/>
      <c r="AT2385" s="148" t="s">
        <v>176</v>
      </c>
      <c r="AU2385" s="148" t="s">
        <v>86</v>
      </c>
      <c r="AV2385" s="12" t="s">
        <v>84</v>
      </c>
      <c r="AW2385" s="12" t="s">
        <v>37</v>
      </c>
      <c r="AX2385" s="12" t="s">
        <v>76</v>
      </c>
      <c r="AY2385" s="148" t="s">
        <v>163</v>
      </c>
    </row>
    <row r="2386" spans="2:51" s="13" customFormat="1">
      <c r="B2386" s="153"/>
      <c r="D2386" s="141" t="s">
        <v>176</v>
      </c>
      <c r="E2386" s="154" t="s">
        <v>19</v>
      </c>
      <c r="F2386" s="155" t="s">
        <v>1077</v>
      </c>
      <c r="H2386" s="156">
        <v>15.95</v>
      </c>
      <c r="I2386" s="157"/>
      <c r="L2386" s="153"/>
      <c r="M2386" s="158"/>
      <c r="T2386" s="159"/>
      <c r="AT2386" s="154" t="s">
        <v>176</v>
      </c>
      <c r="AU2386" s="154" t="s">
        <v>86</v>
      </c>
      <c r="AV2386" s="13" t="s">
        <v>86</v>
      </c>
      <c r="AW2386" s="13" t="s">
        <v>37</v>
      </c>
      <c r="AX2386" s="13" t="s">
        <v>76</v>
      </c>
      <c r="AY2386" s="154" t="s">
        <v>163</v>
      </c>
    </row>
    <row r="2387" spans="2:51" s="12" customFormat="1">
      <c r="B2387" s="147"/>
      <c r="D2387" s="141" t="s">
        <v>176</v>
      </c>
      <c r="E2387" s="148" t="s">
        <v>19</v>
      </c>
      <c r="F2387" s="149" t="s">
        <v>950</v>
      </c>
      <c r="H2387" s="148" t="s">
        <v>19</v>
      </c>
      <c r="I2387" s="150"/>
      <c r="L2387" s="147"/>
      <c r="M2387" s="151"/>
      <c r="T2387" s="152"/>
      <c r="AT2387" s="148" t="s">
        <v>176</v>
      </c>
      <c r="AU2387" s="148" t="s">
        <v>86</v>
      </c>
      <c r="AV2387" s="12" t="s">
        <v>84</v>
      </c>
      <c r="AW2387" s="12" t="s">
        <v>37</v>
      </c>
      <c r="AX2387" s="12" t="s">
        <v>76</v>
      </c>
      <c r="AY2387" s="148" t="s">
        <v>163</v>
      </c>
    </row>
    <row r="2388" spans="2:51" s="13" customFormat="1">
      <c r="B2388" s="153"/>
      <c r="D2388" s="141" t="s">
        <v>176</v>
      </c>
      <c r="E2388" s="154" t="s">
        <v>19</v>
      </c>
      <c r="F2388" s="155" t="s">
        <v>1078</v>
      </c>
      <c r="H2388" s="156">
        <v>14.175000000000001</v>
      </c>
      <c r="I2388" s="157"/>
      <c r="L2388" s="153"/>
      <c r="M2388" s="158"/>
      <c r="T2388" s="159"/>
      <c r="AT2388" s="154" t="s">
        <v>176</v>
      </c>
      <c r="AU2388" s="154" t="s">
        <v>86</v>
      </c>
      <c r="AV2388" s="13" t="s">
        <v>86</v>
      </c>
      <c r="AW2388" s="13" t="s">
        <v>37</v>
      </c>
      <c r="AX2388" s="13" t="s">
        <v>76</v>
      </c>
      <c r="AY2388" s="154" t="s">
        <v>163</v>
      </c>
    </row>
    <row r="2389" spans="2:51" s="12" customFormat="1">
      <c r="B2389" s="147"/>
      <c r="D2389" s="141" t="s">
        <v>176</v>
      </c>
      <c r="E2389" s="148" t="s">
        <v>19</v>
      </c>
      <c r="F2389" s="149" t="s">
        <v>953</v>
      </c>
      <c r="H2389" s="148" t="s">
        <v>19</v>
      </c>
      <c r="I2389" s="150"/>
      <c r="L2389" s="147"/>
      <c r="M2389" s="151"/>
      <c r="T2389" s="152"/>
      <c r="AT2389" s="148" t="s">
        <v>176</v>
      </c>
      <c r="AU2389" s="148" t="s">
        <v>86</v>
      </c>
      <c r="AV2389" s="12" t="s">
        <v>84</v>
      </c>
      <c r="AW2389" s="12" t="s">
        <v>37</v>
      </c>
      <c r="AX2389" s="12" t="s">
        <v>76</v>
      </c>
      <c r="AY2389" s="148" t="s">
        <v>163</v>
      </c>
    </row>
    <row r="2390" spans="2:51" s="13" customFormat="1">
      <c r="B2390" s="153"/>
      <c r="D2390" s="141" t="s">
        <v>176</v>
      </c>
      <c r="E2390" s="154" t="s">
        <v>19</v>
      </c>
      <c r="F2390" s="155" t="s">
        <v>1079</v>
      </c>
      <c r="H2390" s="156">
        <v>2.835</v>
      </c>
      <c r="I2390" s="157"/>
      <c r="L2390" s="153"/>
      <c r="M2390" s="158"/>
      <c r="T2390" s="159"/>
      <c r="AT2390" s="154" t="s">
        <v>176</v>
      </c>
      <c r="AU2390" s="154" t="s">
        <v>86</v>
      </c>
      <c r="AV2390" s="13" t="s">
        <v>86</v>
      </c>
      <c r="AW2390" s="13" t="s">
        <v>37</v>
      </c>
      <c r="AX2390" s="13" t="s">
        <v>76</v>
      </c>
      <c r="AY2390" s="154" t="s">
        <v>163</v>
      </c>
    </row>
    <row r="2391" spans="2:51" s="12" customFormat="1">
      <c r="B2391" s="147"/>
      <c r="D2391" s="141" t="s">
        <v>176</v>
      </c>
      <c r="E2391" s="148" t="s">
        <v>19</v>
      </c>
      <c r="F2391" s="149" t="s">
        <v>955</v>
      </c>
      <c r="H2391" s="148" t="s">
        <v>19</v>
      </c>
      <c r="I2391" s="150"/>
      <c r="L2391" s="147"/>
      <c r="M2391" s="151"/>
      <c r="T2391" s="152"/>
      <c r="AT2391" s="148" t="s">
        <v>176</v>
      </c>
      <c r="AU2391" s="148" t="s">
        <v>86</v>
      </c>
      <c r="AV2391" s="12" t="s">
        <v>84</v>
      </c>
      <c r="AW2391" s="12" t="s">
        <v>37</v>
      </c>
      <c r="AX2391" s="12" t="s">
        <v>76</v>
      </c>
      <c r="AY2391" s="148" t="s">
        <v>163</v>
      </c>
    </row>
    <row r="2392" spans="2:51" s="13" customFormat="1">
      <c r="B2392" s="153"/>
      <c r="D2392" s="141" t="s">
        <v>176</v>
      </c>
      <c r="E2392" s="154" t="s">
        <v>19</v>
      </c>
      <c r="F2392" s="155" t="s">
        <v>1080</v>
      </c>
      <c r="H2392" s="156">
        <v>1.3</v>
      </c>
      <c r="I2392" s="157"/>
      <c r="L2392" s="153"/>
      <c r="M2392" s="158"/>
      <c r="T2392" s="159"/>
      <c r="AT2392" s="154" t="s">
        <v>176</v>
      </c>
      <c r="AU2392" s="154" t="s">
        <v>86</v>
      </c>
      <c r="AV2392" s="13" t="s">
        <v>86</v>
      </c>
      <c r="AW2392" s="13" t="s">
        <v>37</v>
      </c>
      <c r="AX2392" s="13" t="s">
        <v>76</v>
      </c>
      <c r="AY2392" s="154" t="s">
        <v>163</v>
      </c>
    </row>
    <row r="2393" spans="2:51" s="12" customFormat="1">
      <c r="B2393" s="147"/>
      <c r="D2393" s="141" t="s">
        <v>176</v>
      </c>
      <c r="E2393" s="148" t="s">
        <v>19</v>
      </c>
      <c r="F2393" s="149" t="s">
        <v>957</v>
      </c>
      <c r="H2393" s="148" t="s">
        <v>19</v>
      </c>
      <c r="I2393" s="150"/>
      <c r="L2393" s="147"/>
      <c r="M2393" s="151"/>
      <c r="T2393" s="152"/>
      <c r="AT2393" s="148" t="s">
        <v>176</v>
      </c>
      <c r="AU2393" s="148" t="s">
        <v>86</v>
      </c>
      <c r="AV2393" s="12" t="s">
        <v>84</v>
      </c>
      <c r="AW2393" s="12" t="s">
        <v>37</v>
      </c>
      <c r="AX2393" s="12" t="s">
        <v>76</v>
      </c>
      <c r="AY2393" s="148" t="s">
        <v>163</v>
      </c>
    </row>
    <row r="2394" spans="2:51" s="13" customFormat="1">
      <c r="B2394" s="153"/>
      <c r="D2394" s="141" t="s">
        <v>176</v>
      </c>
      <c r="E2394" s="154" t="s">
        <v>19</v>
      </c>
      <c r="F2394" s="155" t="s">
        <v>1081</v>
      </c>
      <c r="H2394" s="156">
        <v>3.7050000000000001</v>
      </c>
      <c r="I2394" s="157"/>
      <c r="L2394" s="153"/>
      <c r="M2394" s="158"/>
      <c r="T2394" s="159"/>
      <c r="AT2394" s="154" t="s">
        <v>176</v>
      </c>
      <c r="AU2394" s="154" t="s">
        <v>86</v>
      </c>
      <c r="AV2394" s="13" t="s">
        <v>86</v>
      </c>
      <c r="AW2394" s="13" t="s">
        <v>37</v>
      </c>
      <c r="AX2394" s="13" t="s">
        <v>76</v>
      </c>
      <c r="AY2394" s="154" t="s">
        <v>163</v>
      </c>
    </row>
    <row r="2395" spans="2:51" s="12" customFormat="1">
      <c r="B2395" s="147"/>
      <c r="D2395" s="141" t="s">
        <v>176</v>
      </c>
      <c r="E2395" s="148" t="s">
        <v>19</v>
      </c>
      <c r="F2395" s="149" t="s">
        <v>959</v>
      </c>
      <c r="H2395" s="148" t="s">
        <v>19</v>
      </c>
      <c r="I2395" s="150"/>
      <c r="L2395" s="147"/>
      <c r="M2395" s="151"/>
      <c r="T2395" s="152"/>
      <c r="AT2395" s="148" t="s">
        <v>176</v>
      </c>
      <c r="AU2395" s="148" t="s">
        <v>86</v>
      </c>
      <c r="AV2395" s="12" t="s">
        <v>84</v>
      </c>
      <c r="AW2395" s="12" t="s">
        <v>37</v>
      </c>
      <c r="AX2395" s="12" t="s">
        <v>76</v>
      </c>
      <c r="AY2395" s="148" t="s">
        <v>163</v>
      </c>
    </row>
    <row r="2396" spans="2:51" s="13" customFormat="1">
      <c r="B2396" s="153"/>
      <c r="D2396" s="141" t="s">
        <v>176</v>
      </c>
      <c r="E2396" s="154" t="s">
        <v>19</v>
      </c>
      <c r="F2396" s="155" t="s">
        <v>1068</v>
      </c>
      <c r="H2396" s="156">
        <v>15.61</v>
      </c>
      <c r="I2396" s="157"/>
      <c r="L2396" s="153"/>
      <c r="M2396" s="158"/>
      <c r="T2396" s="159"/>
      <c r="AT2396" s="154" t="s">
        <v>176</v>
      </c>
      <c r="AU2396" s="154" t="s">
        <v>86</v>
      </c>
      <c r="AV2396" s="13" t="s">
        <v>86</v>
      </c>
      <c r="AW2396" s="13" t="s">
        <v>37</v>
      </c>
      <c r="AX2396" s="13" t="s">
        <v>76</v>
      </c>
      <c r="AY2396" s="154" t="s">
        <v>163</v>
      </c>
    </row>
    <row r="2397" spans="2:51" s="12" customFormat="1">
      <c r="B2397" s="147"/>
      <c r="D2397" s="141" t="s">
        <v>176</v>
      </c>
      <c r="E2397" s="148" t="s">
        <v>19</v>
      </c>
      <c r="F2397" s="149" t="s">
        <v>960</v>
      </c>
      <c r="H2397" s="148" t="s">
        <v>19</v>
      </c>
      <c r="I2397" s="150"/>
      <c r="L2397" s="147"/>
      <c r="M2397" s="151"/>
      <c r="T2397" s="152"/>
      <c r="AT2397" s="148" t="s">
        <v>176</v>
      </c>
      <c r="AU2397" s="148" t="s">
        <v>86</v>
      </c>
      <c r="AV2397" s="12" t="s">
        <v>84</v>
      </c>
      <c r="AW2397" s="12" t="s">
        <v>37</v>
      </c>
      <c r="AX2397" s="12" t="s">
        <v>76</v>
      </c>
      <c r="AY2397" s="148" t="s">
        <v>163</v>
      </c>
    </row>
    <row r="2398" spans="2:51" s="13" customFormat="1">
      <c r="B2398" s="153"/>
      <c r="D2398" s="141" t="s">
        <v>176</v>
      </c>
      <c r="E2398" s="154" t="s">
        <v>19</v>
      </c>
      <c r="F2398" s="155" t="s">
        <v>1069</v>
      </c>
      <c r="H2398" s="156">
        <v>18.010000000000002</v>
      </c>
      <c r="I2398" s="157"/>
      <c r="L2398" s="153"/>
      <c r="M2398" s="158"/>
      <c r="T2398" s="159"/>
      <c r="AT2398" s="154" t="s">
        <v>176</v>
      </c>
      <c r="AU2398" s="154" t="s">
        <v>86</v>
      </c>
      <c r="AV2398" s="13" t="s">
        <v>86</v>
      </c>
      <c r="AW2398" s="13" t="s">
        <v>37</v>
      </c>
      <c r="AX2398" s="13" t="s">
        <v>76</v>
      </c>
      <c r="AY2398" s="154" t="s">
        <v>163</v>
      </c>
    </row>
    <row r="2399" spans="2:51" s="12" customFormat="1">
      <c r="B2399" s="147"/>
      <c r="D2399" s="141" t="s">
        <v>176</v>
      </c>
      <c r="E2399" s="148" t="s">
        <v>19</v>
      </c>
      <c r="F2399" s="149" t="s">
        <v>962</v>
      </c>
      <c r="H2399" s="148" t="s">
        <v>19</v>
      </c>
      <c r="I2399" s="150"/>
      <c r="L2399" s="147"/>
      <c r="M2399" s="151"/>
      <c r="T2399" s="152"/>
      <c r="AT2399" s="148" t="s">
        <v>176</v>
      </c>
      <c r="AU2399" s="148" t="s">
        <v>86</v>
      </c>
      <c r="AV2399" s="12" t="s">
        <v>84</v>
      </c>
      <c r="AW2399" s="12" t="s">
        <v>37</v>
      </c>
      <c r="AX2399" s="12" t="s">
        <v>76</v>
      </c>
      <c r="AY2399" s="148" t="s">
        <v>163</v>
      </c>
    </row>
    <row r="2400" spans="2:51" s="13" customFormat="1">
      <c r="B2400" s="153"/>
      <c r="D2400" s="141" t="s">
        <v>176</v>
      </c>
      <c r="E2400" s="154" t="s">
        <v>19</v>
      </c>
      <c r="F2400" s="155" t="s">
        <v>1082</v>
      </c>
      <c r="H2400" s="156">
        <v>13.253</v>
      </c>
      <c r="I2400" s="157"/>
      <c r="L2400" s="153"/>
      <c r="M2400" s="158"/>
      <c r="T2400" s="159"/>
      <c r="AT2400" s="154" t="s">
        <v>176</v>
      </c>
      <c r="AU2400" s="154" t="s">
        <v>86</v>
      </c>
      <c r="AV2400" s="13" t="s">
        <v>86</v>
      </c>
      <c r="AW2400" s="13" t="s">
        <v>37</v>
      </c>
      <c r="AX2400" s="13" t="s">
        <v>76</v>
      </c>
      <c r="AY2400" s="154" t="s">
        <v>163</v>
      </c>
    </row>
    <row r="2401" spans="2:65" s="12" customFormat="1">
      <c r="B2401" s="147"/>
      <c r="D2401" s="141" t="s">
        <v>176</v>
      </c>
      <c r="E2401" s="148" t="s">
        <v>19</v>
      </c>
      <c r="F2401" s="149" t="s">
        <v>965</v>
      </c>
      <c r="H2401" s="148" t="s">
        <v>19</v>
      </c>
      <c r="I2401" s="150"/>
      <c r="L2401" s="147"/>
      <c r="M2401" s="151"/>
      <c r="T2401" s="152"/>
      <c r="AT2401" s="148" t="s">
        <v>176</v>
      </c>
      <c r="AU2401" s="148" t="s">
        <v>86</v>
      </c>
      <c r="AV2401" s="12" t="s">
        <v>84</v>
      </c>
      <c r="AW2401" s="12" t="s">
        <v>37</v>
      </c>
      <c r="AX2401" s="12" t="s">
        <v>76</v>
      </c>
      <c r="AY2401" s="148" t="s">
        <v>163</v>
      </c>
    </row>
    <row r="2402" spans="2:65" s="13" customFormat="1">
      <c r="B2402" s="153"/>
      <c r="D2402" s="141" t="s">
        <v>176</v>
      </c>
      <c r="E2402" s="154" t="s">
        <v>19</v>
      </c>
      <c r="F2402" s="155" t="s">
        <v>1083</v>
      </c>
      <c r="H2402" s="156">
        <v>9.9879999999999995</v>
      </c>
      <c r="I2402" s="157"/>
      <c r="L2402" s="153"/>
      <c r="M2402" s="158"/>
      <c r="T2402" s="159"/>
      <c r="AT2402" s="154" t="s">
        <v>176</v>
      </c>
      <c r="AU2402" s="154" t="s">
        <v>86</v>
      </c>
      <c r="AV2402" s="13" t="s">
        <v>86</v>
      </c>
      <c r="AW2402" s="13" t="s">
        <v>37</v>
      </c>
      <c r="AX2402" s="13" t="s">
        <v>76</v>
      </c>
      <c r="AY2402" s="154" t="s">
        <v>163</v>
      </c>
    </row>
    <row r="2403" spans="2:65" s="12" customFormat="1">
      <c r="B2403" s="147"/>
      <c r="D2403" s="141" t="s">
        <v>176</v>
      </c>
      <c r="E2403" s="148" t="s">
        <v>19</v>
      </c>
      <c r="F2403" s="149" t="s">
        <v>967</v>
      </c>
      <c r="H2403" s="148" t="s">
        <v>19</v>
      </c>
      <c r="I2403" s="150"/>
      <c r="L2403" s="147"/>
      <c r="M2403" s="151"/>
      <c r="T2403" s="152"/>
      <c r="AT2403" s="148" t="s">
        <v>176</v>
      </c>
      <c r="AU2403" s="148" t="s">
        <v>86</v>
      </c>
      <c r="AV2403" s="12" t="s">
        <v>84</v>
      </c>
      <c r="AW2403" s="12" t="s">
        <v>37</v>
      </c>
      <c r="AX2403" s="12" t="s">
        <v>76</v>
      </c>
      <c r="AY2403" s="148" t="s">
        <v>163</v>
      </c>
    </row>
    <row r="2404" spans="2:65" s="13" customFormat="1" ht="20.399999999999999">
      <c r="B2404" s="153"/>
      <c r="D2404" s="141" t="s">
        <v>176</v>
      </c>
      <c r="E2404" s="154" t="s">
        <v>19</v>
      </c>
      <c r="F2404" s="155" t="s">
        <v>1084</v>
      </c>
      <c r="H2404" s="156">
        <v>73.92</v>
      </c>
      <c r="I2404" s="157"/>
      <c r="L2404" s="153"/>
      <c r="M2404" s="158"/>
      <c r="T2404" s="159"/>
      <c r="AT2404" s="154" t="s">
        <v>176</v>
      </c>
      <c r="AU2404" s="154" t="s">
        <v>86</v>
      </c>
      <c r="AV2404" s="13" t="s">
        <v>86</v>
      </c>
      <c r="AW2404" s="13" t="s">
        <v>37</v>
      </c>
      <c r="AX2404" s="13" t="s">
        <v>76</v>
      </c>
      <c r="AY2404" s="154" t="s">
        <v>163</v>
      </c>
    </row>
    <row r="2405" spans="2:65" s="12" customFormat="1">
      <c r="B2405" s="147"/>
      <c r="D2405" s="141" t="s">
        <v>176</v>
      </c>
      <c r="E2405" s="148" t="s">
        <v>19</v>
      </c>
      <c r="F2405" s="149" t="s">
        <v>969</v>
      </c>
      <c r="H2405" s="148" t="s">
        <v>19</v>
      </c>
      <c r="I2405" s="150"/>
      <c r="L2405" s="147"/>
      <c r="M2405" s="151"/>
      <c r="T2405" s="152"/>
      <c r="AT2405" s="148" t="s">
        <v>176</v>
      </c>
      <c r="AU2405" s="148" t="s">
        <v>86</v>
      </c>
      <c r="AV2405" s="12" t="s">
        <v>84</v>
      </c>
      <c r="AW2405" s="12" t="s">
        <v>37</v>
      </c>
      <c r="AX2405" s="12" t="s">
        <v>76</v>
      </c>
      <c r="AY2405" s="148" t="s">
        <v>163</v>
      </c>
    </row>
    <row r="2406" spans="2:65" s="13" customFormat="1">
      <c r="B2406" s="153"/>
      <c r="D2406" s="141" t="s">
        <v>176</v>
      </c>
      <c r="E2406" s="154" t="s">
        <v>19</v>
      </c>
      <c r="F2406" s="155" t="s">
        <v>1073</v>
      </c>
      <c r="H2406" s="156">
        <v>73</v>
      </c>
      <c r="I2406" s="157"/>
      <c r="L2406" s="153"/>
      <c r="M2406" s="158"/>
      <c r="T2406" s="159"/>
      <c r="AT2406" s="154" t="s">
        <v>176</v>
      </c>
      <c r="AU2406" s="154" t="s">
        <v>86</v>
      </c>
      <c r="AV2406" s="13" t="s">
        <v>86</v>
      </c>
      <c r="AW2406" s="13" t="s">
        <v>37</v>
      </c>
      <c r="AX2406" s="13" t="s">
        <v>76</v>
      </c>
      <c r="AY2406" s="154" t="s">
        <v>163</v>
      </c>
    </row>
    <row r="2407" spans="2:65" s="14" customFormat="1">
      <c r="B2407" s="160"/>
      <c r="D2407" s="141" t="s">
        <v>176</v>
      </c>
      <c r="E2407" s="161" t="s">
        <v>19</v>
      </c>
      <c r="F2407" s="162" t="s">
        <v>178</v>
      </c>
      <c r="H2407" s="163">
        <v>497.916</v>
      </c>
      <c r="I2407" s="164"/>
      <c r="L2407" s="160"/>
      <c r="M2407" s="165"/>
      <c r="T2407" s="166"/>
      <c r="AT2407" s="161" t="s">
        <v>176</v>
      </c>
      <c r="AU2407" s="161" t="s">
        <v>86</v>
      </c>
      <c r="AV2407" s="14" t="s">
        <v>170</v>
      </c>
      <c r="AW2407" s="14" t="s">
        <v>37</v>
      </c>
      <c r="AX2407" s="14" t="s">
        <v>84</v>
      </c>
      <c r="AY2407" s="161" t="s">
        <v>163</v>
      </c>
    </row>
    <row r="2408" spans="2:65" s="1" customFormat="1" ht="33" customHeight="1">
      <c r="B2408" s="33"/>
      <c r="C2408" s="128" t="s">
        <v>1549</v>
      </c>
      <c r="D2408" s="128" t="s">
        <v>165</v>
      </c>
      <c r="E2408" s="129" t="s">
        <v>1550</v>
      </c>
      <c r="F2408" s="130" t="s">
        <v>1551</v>
      </c>
      <c r="G2408" s="131" t="s">
        <v>187</v>
      </c>
      <c r="H2408" s="132">
        <v>1.58</v>
      </c>
      <c r="I2408" s="133"/>
      <c r="J2408" s="134">
        <f>ROUND(I2408*H2408,2)</f>
        <v>0</v>
      </c>
      <c r="K2408" s="130" t="s">
        <v>169</v>
      </c>
      <c r="L2408" s="33"/>
      <c r="M2408" s="135" t="s">
        <v>19</v>
      </c>
      <c r="N2408" s="136" t="s">
        <v>47</v>
      </c>
      <c r="P2408" s="137">
        <f>O2408*H2408</f>
        <v>0</v>
      </c>
      <c r="Q2408" s="137">
        <v>9.5E-4</v>
      </c>
      <c r="R2408" s="137">
        <f>Q2408*H2408</f>
        <v>1.5010000000000002E-3</v>
      </c>
      <c r="S2408" s="137">
        <v>0</v>
      </c>
      <c r="T2408" s="138">
        <f>S2408*H2408</f>
        <v>0</v>
      </c>
      <c r="AR2408" s="139" t="s">
        <v>170</v>
      </c>
      <c r="AT2408" s="139" t="s">
        <v>165</v>
      </c>
      <c r="AU2408" s="139" t="s">
        <v>86</v>
      </c>
      <c r="AY2408" s="18" t="s">
        <v>163</v>
      </c>
      <c r="BE2408" s="140">
        <f>IF(N2408="základní",J2408,0)</f>
        <v>0</v>
      </c>
      <c r="BF2408" s="140">
        <f>IF(N2408="snížená",J2408,0)</f>
        <v>0</v>
      </c>
      <c r="BG2408" s="140">
        <f>IF(N2408="zákl. přenesená",J2408,0)</f>
        <v>0</v>
      </c>
      <c r="BH2408" s="140">
        <f>IF(N2408="sníž. přenesená",J2408,0)</f>
        <v>0</v>
      </c>
      <c r="BI2408" s="140">
        <f>IF(N2408="nulová",J2408,0)</f>
        <v>0</v>
      </c>
      <c r="BJ2408" s="18" t="s">
        <v>84</v>
      </c>
      <c r="BK2408" s="140">
        <f>ROUND(I2408*H2408,2)</f>
        <v>0</v>
      </c>
      <c r="BL2408" s="18" t="s">
        <v>170</v>
      </c>
      <c r="BM2408" s="139" t="s">
        <v>1552</v>
      </c>
    </row>
    <row r="2409" spans="2:65" s="1" customFormat="1" ht="28.8">
      <c r="B2409" s="33"/>
      <c r="D2409" s="141" t="s">
        <v>172</v>
      </c>
      <c r="F2409" s="142" t="s">
        <v>1553</v>
      </c>
      <c r="I2409" s="143"/>
      <c r="L2409" s="33"/>
      <c r="M2409" s="144"/>
      <c r="T2409" s="54"/>
      <c r="AT2409" s="18" t="s">
        <v>172</v>
      </c>
      <c r="AU2409" s="18" t="s">
        <v>86</v>
      </c>
    </row>
    <row r="2410" spans="2:65" s="1" customFormat="1">
      <c r="B2410" s="33"/>
      <c r="D2410" s="145" t="s">
        <v>174</v>
      </c>
      <c r="F2410" s="146" t="s">
        <v>1554</v>
      </c>
      <c r="I2410" s="143"/>
      <c r="L2410" s="33"/>
      <c r="M2410" s="144"/>
      <c r="T2410" s="54"/>
      <c r="AT2410" s="18" t="s">
        <v>174</v>
      </c>
      <c r="AU2410" s="18" t="s">
        <v>86</v>
      </c>
    </row>
    <row r="2411" spans="2:65" s="12" customFormat="1">
      <c r="B2411" s="147"/>
      <c r="D2411" s="141" t="s">
        <v>176</v>
      </c>
      <c r="E2411" s="148" t="s">
        <v>19</v>
      </c>
      <c r="F2411" s="149" t="s">
        <v>1555</v>
      </c>
      <c r="H2411" s="148" t="s">
        <v>19</v>
      </c>
      <c r="I2411" s="150"/>
      <c r="L2411" s="147"/>
      <c r="M2411" s="151"/>
      <c r="T2411" s="152"/>
      <c r="AT2411" s="148" t="s">
        <v>176</v>
      </c>
      <c r="AU2411" s="148" t="s">
        <v>86</v>
      </c>
      <c r="AV2411" s="12" t="s">
        <v>84</v>
      </c>
      <c r="AW2411" s="12" t="s">
        <v>37</v>
      </c>
      <c r="AX2411" s="12" t="s">
        <v>76</v>
      </c>
      <c r="AY2411" s="148" t="s">
        <v>163</v>
      </c>
    </row>
    <row r="2412" spans="2:65" s="12" customFormat="1" ht="20.399999999999999">
      <c r="B2412" s="147"/>
      <c r="D2412" s="141" t="s">
        <v>176</v>
      </c>
      <c r="E2412" s="148" t="s">
        <v>19</v>
      </c>
      <c r="F2412" s="149" t="s">
        <v>1556</v>
      </c>
      <c r="H2412" s="148" t="s">
        <v>19</v>
      </c>
      <c r="I2412" s="150"/>
      <c r="L2412" s="147"/>
      <c r="M2412" s="151"/>
      <c r="T2412" s="152"/>
      <c r="AT2412" s="148" t="s">
        <v>176</v>
      </c>
      <c r="AU2412" s="148" t="s">
        <v>86</v>
      </c>
      <c r="AV2412" s="12" t="s">
        <v>84</v>
      </c>
      <c r="AW2412" s="12" t="s">
        <v>37</v>
      </c>
      <c r="AX2412" s="12" t="s">
        <v>76</v>
      </c>
      <c r="AY2412" s="148" t="s">
        <v>163</v>
      </c>
    </row>
    <row r="2413" spans="2:65" s="13" customFormat="1">
      <c r="B2413" s="153"/>
      <c r="D2413" s="141" t="s">
        <v>176</v>
      </c>
      <c r="E2413" s="154" t="s">
        <v>19</v>
      </c>
      <c r="F2413" s="155" t="s">
        <v>1557</v>
      </c>
      <c r="H2413" s="156">
        <v>0.55000000000000004</v>
      </c>
      <c r="I2413" s="157"/>
      <c r="L2413" s="153"/>
      <c r="M2413" s="158"/>
      <c r="T2413" s="159"/>
      <c r="AT2413" s="154" t="s">
        <v>176</v>
      </c>
      <c r="AU2413" s="154" t="s">
        <v>86</v>
      </c>
      <c r="AV2413" s="13" t="s">
        <v>86</v>
      </c>
      <c r="AW2413" s="13" t="s">
        <v>37</v>
      </c>
      <c r="AX2413" s="13" t="s">
        <v>76</v>
      </c>
      <c r="AY2413" s="154" t="s">
        <v>163</v>
      </c>
    </row>
    <row r="2414" spans="2:65" s="12" customFormat="1" ht="20.399999999999999">
      <c r="B2414" s="147"/>
      <c r="D2414" s="141" t="s">
        <v>176</v>
      </c>
      <c r="E2414" s="148" t="s">
        <v>19</v>
      </c>
      <c r="F2414" s="149" t="s">
        <v>1558</v>
      </c>
      <c r="H2414" s="148" t="s">
        <v>19</v>
      </c>
      <c r="I2414" s="150"/>
      <c r="L2414" s="147"/>
      <c r="M2414" s="151"/>
      <c r="T2414" s="152"/>
      <c r="AT2414" s="148" t="s">
        <v>176</v>
      </c>
      <c r="AU2414" s="148" t="s">
        <v>86</v>
      </c>
      <c r="AV2414" s="12" t="s">
        <v>84</v>
      </c>
      <c r="AW2414" s="12" t="s">
        <v>37</v>
      </c>
      <c r="AX2414" s="12" t="s">
        <v>76</v>
      </c>
      <c r="AY2414" s="148" t="s">
        <v>163</v>
      </c>
    </row>
    <row r="2415" spans="2:65" s="13" customFormat="1">
      <c r="B2415" s="153"/>
      <c r="D2415" s="141" t="s">
        <v>176</v>
      </c>
      <c r="E2415" s="154" t="s">
        <v>19</v>
      </c>
      <c r="F2415" s="155" t="s">
        <v>1559</v>
      </c>
      <c r="H2415" s="156">
        <v>1.03</v>
      </c>
      <c r="I2415" s="157"/>
      <c r="L2415" s="153"/>
      <c r="M2415" s="158"/>
      <c r="T2415" s="159"/>
      <c r="AT2415" s="154" t="s">
        <v>176</v>
      </c>
      <c r="AU2415" s="154" t="s">
        <v>86</v>
      </c>
      <c r="AV2415" s="13" t="s">
        <v>86</v>
      </c>
      <c r="AW2415" s="13" t="s">
        <v>37</v>
      </c>
      <c r="AX2415" s="13" t="s">
        <v>76</v>
      </c>
      <c r="AY2415" s="154" t="s">
        <v>163</v>
      </c>
    </row>
    <row r="2416" spans="2:65" s="14" customFormat="1">
      <c r="B2416" s="160"/>
      <c r="D2416" s="141" t="s">
        <v>176</v>
      </c>
      <c r="E2416" s="161" t="s">
        <v>19</v>
      </c>
      <c r="F2416" s="162" t="s">
        <v>178</v>
      </c>
      <c r="H2416" s="163">
        <v>1.58</v>
      </c>
      <c r="I2416" s="164"/>
      <c r="L2416" s="160"/>
      <c r="M2416" s="165"/>
      <c r="T2416" s="166"/>
      <c r="AT2416" s="161" t="s">
        <v>176</v>
      </c>
      <c r="AU2416" s="161" t="s">
        <v>86</v>
      </c>
      <c r="AV2416" s="14" t="s">
        <v>170</v>
      </c>
      <c r="AW2416" s="14" t="s">
        <v>37</v>
      </c>
      <c r="AX2416" s="14" t="s">
        <v>84</v>
      </c>
      <c r="AY2416" s="161" t="s">
        <v>163</v>
      </c>
    </row>
    <row r="2417" spans="2:65" s="1" customFormat="1" ht="24.15" customHeight="1">
      <c r="B2417" s="33"/>
      <c r="C2417" s="128" t="s">
        <v>1560</v>
      </c>
      <c r="D2417" s="128" t="s">
        <v>165</v>
      </c>
      <c r="E2417" s="129" t="s">
        <v>1561</v>
      </c>
      <c r="F2417" s="130" t="s">
        <v>1562</v>
      </c>
      <c r="G2417" s="131" t="s">
        <v>219</v>
      </c>
      <c r="H2417" s="132">
        <v>0.315</v>
      </c>
      <c r="I2417" s="133"/>
      <c r="J2417" s="134">
        <f>ROUND(I2417*H2417,2)</f>
        <v>0</v>
      </c>
      <c r="K2417" s="130" t="s">
        <v>169</v>
      </c>
      <c r="L2417" s="33"/>
      <c r="M2417" s="135" t="s">
        <v>19</v>
      </c>
      <c r="N2417" s="136" t="s">
        <v>47</v>
      </c>
      <c r="P2417" s="137">
        <f>O2417*H2417</f>
        <v>0</v>
      </c>
      <c r="Q2417" s="137">
        <v>0</v>
      </c>
      <c r="R2417" s="137">
        <f>Q2417*H2417</f>
        <v>0</v>
      </c>
      <c r="S2417" s="137">
        <v>1.8</v>
      </c>
      <c r="T2417" s="138">
        <f>S2417*H2417</f>
        <v>0.56700000000000006</v>
      </c>
      <c r="AR2417" s="139" t="s">
        <v>170</v>
      </c>
      <c r="AT2417" s="139" t="s">
        <v>165</v>
      </c>
      <c r="AU2417" s="139" t="s">
        <v>86</v>
      </c>
      <c r="AY2417" s="18" t="s">
        <v>163</v>
      </c>
      <c r="BE2417" s="140">
        <f>IF(N2417="základní",J2417,0)</f>
        <v>0</v>
      </c>
      <c r="BF2417" s="140">
        <f>IF(N2417="snížená",J2417,0)</f>
        <v>0</v>
      </c>
      <c r="BG2417" s="140">
        <f>IF(N2417="zákl. přenesená",J2417,0)</f>
        <v>0</v>
      </c>
      <c r="BH2417" s="140">
        <f>IF(N2417="sníž. přenesená",J2417,0)</f>
        <v>0</v>
      </c>
      <c r="BI2417" s="140">
        <f>IF(N2417="nulová",J2417,0)</f>
        <v>0</v>
      </c>
      <c r="BJ2417" s="18" t="s">
        <v>84</v>
      </c>
      <c r="BK2417" s="140">
        <f>ROUND(I2417*H2417,2)</f>
        <v>0</v>
      </c>
      <c r="BL2417" s="18" t="s">
        <v>170</v>
      </c>
      <c r="BM2417" s="139" t="s">
        <v>1563</v>
      </c>
    </row>
    <row r="2418" spans="2:65" s="1" customFormat="1" ht="28.8">
      <c r="B2418" s="33"/>
      <c r="D2418" s="141" t="s">
        <v>172</v>
      </c>
      <c r="F2418" s="142" t="s">
        <v>1564</v>
      </c>
      <c r="I2418" s="143"/>
      <c r="L2418" s="33"/>
      <c r="M2418" s="144"/>
      <c r="T2418" s="54"/>
      <c r="AT2418" s="18" t="s">
        <v>172</v>
      </c>
      <c r="AU2418" s="18" t="s">
        <v>86</v>
      </c>
    </row>
    <row r="2419" spans="2:65" s="1" customFormat="1">
      <c r="B2419" s="33"/>
      <c r="D2419" s="145" t="s">
        <v>174</v>
      </c>
      <c r="F2419" s="146" t="s">
        <v>1565</v>
      </c>
      <c r="I2419" s="143"/>
      <c r="L2419" s="33"/>
      <c r="M2419" s="144"/>
      <c r="T2419" s="54"/>
      <c r="AT2419" s="18" t="s">
        <v>174</v>
      </c>
      <c r="AU2419" s="18" t="s">
        <v>86</v>
      </c>
    </row>
    <row r="2420" spans="2:65" s="12" customFormat="1">
      <c r="B2420" s="147"/>
      <c r="D2420" s="141" t="s">
        <v>176</v>
      </c>
      <c r="E2420" s="148" t="s">
        <v>19</v>
      </c>
      <c r="F2420" s="149" t="s">
        <v>511</v>
      </c>
      <c r="H2420" s="148" t="s">
        <v>19</v>
      </c>
      <c r="I2420" s="150"/>
      <c r="L2420" s="147"/>
      <c r="M2420" s="151"/>
      <c r="T2420" s="152"/>
      <c r="AT2420" s="148" t="s">
        <v>176</v>
      </c>
      <c r="AU2420" s="148" t="s">
        <v>86</v>
      </c>
      <c r="AV2420" s="12" t="s">
        <v>84</v>
      </c>
      <c r="AW2420" s="12" t="s">
        <v>37</v>
      </c>
      <c r="AX2420" s="12" t="s">
        <v>76</v>
      </c>
      <c r="AY2420" s="148" t="s">
        <v>163</v>
      </c>
    </row>
    <row r="2421" spans="2:65" s="12" customFormat="1">
      <c r="B2421" s="147"/>
      <c r="D2421" s="141" t="s">
        <v>176</v>
      </c>
      <c r="E2421" s="148" t="s">
        <v>19</v>
      </c>
      <c r="F2421" s="149" t="s">
        <v>1541</v>
      </c>
      <c r="H2421" s="148" t="s">
        <v>19</v>
      </c>
      <c r="I2421" s="150"/>
      <c r="L2421" s="147"/>
      <c r="M2421" s="151"/>
      <c r="T2421" s="152"/>
      <c r="AT2421" s="148" t="s">
        <v>176</v>
      </c>
      <c r="AU2421" s="148" t="s">
        <v>86</v>
      </c>
      <c r="AV2421" s="12" t="s">
        <v>84</v>
      </c>
      <c r="AW2421" s="12" t="s">
        <v>37</v>
      </c>
      <c r="AX2421" s="12" t="s">
        <v>76</v>
      </c>
      <c r="AY2421" s="148" t="s">
        <v>163</v>
      </c>
    </row>
    <row r="2422" spans="2:65" s="12" customFormat="1">
      <c r="B2422" s="147"/>
      <c r="D2422" s="141" t="s">
        <v>176</v>
      </c>
      <c r="E2422" s="148" t="s">
        <v>19</v>
      </c>
      <c r="F2422" s="149" t="s">
        <v>1566</v>
      </c>
      <c r="H2422" s="148" t="s">
        <v>19</v>
      </c>
      <c r="I2422" s="150"/>
      <c r="L2422" s="147"/>
      <c r="M2422" s="151"/>
      <c r="T2422" s="152"/>
      <c r="AT2422" s="148" t="s">
        <v>176</v>
      </c>
      <c r="AU2422" s="148" t="s">
        <v>86</v>
      </c>
      <c r="AV2422" s="12" t="s">
        <v>84</v>
      </c>
      <c r="AW2422" s="12" t="s">
        <v>37</v>
      </c>
      <c r="AX2422" s="12" t="s">
        <v>76</v>
      </c>
      <c r="AY2422" s="148" t="s">
        <v>163</v>
      </c>
    </row>
    <row r="2423" spans="2:65" s="13" customFormat="1">
      <c r="B2423" s="153"/>
      <c r="D2423" s="141" t="s">
        <v>176</v>
      </c>
      <c r="E2423" s="154" t="s">
        <v>19</v>
      </c>
      <c r="F2423" s="155" t="s">
        <v>1567</v>
      </c>
      <c r="H2423" s="156">
        <v>0.315</v>
      </c>
      <c r="I2423" s="157"/>
      <c r="L2423" s="153"/>
      <c r="M2423" s="158"/>
      <c r="T2423" s="159"/>
      <c r="AT2423" s="154" t="s">
        <v>176</v>
      </c>
      <c r="AU2423" s="154" t="s">
        <v>86</v>
      </c>
      <c r="AV2423" s="13" t="s">
        <v>86</v>
      </c>
      <c r="AW2423" s="13" t="s">
        <v>37</v>
      </c>
      <c r="AX2423" s="13" t="s">
        <v>76</v>
      </c>
      <c r="AY2423" s="154" t="s">
        <v>163</v>
      </c>
    </row>
    <row r="2424" spans="2:65" s="14" customFormat="1">
      <c r="B2424" s="160"/>
      <c r="D2424" s="141" t="s">
        <v>176</v>
      </c>
      <c r="E2424" s="161" t="s">
        <v>19</v>
      </c>
      <c r="F2424" s="162" t="s">
        <v>178</v>
      </c>
      <c r="H2424" s="163">
        <v>0.315</v>
      </c>
      <c r="I2424" s="164"/>
      <c r="L2424" s="160"/>
      <c r="M2424" s="165"/>
      <c r="T2424" s="166"/>
      <c r="AT2424" s="161" t="s">
        <v>176</v>
      </c>
      <c r="AU2424" s="161" t="s">
        <v>86</v>
      </c>
      <c r="AV2424" s="14" t="s">
        <v>170</v>
      </c>
      <c r="AW2424" s="14" t="s">
        <v>37</v>
      </c>
      <c r="AX2424" s="14" t="s">
        <v>84</v>
      </c>
      <c r="AY2424" s="161" t="s">
        <v>163</v>
      </c>
    </row>
    <row r="2425" spans="2:65" s="1" customFormat="1" ht="24.15" customHeight="1">
      <c r="B2425" s="33"/>
      <c r="C2425" s="128" t="s">
        <v>1568</v>
      </c>
      <c r="D2425" s="128" t="s">
        <v>165</v>
      </c>
      <c r="E2425" s="129" t="s">
        <v>1569</v>
      </c>
      <c r="F2425" s="130" t="s">
        <v>1570</v>
      </c>
      <c r="G2425" s="131" t="s">
        <v>495</v>
      </c>
      <c r="H2425" s="132">
        <v>1</v>
      </c>
      <c r="I2425" s="133"/>
      <c r="J2425" s="134">
        <f>ROUND(I2425*H2425,2)</f>
        <v>0</v>
      </c>
      <c r="K2425" s="130" t="s">
        <v>19</v>
      </c>
      <c r="L2425" s="33"/>
      <c r="M2425" s="135" t="s">
        <v>19</v>
      </c>
      <c r="N2425" s="136" t="s">
        <v>47</v>
      </c>
      <c r="P2425" s="137">
        <f>O2425*H2425</f>
        <v>0</v>
      </c>
      <c r="Q2425" s="137">
        <v>0</v>
      </c>
      <c r="R2425" s="137">
        <f>Q2425*H2425</f>
        <v>0</v>
      </c>
      <c r="S2425" s="137">
        <v>7.0000000000000007E-2</v>
      </c>
      <c r="T2425" s="138">
        <f>S2425*H2425</f>
        <v>7.0000000000000007E-2</v>
      </c>
      <c r="AR2425" s="139" t="s">
        <v>170</v>
      </c>
      <c r="AT2425" s="139" t="s">
        <v>165</v>
      </c>
      <c r="AU2425" s="139" t="s">
        <v>86</v>
      </c>
      <c r="AY2425" s="18" t="s">
        <v>163</v>
      </c>
      <c r="BE2425" s="140">
        <f>IF(N2425="základní",J2425,0)</f>
        <v>0</v>
      </c>
      <c r="BF2425" s="140">
        <f>IF(N2425="snížená",J2425,0)</f>
        <v>0</v>
      </c>
      <c r="BG2425" s="140">
        <f>IF(N2425="zákl. přenesená",J2425,0)</f>
        <v>0</v>
      </c>
      <c r="BH2425" s="140">
        <f>IF(N2425="sníž. přenesená",J2425,0)</f>
        <v>0</v>
      </c>
      <c r="BI2425" s="140">
        <f>IF(N2425="nulová",J2425,0)</f>
        <v>0</v>
      </c>
      <c r="BJ2425" s="18" t="s">
        <v>84</v>
      </c>
      <c r="BK2425" s="140">
        <f>ROUND(I2425*H2425,2)</f>
        <v>0</v>
      </c>
      <c r="BL2425" s="18" t="s">
        <v>170</v>
      </c>
      <c r="BM2425" s="139" t="s">
        <v>1571</v>
      </c>
    </row>
    <row r="2426" spans="2:65" s="1" customFormat="1">
      <c r="B2426" s="33"/>
      <c r="D2426" s="141" t="s">
        <v>172</v>
      </c>
      <c r="F2426" s="142" t="s">
        <v>1570</v>
      </c>
      <c r="I2426" s="143"/>
      <c r="L2426" s="33"/>
      <c r="M2426" s="144"/>
      <c r="T2426" s="54"/>
      <c r="AT2426" s="18" t="s">
        <v>172</v>
      </c>
      <c r="AU2426" s="18" t="s">
        <v>86</v>
      </c>
    </row>
    <row r="2427" spans="2:65" s="12" customFormat="1">
      <c r="B2427" s="147"/>
      <c r="D2427" s="141" t="s">
        <v>176</v>
      </c>
      <c r="E2427" s="148" t="s">
        <v>19</v>
      </c>
      <c r="F2427" s="149" t="s">
        <v>511</v>
      </c>
      <c r="H2427" s="148" t="s">
        <v>19</v>
      </c>
      <c r="I2427" s="150"/>
      <c r="L2427" s="147"/>
      <c r="M2427" s="151"/>
      <c r="T2427" s="152"/>
      <c r="AT2427" s="148" t="s">
        <v>176</v>
      </c>
      <c r="AU2427" s="148" t="s">
        <v>86</v>
      </c>
      <c r="AV2427" s="12" t="s">
        <v>84</v>
      </c>
      <c r="AW2427" s="12" t="s">
        <v>37</v>
      </c>
      <c r="AX2427" s="12" t="s">
        <v>76</v>
      </c>
      <c r="AY2427" s="148" t="s">
        <v>163</v>
      </c>
    </row>
    <row r="2428" spans="2:65" s="12" customFormat="1">
      <c r="B2428" s="147"/>
      <c r="D2428" s="141" t="s">
        <v>176</v>
      </c>
      <c r="E2428" s="148" t="s">
        <v>19</v>
      </c>
      <c r="F2428" s="149" t="s">
        <v>1572</v>
      </c>
      <c r="H2428" s="148" t="s">
        <v>19</v>
      </c>
      <c r="I2428" s="150"/>
      <c r="L2428" s="147"/>
      <c r="M2428" s="151"/>
      <c r="T2428" s="152"/>
      <c r="AT2428" s="148" t="s">
        <v>176</v>
      </c>
      <c r="AU2428" s="148" t="s">
        <v>86</v>
      </c>
      <c r="AV2428" s="12" t="s">
        <v>84</v>
      </c>
      <c r="AW2428" s="12" t="s">
        <v>37</v>
      </c>
      <c r="AX2428" s="12" t="s">
        <v>76</v>
      </c>
      <c r="AY2428" s="148" t="s">
        <v>163</v>
      </c>
    </row>
    <row r="2429" spans="2:65" s="13" customFormat="1">
      <c r="B2429" s="153"/>
      <c r="D2429" s="141" t="s">
        <v>176</v>
      </c>
      <c r="E2429" s="154" t="s">
        <v>19</v>
      </c>
      <c r="F2429" s="155" t="s">
        <v>84</v>
      </c>
      <c r="H2429" s="156">
        <v>1</v>
      </c>
      <c r="I2429" s="157"/>
      <c r="L2429" s="153"/>
      <c r="M2429" s="158"/>
      <c r="T2429" s="159"/>
      <c r="AT2429" s="154" t="s">
        <v>176</v>
      </c>
      <c r="AU2429" s="154" t="s">
        <v>86</v>
      </c>
      <c r="AV2429" s="13" t="s">
        <v>86</v>
      </c>
      <c r="AW2429" s="13" t="s">
        <v>37</v>
      </c>
      <c r="AX2429" s="13" t="s">
        <v>76</v>
      </c>
      <c r="AY2429" s="154" t="s">
        <v>163</v>
      </c>
    </row>
    <row r="2430" spans="2:65" s="14" customFormat="1">
      <c r="B2430" s="160"/>
      <c r="D2430" s="141" t="s">
        <v>176</v>
      </c>
      <c r="E2430" s="161" t="s">
        <v>19</v>
      </c>
      <c r="F2430" s="162" t="s">
        <v>178</v>
      </c>
      <c r="H2430" s="163">
        <v>1</v>
      </c>
      <c r="I2430" s="164"/>
      <c r="L2430" s="160"/>
      <c r="M2430" s="165"/>
      <c r="T2430" s="166"/>
      <c r="AT2430" s="161" t="s">
        <v>176</v>
      </c>
      <c r="AU2430" s="161" t="s">
        <v>86</v>
      </c>
      <c r="AV2430" s="14" t="s">
        <v>170</v>
      </c>
      <c r="AW2430" s="14" t="s">
        <v>37</v>
      </c>
      <c r="AX2430" s="14" t="s">
        <v>84</v>
      </c>
      <c r="AY2430" s="161" t="s">
        <v>163</v>
      </c>
    </row>
    <row r="2431" spans="2:65" s="1" customFormat="1" ht="24.15" customHeight="1">
      <c r="B2431" s="33"/>
      <c r="C2431" s="128" t="s">
        <v>1573</v>
      </c>
      <c r="D2431" s="128" t="s">
        <v>165</v>
      </c>
      <c r="E2431" s="129" t="s">
        <v>1574</v>
      </c>
      <c r="F2431" s="130" t="s">
        <v>1575</v>
      </c>
      <c r="G2431" s="131" t="s">
        <v>168</v>
      </c>
      <c r="H2431" s="132">
        <v>2.16</v>
      </c>
      <c r="I2431" s="133"/>
      <c r="J2431" s="134">
        <f>ROUND(I2431*H2431,2)</f>
        <v>0</v>
      </c>
      <c r="K2431" s="130" t="s">
        <v>169</v>
      </c>
      <c r="L2431" s="33"/>
      <c r="M2431" s="135" t="s">
        <v>19</v>
      </c>
      <c r="N2431" s="136" t="s">
        <v>47</v>
      </c>
      <c r="P2431" s="137">
        <f>O2431*H2431</f>
        <v>0</v>
      </c>
      <c r="Q2431" s="137">
        <v>0</v>
      </c>
      <c r="R2431" s="137">
        <f>Q2431*H2431</f>
        <v>0</v>
      </c>
      <c r="S2431" s="137">
        <v>0</v>
      </c>
      <c r="T2431" s="138">
        <f>S2431*H2431</f>
        <v>0</v>
      </c>
      <c r="AR2431" s="139" t="s">
        <v>302</v>
      </c>
      <c r="AT2431" s="139" t="s">
        <v>165</v>
      </c>
      <c r="AU2431" s="139" t="s">
        <v>86</v>
      </c>
      <c r="AY2431" s="18" t="s">
        <v>163</v>
      </c>
      <c r="BE2431" s="140">
        <f>IF(N2431="základní",J2431,0)</f>
        <v>0</v>
      </c>
      <c r="BF2431" s="140">
        <f>IF(N2431="snížená",J2431,0)</f>
        <v>0</v>
      </c>
      <c r="BG2431" s="140">
        <f>IF(N2431="zákl. přenesená",J2431,0)</f>
        <v>0</v>
      </c>
      <c r="BH2431" s="140">
        <f>IF(N2431="sníž. přenesená",J2431,0)</f>
        <v>0</v>
      </c>
      <c r="BI2431" s="140">
        <f>IF(N2431="nulová",J2431,0)</f>
        <v>0</v>
      </c>
      <c r="BJ2431" s="18" t="s">
        <v>84</v>
      </c>
      <c r="BK2431" s="140">
        <f>ROUND(I2431*H2431,2)</f>
        <v>0</v>
      </c>
      <c r="BL2431" s="18" t="s">
        <v>302</v>
      </c>
      <c r="BM2431" s="139" t="s">
        <v>1576</v>
      </c>
    </row>
    <row r="2432" spans="2:65" s="1" customFormat="1" ht="28.8">
      <c r="B2432" s="33"/>
      <c r="D2432" s="141" t="s">
        <v>172</v>
      </c>
      <c r="F2432" s="142" t="s">
        <v>1577</v>
      </c>
      <c r="I2432" s="143"/>
      <c r="L2432" s="33"/>
      <c r="M2432" s="144"/>
      <c r="T2432" s="54"/>
      <c r="AT2432" s="18" t="s">
        <v>172</v>
      </c>
      <c r="AU2432" s="18" t="s">
        <v>86</v>
      </c>
    </row>
    <row r="2433" spans="2:65" s="1" customFormat="1">
      <c r="B2433" s="33"/>
      <c r="D2433" s="145" t="s">
        <v>174</v>
      </c>
      <c r="F2433" s="146" t="s">
        <v>1578</v>
      </c>
      <c r="I2433" s="143"/>
      <c r="L2433" s="33"/>
      <c r="M2433" s="144"/>
      <c r="T2433" s="54"/>
      <c r="AT2433" s="18" t="s">
        <v>174</v>
      </c>
      <c r="AU2433" s="18" t="s">
        <v>86</v>
      </c>
    </row>
    <row r="2434" spans="2:65" s="12" customFormat="1">
      <c r="B2434" s="147"/>
      <c r="D2434" s="141" t="s">
        <v>176</v>
      </c>
      <c r="E2434" s="148" t="s">
        <v>19</v>
      </c>
      <c r="F2434" s="149" t="s">
        <v>511</v>
      </c>
      <c r="H2434" s="148" t="s">
        <v>19</v>
      </c>
      <c r="I2434" s="150"/>
      <c r="L2434" s="147"/>
      <c r="M2434" s="151"/>
      <c r="T2434" s="152"/>
      <c r="AT2434" s="148" t="s">
        <v>176</v>
      </c>
      <c r="AU2434" s="148" t="s">
        <v>86</v>
      </c>
      <c r="AV2434" s="12" t="s">
        <v>84</v>
      </c>
      <c r="AW2434" s="12" t="s">
        <v>37</v>
      </c>
      <c r="AX2434" s="12" t="s">
        <v>76</v>
      </c>
      <c r="AY2434" s="148" t="s">
        <v>163</v>
      </c>
    </row>
    <row r="2435" spans="2:65" s="12" customFormat="1">
      <c r="B2435" s="147"/>
      <c r="D2435" s="141" t="s">
        <v>176</v>
      </c>
      <c r="E2435" s="148" t="s">
        <v>19</v>
      </c>
      <c r="F2435" s="149" t="s">
        <v>1541</v>
      </c>
      <c r="H2435" s="148" t="s">
        <v>19</v>
      </c>
      <c r="I2435" s="150"/>
      <c r="L2435" s="147"/>
      <c r="M2435" s="151"/>
      <c r="T2435" s="152"/>
      <c r="AT2435" s="148" t="s">
        <v>176</v>
      </c>
      <c r="AU2435" s="148" t="s">
        <v>86</v>
      </c>
      <c r="AV2435" s="12" t="s">
        <v>84</v>
      </c>
      <c r="AW2435" s="12" t="s">
        <v>37</v>
      </c>
      <c r="AX2435" s="12" t="s">
        <v>76</v>
      </c>
      <c r="AY2435" s="148" t="s">
        <v>163</v>
      </c>
    </row>
    <row r="2436" spans="2:65" s="12" customFormat="1">
      <c r="B2436" s="147"/>
      <c r="D2436" s="141" t="s">
        <v>176</v>
      </c>
      <c r="E2436" s="148" t="s">
        <v>19</v>
      </c>
      <c r="F2436" s="149" t="s">
        <v>1579</v>
      </c>
      <c r="H2436" s="148" t="s">
        <v>19</v>
      </c>
      <c r="I2436" s="150"/>
      <c r="L2436" s="147"/>
      <c r="M2436" s="151"/>
      <c r="T2436" s="152"/>
      <c r="AT2436" s="148" t="s">
        <v>176</v>
      </c>
      <c r="AU2436" s="148" t="s">
        <v>86</v>
      </c>
      <c r="AV2436" s="12" t="s">
        <v>84</v>
      </c>
      <c r="AW2436" s="12" t="s">
        <v>37</v>
      </c>
      <c r="AX2436" s="12" t="s">
        <v>76</v>
      </c>
      <c r="AY2436" s="148" t="s">
        <v>163</v>
      </c>
    </row>
    <row r="2437" spans="2:65" s="13" customFormat="1">
      <c r="B2437" s="153"/>
      <c r="D2437" s="141" t="s">
        <v>176</v>
      </c>
      <c r="E2437" s="154" t="s">
        <v>19</v>
      </c>
      <c r="F2437" s="155" t="s">
        <v>1580</v>
      </c>
      <c r="H2437" s="156">
        <v>2.16</v>
      </c>
      <c r="I2437" s="157"/>
      <c r="L2437" s="153"/>
      <c r="M2437" s="158"/>
      <c r="T2437" s="159"/>
      <c r="AT2437" s="154" t="s">
        <v>176</v>
      </c>
      <c r="AU2437" s="154" t="s">
        <v>86</v>
      </c>
      <c r="AV2437" s="13" t="s">
        <v>86</v>
      </c>
      <c r="AW2437" s="13" t="s">
        <v>37</v>
      </c>
      <c r="AX2437" s="13" t="s">
        <v>76</v>
      </c>
      <c r="AY2437" s="154" t="s">
        <v>163</v>
      </c>
    </row>
    <row r="2438" spans="2:65" s="14" customFormat="1">
      <c r="B2438" s="160"/>
      <c r="D2438" s="141" t="s">
        <v>176</v>
      </c>
      <c r="E2438" s="161" t="s">
        <v>19</v>
      </c>
      <c r="F2438" s="162" t="s">
        <v>178</v>
      </c>
      <c r="H2438" s="163">
        <v>2.16</v>
      </c>
      <c r="I2438" s="164"/>
      <c r="L2438" s="160"/>
      <c r="M2438" s="165"/>
      <c r="T2438" s="166"/>
      <c r="AT2438" s="161" t="s">
        <v>176</v>
      </c>
      <c r="AU2438" s="161" t="s">
        <v>86</v>
      </c>
      <c r="AV2438" s="14" t="s">
        <v>170</v>
      </c>
      <c r="AW2438" s="14" t="s">
        <v>37</v>
      </c>
      <c r="AX2438" s="14" t="s">
        <v>84</v>
      </c>
      <c r="AY2438" s="161" t="s">
        <v>163</v>
      </c>
    </row>
    <row r="2439" spans="2:65" s="1" customFormat="1" ht="24.15" customHeight="1">
      <c r="B2439" s="33"/>
      <c r="C2439" s="128" t="s">
        <v>1581</v>
      </c>
      <c r="D2439" s="128" t="s">
        <v>165</v>
      </c>
      <c r="E2439" s="129" t="s">
        <v>1582</v>
      </c>
      <c r="F2439" s="130" t="s">
        <v>1583</v>
      </c>
      <c r="G2439" s="131" t="s">
        <v>187</v>
      </c>
      <c r="H2439" s="132">
        <v>5.2</v>
      </c>
      <c r="I2439" s="133"/>
      <c r="J2439" s="134">
        <f>ROUND(I2439*H2439,2)</f>
        <v>0</v>
      </c>
      <c r="K2439" s="130" t="s">
        <v>169</v>
      </c>
      <c r="L2439" s="33"/>
      <c r="M2439" s="135" t="s">
        <v>19</v>
      </c>
      <c r="N2439" s="136" t="s">
        <v>47</v>
      </c>
      <c r="P2439" s="137">
        <f>O2439*H2439</f>
        <v>0</v>
      </c>
      <c r="Q2439" s="137">
        <v>0</v>
      </c>
      <c r="R2439" s="137">
        <f>Q2439*H2439</f>
        <v>0</v>
      </c>
      <c r="S2439" s="137">
        <v>4.2999999999999997E-2</v>
      </c>
      <c r="T2439" s="138">
        <f>S2439*H2439</f>
        <v>0.22359999999999999</v>
      </c>
      <c r="AR2439" s="139" t="s">
        <v>170</v>
      </c>
      <c r="AT2439" s="139" t="s">
        <v>165</v>
      </c>
      <c r="AU2439" s="139" t="s">
        <v>86</v>
      </c>
      <c r="AY2439" s="18" t="s">
        <v>163</v>
      </c>
      <c r="BE2439" s="140">
        <f>IF(N2439="základní",J2439,0)</f>
        <v>0</v>
      </c>
      <c r="BF2439" s="140">
        <f>IF(N2439="snížená",J2439,0)</f>
        <v>0</v>
      </c>
      <c r="BG2439" s="140">
        <f>IF(N2439="zákl. přenesená",J2439,0)</f>
        <v>0</v>
      </c>
      <c r="BH2439" s="140">
        <f>IF(N2439="sníž. přenesená",J2439,0)</f>
        <v>0</v>
      </c>
      <c r="BI2439" s="140">
        <f>IF(N2439="nulová",J2439,0)</f>
        <v>0</v>
      </c>
      <c r="BJ2439" s="18" t="s">
        <v>84</v>
      </c>
      <c r="BK2439" s="140">
        <f>ROUND(I2439*H2439,2)</f>
        <v>0</v>
      </c>
      <c r="BL2439" s="18" t="s">
        <v>170</v>
      </c>
      <c r="BM2439" s="139" t="s">
        <v>1584</v>
      </c>
    </row>
    <row r="2440" spans="2:65" s="1" customFormat="1" ht="19.2">
      <c r="B2440" s="33"/>
      <c r="D2440" s="141" t="s">
        <v>172</v>
      </c>
      <c r="F2440" s="142" t="s">
        <v>1585</v>
      </c>
      <c r="I2440" s="143"/>
      <c r="L2440" s="33"/>
      <c r="M2440" s="144"/>
      <c r="T2440" s="54"/>
      <c r="AT2440" s="18" t="s">
        <v>172</v>
      </c>
      <c r="AU2440" s="18" t="s">
        <v>86</v>
      </c>
    </row>
    <row r="2441" spans="2:65" s="1" customFormat="1">
      <c r="B2441" s="33"/>
      <c r="D2441" s="145" t="s">
        <v>174</v>
      </c>
      <c r="F2441" s="146" t="s">
        <v>1586</v>
      </c>
      <c r="I2441" s="143"/>
      <c r="L2441" s="33"/>
      <c r="M2441" s="144"/>
      <c r="T2441" s="54"/>
      <c r="AT2441" s="18" t="s">
        <v>174</v>
      </c>
      <c r="AU2441" s="18" t="s">
        <v>86</v>
      </c>
    </row>
    <row r="2442" spans="2:65" s="12" customFormat="1">
      <c r="B2442" s="147"/>
      <c r="D2442" s="141" t="s">
        <v>176</v>
      </c>
      <c r="E2442" s="148" t="s">
        <v>19</v>
      </c>
      <c r="F2442" s="149" t="s">
        <v>511</v>
      </c>
      <c r="H2442" s="148" t="s">
        <v>19</v>
      </c>
      <c r="I2442" s="150"/>
      <c r="L2442" s="147"/>
      <c r="M2442" s="151"/>
      <c r="T2442" s="152"/>
      <c r="AT2442" s="148" t="s">
        <v>176</v>
      </c>
      <c r="AU2442" s="148" t="s">
        <v>86</v>
      </c>
      <c r="AV2442" s="12" t="s">
        <v>84</v>
      </c>
      <c r="AW2442" s="12" t="s">
        <v>37</v>
      </c>
      <c r="AX2442" s="12" t="s">
        <v>76</v>
      </c>
      <c r="AY2442" s="148" t="s">
        <v>163</v>
      </c>
    </row>
    <row r="2443" spans="2:65" s="12" customFormat="1">
      <c r="B2443" s="147"/>
      <c r="D2443" s="141" t="s">
        <v>176</v>
      </c>
      <c r="E2443" s="148" t="s">
        <v>19</v>
      </c>
      <c r="F2443" s="149" t="s">
        <v>1541</v>
      </c>
      <c r="H2443" s="148" t="s">
        <v>19</v>
      </c>
      <c r="I2443" s="150"/>
      <c r="L2443" s="147"/>
      <c r="M2443" s="151"/>
      <c r="T2443" s="152"/>
      <c r="AT2443" s="148" t="s">
        <v>176</v>
      </c>
      <c r="AU2443" s="148" t="s">
        <v>86</v>
      </c>
      <c r="AV2443" s="12" t="s">
        <v>84</v>
      </c>
      <c r="AW2443" s="12" t="s">
        <v>37</v>
      </c>
      <c r="AX2443" s="12" t="s">
        <v>76</v>
      </c>
      <c r="AY2443" s="148" t="s">
        <v>163</v>
      </c>
    </row>
    <row r="2444" spans="2:65" s="13" customFormat="1">
      <c r="B2444" s="153"/>
      <c r="D2444" s="141" t="s">
        <v>176</v>
      </c>
      <c r="E2444" s="154" t="s">
        <v>19</v>
      </c>
      <c r="F2444" s="155" t="s">
        <v>1587</v>
      </c>
      <c r="H2444" s="156">
        <v>5.2</v>
      </c>
      <c r="I2444" s="157"/>
      <c r="L2444" s="153"/>
      <c r="M2444" s="158"/>
      <c r="T2444" s="159"/>
      <c r="AT2444" s="154" t="s">
        <v>176</v>
      </c>
      <c r="AU2444" s="154" t="s">
        <v>86</v>
      </c>
      <c r="AV2444" s="13" t="s">
        <v>86</v>
      </c>
      <c r="AW2444" s="13" t="s">
        <v>37</v>
      </c>
      <c r="AX2444" s="13" t="s">
        <v>76</v>
      </c>
      <c r="AY2444" s="154" t="s">
        <v>163</v>
      </c>
    </row>
    <row r="2445" spans="2:65" s="14" customFormat="1">
      <c r="B2445" s="160"/>
      <c r="D2445" s="141" t="s">
        <v>176</v>
      </c>
      <c r="E2445" s="161" t="s">
        <v>19</v>
      </c>
      <c r="F2445" s="162" t="s">
        <v>178</v>
      </c>
      <c r="H2445" s="163">
        <v>5.2</v>
      </c>
      <c r="I2445" s="164"/>
      <c r="L2445" s="160"/>
      <c r="M2445" s="165"/>
      <c r="T2445" s="166"/>
      <c r="AT2445" s="161" t="s">
        <v>176</v>
      </c>
      <c r="AU2445" s="161" t="s">
        <v>86</v>
      </c>
      <c r="AV2445" s="14" t="s">
        <v>170</v>
      </c>
      <c r="AW2445" s="14" t="s">
        <v>37</v>
      </c>
      <c r="AX2445" s="14" t="s">
        <v>84</v>
      </c>
      <c r="AY2445" s="161" t="s">
        <v>163</v>
      </c>
    </row>
    <row r="2446" spans="2:65" s="1" customFormat="1" ht="21.75" customHeight="1">
      <c r="B2446" s="33"/>
      <c r="C2446" s="128" t="s">
        <v>1588</v>
      </c>
      <c r="D2446" s="128" t="s">
        <v>165</v>
      </c>
      <c r="E2446" s="129" t="s">
        <v>1589</v>
      </c>
      <c r="F2446" s="130" t="s">
        <v>1590</v>
      </c>
      <c r="G2446" s="131" t="s">
        <v>187</v>
      </c>
      <c r="H2446" s="132">
        <v>2.64</v>
      </c>
      <c r="I2446" s="133"/>
      <c r="J2446" s="134">
        <f>ROUND(I2446*H2446,2)</f>
        <v>0</v>
      </c>
      <c r="K2446" s="130" t="s">
        <v>169</v>
      </c>
      <c r="L2446" s="33"/>
      <c r="M2446" s="135" t="s">
        <v>19</v>
      </c>
      <c r="N2446" s="136" t="s">
        <v>47</v>
      </c>
      <c r="P2446" s="137">
        <f>O2446*H2446</f>
        <v>0</v>
      </c>
      <c r="Q2446" s="137">
        <v>0</v>
      </c>
      <c r="R2446" s="137">
        <f>Q2446*H2446</f>
        <v>0</v>
      </c>
      <c r="S2446" s="137">
        <v>6.2E-2</v>
      </c>
      <c r="T2446" s="138">
        <f>S2446*H2446</f>
        <v>0.16368000000000002</v>
      </c>
      <c r="AR2446" s="139" t="s">
        <v>170</v>
      </c>
      <c r="AT2446" s="139" t="s">
        <v>165</v>
      </c>
      <c r="AU2446" s="139" t="s">
        <v>86</v>
      </c>
      <c r="AY2446" s="18" t="s">
        <v>163</v>
      </c>
      <c r="BE2446" s="140">
        <f>IF(N2446="základní",J2446,0)</f>
        <v>0</v>
      </c>
      <c r="BF2446" s="140">
        <f>IF(N2446="snížená",J2446,0)</f>
        <v>0</v>
      </c>
      <c r="BG2446" s="140">
        <f>IF(N2446="zákl. přenesená",J2446,0)</f>
        <v>0</v>
      </c>
      <c r="BH2446" s="140">
        <f>IF(N2446="sníž. přenesená",J2446,0)</f>
        <v>0</v>
      </c>
      <c r="BI2446" s="140">
        <f>IF(N2446="nulová",J2446,0)</f>
        <v>0</v>
      </c>
      <c r="BJ2446" s="18" t="s">
        <v>84</v>
      </c>
      <c r="BK2446" s="140">
        <f>ROUND(I2446*H2446,2)</f>
        <v>0</v>
      </c>
      <c r="BL2446" s="18" t="s">
        <v>170</v>
      </c>
      <c r="BM2446" s="139" t="s">
        <v>1591</v>
      </c>
    </row>
    <row r="2447" spans="2:65" s="1" customFormat="1" ht="19.2">
      <c r="B2447" s="33"/>
      <c r="D2447" s="141" t="s">
        <v>172</v>
      </c>
      <c r="F2447" s="142" t="s">
        <v>1592</v>
      </c>
      <c r="I2447" s="143"/>
      <c r="L2447" s="33"/>
      <c r="M2447" s="144"/>
      <c r="T2447" s="54"/>
      <c r="AT2447" s="18" t="s">
        <v>172</v>
      </c>
      <c r="AU2447" s="18" t="s">
        <v>86</v>
      </c>
    </row>
    <row r="2448" spans="2:65" s="1" customFormat="1">
      <c r="B2448" s="33"/>
      <c r="D2448" s="145" t="s">
        <v>174</v>
      </c>
      <c r="F2448" s="146" t="s">
        <v>1593</v>
      </c>
      <c r="I2448" s="143"/>
      <c r="L2448" s="33"/>
      <c r="M2448" s="144"/>
      <c r="T2448" s="54"/>
      <c r="AT2448" s="18" t="s">
        <v>174</v>
      </c>
      <c r="AU2448" s="18" t="s">
        <v>86</v>
      </c>
    </row>
    <row r="2449" spans="2:65" s="12" customFormat="1">
      <c r="B2449" s="147"/>
      <c r="D2449" s="141" t="s">
        <v>176</v>
      </c>
      <c r="E2449" s="148" t="s">
        <v>19</v>
      </c>
      <c r="F2449" s="149" t="s">
        <v>511</v>
      </c>
      <c r="H2449" s="148" t="s">
        <v>19</v>
      </c>
      <c r="I2449" s="150"/>
      <c r="L2449" s="147"/>
      <c r="M2449" s="151"/>
      <c r="T2449" s="152"/>
      <c r="AT2449" s="148" t="s">
        <v>176</v>
      </c>
      <c r="AU2449" s="148" t="s">
        <v>86</v>
      </c>
      <c r="AV2449" s="12" t="s">
        <v>84</v>
      </c>
      <c r="AW2449" s="12" t="s">
        <v>37</v>
      </c>
      <c r="AX2449" s="12" t="s">
        <v>76</v>
      </c>
      <c r="AY2449" s="148" t="s">
        <v>163</v>
      </c>
    </row>
    <row r="2450" spans="2:65" s="12" customFormat="1">
      <c r="B2450" s="147"/>
      <c r="D2450" s="141" t="s">
        <v>176</v>
      </c>
      <c r="E2450" s="148" t="s">
        <v>19</v>
      </c>
      <c r="F2450" s="149" t="s">
        <v>1541</v>
      </c>
      <c r="H2450" s="148" t="s">
        <v>19</v>
      </c>
      <c r="I2450" s="150"/>
      <c r="L2450" s="147"/>
      <c r="M2450" s="151"/>
      <c r="T2450" s="152"/>
      <c r="AT2450" s="148" t="s">
        <v>176</v>
      </c>
      <c r="AU2450" s="148" t="s">
        <v>86</v>
      </c>
      <c r="AV2450" s="12" t="s">
        <v>84</v>
      </c>
      <c r="AW2450" s="12" t="s">
        <v>37</v>
      </c>
      <c r="AX2450" s="12" t="s">
        <v>76</v>
      </c>
      <c r="AY2450" s="148" t="s">
        <v>163</v>
      </c>
    </row>
    <row r="2451" spans="2:65" s="13" customFormat="1">
      <c r="B2451" s="153"/>
      <c r="D2451" s="141" t="s">
        <v>176</v>
      </c>
      <c r="E2451" s="154" t="s">
        <v>19</v>
      </c>
      <c r="F2451" s="155" t="s">
        <v>1594</v>
      </c>
      <c r="H2451" s="156">
        <v>2.64</v>
      </c>
      <c r="I2451" s="157"/>
      <c r="L2451" s="153"/>
      <c r="M2451" s="158"/>
      <c r="T2451" s="159"/>
      <c r="AT2451" s="154" t="s">
        <v>176</v>
      </c>
      <c r="AU2451" s="154" t="s">
        <v>86</v>
      </c>
      <c r="AV2451" s="13" t="s">
        <v>86</v>
      </c>
      <c r="AW2451" s="13" t="s">
        <v>37</v>
      </c>
      <c r="AX2451" s="13" t="s">
        <v>76</v>
      </c>
      <c r="AY2451" s="154" t="s">
        <v>163</v>
      </c>
    </row>
    <row r="2452" spans="2:65" s="14" customFormat="1">
      <c r="B2452" s="160"/>
      <c r="D2452" s="141" t="s">
        <v>176</v>
      </c>
      <c r="E2452" s="161" t="s">
        <v>19</v>
      </c>
      <c r="F2452" s="162" t="s">
        <v>178</v>
      </c>
      <c r="H2452" s="163">
        <v>2.64</v>
      </c>
      <c r="I2452" s="164"/>
      <c r="L2452" s="160"/>
      <c r="M2452" s="165"/>
      <c r="T2452" s="166"/>
      <c r="AT2452" s="161" t="s">
        <v>176</v>
      </c>
      <c r="AU2452" s="161" t="s">
        <v>86</v>
      </c>
      <c r="AV2452" s="14" t="s">
        <v>170</v>
      </c>
      <c r="AW2452" s="14" t="s">
        <v>37</v>
      </c>
      <c r="AX2452" s="14" t="s">
        <v>84</v>
      </c>
      <c r="AY2452" s="161" t="s">
        <v>163</v>
      </c>
    </row>
    <row r="2453" spans="2:65" s="1" customFormat="1" ht="24.15" customHeight="1">
      <c r="B2453" s="33"/>
      <c r="C2453" s="128" t="s">
        <v>1595</v>
      </c>
      <c r="D2453" s="128" t="s">
        <v>165</v>
      </c>
      <c r="E2453" s="129" t="s">
        <v>1596</v>
      </c>
      <c r="F2453" s="130" t="s">
        <v>1597</v>
      </c>
      <c r="G2453" s="131" t="s">
        <v>168</v>
      </c>
      <c r="H2453" s="132">
        <v>6</v>
      </c>
      <c r="I2453" s="133"/>
      <c r="J2453" s="134">
        <f>ROUND(I2453*H2453,2)</f>
        <v>0</v>
      </c>
      <c r="K2453" s="130" t="s">
        <v>169</v>
      </c>
      <c r="L2453" s="33"/>
      <c r="M2453" s="135" t="s">
        <v>19</v>
      </c>
      <c r="N2453" s="136" t="s">
        <v>47</v>
      </c>
      <c r="P2453" s="137">
        <f>O2453*H2453</f>
        <v>0</v>
      </c>
      <c r="Q2453" s="137">
        <v>0</v>
      </c>
      <c r="R2453" s="137">
        <f>Q2453*H2453</f>
        <v>0</v>
      </c>
      <c r="S2453" s="137">
        <v>6.2E-2</v>
      </c>
      <c r="T2453" s="138">
        <f>S2453*H2453</f>
        <v>0.372</v>
      </c>
      <c r="AR2453" s="139" t="s">
        <v>170</v>
      </c>
      <c r="AT2453" s="139" t="s">
        <v>165</v>
      </c>
      <c r="AU2453" s="139" t="s">
        <v>86</v>
      </c>
      <c r="AY2453" s="18" t="s">
        <v>163</v>
      </c>
      <c r="BE2453" s="140">
        <f>IF(N2453="základní",J2453,0)</f>
        <v>0</v>
      </c>
      <c r="BF2453" s="140">
        <f>IF(N2453="snížená",J2453,0)</f>
        <v>0</v>
      </c>
      <c r="BG2453" s="140">
        <f>IF(N2453="zákl. přenesená",J2453,0)</f>
        <v>0</v>
      </c>
      <c r="BH2453" s="140">
        <f>IF(N2453="sníž. přenesená",J2453,0)</f>
        <v>0</v>
      </c>
      <c r="BI2453" s="140">
        <f>IF(N2453="nulová",J2453,0)</f>
        <v>0</v>
      </c>
      <c r="BJ2453" s="18" t="s">
        <v>84</v>
      </c>
      <c r="BK2453" s="140">
        <f>ROUND(I2453*H2453,2)</f>
        <v>0</v>
      </c>
      <c r="BL2453" s="18" t="s">
        <v>170</v>
      </c>
      <c r="BM2453" s="139" t="s">
        <v>1598</v>
      </c>
    </row>
    <row r="2454" spans="2:65" s="1" customFormat="1" ht="28.8">
      <c r="B2454" s="33"/>
      <c r="D2454" s="141" t="s">
        <v>172</v>
      </c>
      <c r="F2454" s="142" t="s">
        <v>1599</v>
      </c>
      <c r="I2454" s="143"/>
      <c r="L2454" s="33"/>
      <c r="M2454" s="144"/>
      <c r="T2454" s="54"/>
      <c r="AT2454" s="18" t="s">
        <v>172</v>
      </c>
      <c r="AU2454" s="18" t="s">
        <v>86</v>
      </c>
    </row>
    <row r="2455" spans="2:65" s="1" customFormat="1">
      <c r="B2455" s="33"/>
      <c r="D2455" s="145" t="s">
        <v>174</v>
      </c>
      <c r="F2455" s="146" t="s">
        <v>1600</v>
      </c>
      <c r="I2455" s="143"/>
      <c r="L2455" s="33"/>
      <c r="M2455" s="144"/>
      <c r="T2455" s="54"/>
      <c r="AT2455" s="18" t="s">
        <v>174</v>
      </c>
      <c r="AU2455" s="18" t="s">
        <v>86</v>
      </c>
    </row>
    <row r="2456" spans="2:65" s="12" customFormat="1">
      <c r="B2456" s="147"/>
      <c r="D2456" s="141" t="s">
        <v>176</v>
      </c>
      <c r="E2456" s="148" t="s">
        <v>19</v>
      </c>
      <c r="F2456" s="149" t="s">
        <v>672</v>
      </c>
      <c r="H2456" s="148" t="s">
        <v>19</v>
      </c>
      <c r="I2456" s="150"/>
      <c r="L2456" s="147"/>
      <c r="M2456" s="151"/>
      <c r="T2456" s="152"/>
      <c r="AT2456" s="148" t="s">
        <v>176</v>
      </c>
      <c r="AU2456" s="148" t="s">
        <v>86</v>
      </c>
      <c r="AV2456" s="12" t="s">
        <v>84</v>
      </c>
      <c r="AW2456" s="12" t="s">
        <v>37</v>
      </c>
      <c r="AX2456" s="12" t="s">
        <v>76</v>
      </c>
      <c r="AY2456" s="148" t="s">
        <v>163</v>
      </c>
    </row>
    <row r="2457" spans="2:65" s="12" customFormat="1">
      <c r="B2457" s="147"/>
      <c r="D2457" s="141" t="s">
        <v>176</v>
      </c>
      <c r="E2457" s="148" t="s">
        <v>19</v>
      </c>
      <c r="F2457" s="149" t="s">
        <v>735</v>
      </c>
      <c r="H2457" s="148" t="s">
        <v>19</v>
      </c>
      <c r="I2457" s="150"/>
      <c r="L2457" s="147"/>
      <c r="M2457" s="151"/>
      <c r="T2457" s="152"/>
      <c r="AT2457" s="148" t="s">
        <v>176</v>
      </c>
      <c r="AU2457" s="148" t="s">
        <v>86</v>
      </c>
      <c r="AV2457" s="12" t="s">
        <v>84</v>
      </c>
      <c r="AW2457" s="12" t="s">
        <v>37</v>
      </c>
      <c r="AX2457" s="12" t="s">
        <v>76</v>
      </c>
      <c r="AY2457" s="148" t="s">
        <v>163</v>
      </c>
    </row>
    <row r="2458" spans="2:65" s="12" customFormat="1">
      <c r="B2458" s="147"/>
      <c r="D2458" s="141" t="s">
        <v>176</v>
      </c>
      <c r="E2458" s="148" t="s">
        <v>19</v>
      </c>
      <c r="F2458" s="149" t="s">
        <v>728</v>
      </c>
      <c r="H2458" s="148" t="s">
        <v>19</v>
      </c>
      <c r="I2458" s="150"/>
      <c r="L2458" s="147"/>
      <c r="M2458" s="151"/>
      <c r="T2458" s="152"/>
      <c r="AT2458" s="148" t="s">
        <v>176</v>
      </c>
      <c r="AU2458" s="148" t="s">
        <v>86</v>
      </c>
      <c r="AV2458" s="12" t="s">
        <v>84</v>
      </c>
      <c r="AW2458" s="12" t="s">
        <v>37</v>
      </c>
      <c r="AX2458" s="12" t="s">
        <v>76</v>
      </c>
      <c r="AY2458" s="148" t="s">
        <v>163</v>
      </c>
    </row>
    <row r="2459" spans="2:65" s="13" customFormat="1">
      <c r="B2459" s="153"/>
      <c r="D2459" s="141" t="s">
        <v>176</v>
      </c>
      <c r="E2459" s="154" t="s">
        <v>19</v>
      </c>
      <c r="F2459" s="155" t="s">
        <v>207</v>
      </c>
      <c r="H2459" s="156">
        <v>6</v>
      </c>
      <c r="I2459" s="157"/>
      <c r="L2459" s="153"/>
      <c r="M2459" s="158"/>
      <c r="T2459" s="159"/>
      <c r="AT2459" s="154" t="s">
        <v>176</v>
      </c>
      <c r="AU2459" s="154" t="s">
        <v>86</v>
      </c>
      <c r="AV2459" s="13" t="s">
        <v>86</v>
      </c>
      <c r="AW2459" s="13" t="s">
        <v>37</v>
      </c>
      <c r="AX2459" s="13" t="s">
        <v>76</v>
      </c>
      <c r="AY2459" s="154" t="s">
        <v>163</v>
      </c>
    </row>
    <row r="2460" spans="2:65" s="14" customFormat="1">
      <c r="B2460" s="160"/>
      <c r="D2460" s="141" t="s">
        <v>176</v>
      </c>
      <c r="E2460" s="161" t="s">
        <v>19</v>
      </c>
      <c r="F2460" s="162" t="s">
        <v>178</v>
      </c>
      <c r="H2460" s="163">
        <v>6</v>
      </c>
      <c r="I2460" s="164"/>
      <c r="L2460" s="160"/>
      <c r="M2460" s="165"/>
      <c r="T2460" s="166"/>
      <c r="AT2460" s="161" t="s">
        <v>176</v>
      </c>
      <c r="AU2460" s="161" t="s">
        <v>86</v>
      </c>
      <c r="AV2460" s="14" t="s">
        <v>170</v>
      </c>
      <c r="AW2460" s="14" t="s">
        <v>37</v>
      </c>
      <c r="AX2460" s="14" t="s">
        <v>84</v>
      </c>
      <c r="AY2460" s="161" t="s">
        <v>163</v>
      </c>
    </row>
    <row r="2461" spans="2:65" s="11" customFormat="1" ht="22.8" customHeight="1">
      <c r="B2461" s="116"/>
      <c r="D2461" s="117" t="s">
        <v>75</v>
      </c>
      <c r="E2461" s="126" t="s">
        <v>1601</v>
      </c>
      <c r="F2461" s="126" t="s">
        <v>1602</v>
      </c>
      <c r="I2461" s="119"/>
      <c r="J2461" s="127">
        <f>BK2461</f>
        <v>0</v>
      </c>
      <c r="L2461" s="116"/>
      <c r="M2461" s="121"/>
      <c r="P2461" s="122">
        <f>SUM(P2462:P2480)</f>
        <v>0</v>
      </c>
      <c r="R2461" s="122">
        <f>SUM(R2462:R2480)</f>
        <v>0</v>
      </c>
      <c r="T2461" s="123">
        <f>SUM(T2462:T2480)</f>
        <v>0</v>
      </c>
      <c r="AR2461" s="117" t="s">
        <v>84</v>
      </c>
      <c r="AT2461" s="124" t="s">
        <v>75</v>
      </c>
      <c r="AU2461" s="124" t="s">
        <v>84</v>
      </c>
      <c r="AY2461" s="117" t="s">
        <v>163</v>
      </c>
      <c r="BK2461" s="125">
        <f>SUM(BK2462:BK2480)</f>
        <v>0</v>
      </c>
    </row>
    <row r="2462" spans="2:65" s="1" customFormat="1" ht="33" customHeight="1">
      <c r="B2462" s="33"/>
      <c r="C2462" s="128" t="s">
        <v>1603</v>
      </c>
      <c r="D2462" s="128" t="s">
        <v>165</v>
      </c>
      <c r="E2462" s="129" t="s">
        <v>1604</v>
      </c>
      <c r="F2462" s="130" t="s">
        <v>1605</v>
      </c>
      <c r="G2462" s="131" t="s">
        <v>277</v>
      </c>
      <c r="H2462" s="132">
        <v>11.326000000000001</v>
      </c>
      <c r="I2462" s="133"/>
      <c r="J2462" s="134">
        <f>ROUND(I2462*H2462,2)</f>
        <v>0</v>
      </c>
      <c r="K2462" s="130" t="s">
        <v>169</v>
      </c>
      <c r="L2462" s="33"/>
      <c r="M2462" s="135" t="s">
        <v>19</v>
      </c>
      <c r="N2462" s="136" t="s">
        <v>47</v>
      </c>
      <c r="P2462" s="137">
        <f>O2462*H2462</f>
        <v>0</v>
      </c>
      <c r="Q2462" s="137">
        <v>0</v>
      </c>
      <c r="R2462" s="137">
        <f>Q2462*H2462</f>
        <v>0</v>
      </c>
      <c r="S2462" s="137">
        <v>0</v>
      </c>
      <c r="T2462" s="138">
        <f>S2462*H2462</f>
        <v>0</v>
      </c>
      <c r="AR2462" s="139" t="s">
        <v>170</v>
      </c>
      <c r="AT2462" s="139" t="s">
        <v>165</v>
      </c>
      <c r="AU2462" s="139" t="s">
        <v>86</v>
      </c>
      <c r="AY2462" s="18" t="s">
        <v>163</v>
      </c>
      <c r="BE2462" s="140">
        <f>IF(N2462="základní",J2462,0)</f>
        <v>0</v>
      </c>
      <c r="BF2462" s="140">
        <f>IF(N2462="snížená",J2462,0)</f>
        <v>0</v>
      </c>
      <c r="BG2462" s="140">
        <f>IF(N2462="zákl. přenesená",J2462,0)</f>
        <v>0</v>
      </c>
      <c r="BH2462" s="140">
        <f>IF(N2462="sníž. přenesená",J2462,0)</f>
        <v>0</v>
      </c>
      <c r="BI2462" s="140">
        <f>IF(N2462="nulová",J2462,0)</f>
        <v>0</v>
      </c>
      <c r="BJ2462" s="18" t="s">
        <v>84</v>
      </c>
      <c r="BK2462" s="140">
        <f>ROUND(I2462*H2462,2)</f>
        <v>0</v>
      </c>
      <c r="BL2462" s="18" t="s">
        <v>170</v>
      </c>
      <c r="BM2462" s="139" t="s">
        <v>1606</v>
      </c>
    </row>
    <row r="2463" spans="2:65" s="1" customFormat="1" ht="28.8">
      <c r="B2463" s="33"/>
      <c r="D2463" s="141" t="s">
        <v>172</v>
      </c>
      <c r="F2463" s="142" t="s">
        <v>1607</v>
      </c>
      <c r="I2463" s="143"/>
      <c r="L2463" s="33"/>
      <c r="M2463" s="144"/>
      <c r="T2463" s="54"/>
      <c r="AT2463" s="18" t="s">
        <v>172</v>
      </c>
      <c r="AU2463" s="18" t="s">
        <v>86</v>
      </c>
    </row>
    <row r="2464" spans="2:65" s="1" customFormat="1">
      <c r="B2464" s="33"/>
      <c r="D2464" s="145" t="s">
        <v>174</v>
      </c>
      <c r="F2464" s="146" t="s">
        <v>1608</v>
      </c>
      <c r="I2464" s="143"/>
      <c r="L2464" s="33"/>
      <c r="M2464" s="144"/>
      <c r="T2464" s="54"/>
      <c r="AT2464" s="18" t="s">
        <v>174</v>
      </c>
      <c r="AU2464" s="18" t="s">
        <v>86</v>
      </c>
    </row>
    <row r="2465" spans="2:65" s="1" customFormat="1" ht="24.15" customHeight="1">
      <c r="B2465" s="33"/>
      <c r="C2465" s="128" t="s">
        <v>1609</v>
      </c>
      <c r="D2465" s="128" t="s">
        <v>165</v>
      </c>
      <c r="E2465" s="129" t="s">
        <v>1610</v>
      </c>
      <c r="F2465" s="130" t="s">
        <v>1611</v>
      </c>
      <c r="G2465" s="131" t="s">
        <v>277</v>
      </c>
      <c r="H2465" s="132">
        <v>11.326000000000001</v>
      </c>
      <c r="I2465" s="133"/>
      <c r="J2465" s="134">
        <f>ROUND(I2465*H2465,2)</f>
        <v>0</v>
      </c>
      <c r="K2465" s="130" t="s">
        <v>169</v>
      </c>
      <c r="L2465" s="33"/>
      <c r="M2465" s="135" t="s">
        <v>19</v>
      </c>
      <c r="N2465" s="136" t="s">
        <v>47</v>
      </c>
      <c r="P2465" s="137">
        <f>O2465*H2465</f>
        <v>0</v>
      </c>
      <c r="Q2465" s="137">
        <v>0</v>
      </c>
      <c r="R2465" s="137">
        <f>Q2465*H2465</f>
        <v>0</v>
      </c>
      <c r="S2465" s="137">
        <v>0</v>
      </c>
      <c r="T2465" s="138">
        <f>S2465*H2465</f>
        <v>0</v>
      </c>
      <c r="AR2465" s="139" t="s">
        <v>170</v>
      </c>
      <c r="AT2465" s="139" t="s">
        <v>165</v>
      </c>
      <c r="AU2465" s="139" t="s">
        <v>86</v>
      </c>
      <c r="AY2465" s="18" t="s">
        <v>163</v>
      </c>
      <c r="BE2465" s="140">
        <f>IF(N2465="základní",J2465,0)</f>
        <v>0</v>
      </c>
      <c r="BF2465" s="140">
        <f>IF(N2465="snížená",J2465,0)</f>
        <v>0</v>
      </c>
      <c r="BG2465" s="140">
        <f>IF(N2465="zákl. přenesená",J2465,0)</f>
        <v>0</v>
      </c>
      <c r="BH2465" s="140">
        <f>IF(N2465="sníž. přenesená",J2465,0)</f>
        <v>0</v>
      </c>
      <c r="BI2465" s="140">
        <f>IF(N2465="nulová",J2465,0)</f>
        <v>0</v>
      </c>
      <c r="BJ2465" s="18" t="s">
        <v>84</v>
      </c>
      <c r="BK2465" s="140">
        <f>ROUND(I2465*H2465,2)</f>
        <v>0</v>
      </c>
      <c r="BL2465" s="18" t="s">
        <v>170</v>
      </c>
      <c r="BM2465" s="139" t="s">
        <v>1612</v>
      </c>
    </row>
    <row r="2466" spans="2:65" s="1" customFormat="1" ht="19.2">
      <c r="B2466" s="33"/>
      <c r="D2466" s="141" t="s">
        <v>172</v>
      </c>
      <c r="F2466" s="142" t="s">
        <v>1613</v>
      </c>
      <c r="I2466" s="143"/>
      <c r="L2466" s="33"/>
      <c r="M2466" s="144"/>
      <c r="T2466" s="54"/>
      <c r="AT2466" s="18" t="s">
        <v>172</v>
      </c>
      <c r="AU2466" s="18" t="s">
        <v>86</v>
      </c>
    </row>
    <row r="2467" spans="2:65" s="1" customFormat="1">
      <c r="B2467" s="33"/>
      <c r="D2467" s="145" t="s">
        <v>174</v>
      </c>
      <c r="F2467" s="146" t="s">
        <v>1614</v>
      </c>
      <c r="I2467" s="143"/>
      <c r="L2467" s="33"/>
      <c r="M2467" s="144"/>
      <c r="T2467" s="54"/>
      <c r="AT2467" s="18" t="s">
        <v>174</v>
      </c>
      <c r="AU2467" s="18" t="s">
        <v>86</v>
      </c>
    </row>
    <row r="2468" spans="2:65" s="1" customFormat="1" ht="24.15" customHeight="1">
      <c r="B2468" s="33"/>
      <c r="C2468" s="128" t="s">
        <v>1615</v>
      </c>
      <c r="D2468" s="128" t="s">
        <v>165</v>
      </c>
      <c r="E2468" s="129" t="s">
        <v>1616</v>
      </c>
      <c r="F2468" s="130" t="s">
        <v>1617</v>
      </c>
      <c r="G2468" s="131" t="s">
        <v>277</v>
      </c>
      <c r="H2468" s="132">
        <v>169.89</v>
      </c>
      <c r="I2468" s="133"/>
      <c r="J2468" s="134">
        <f>ROUND(I2468*H2468,2)</f>
        <v>0</v>
      </c>
      <c r="K2468" s="130" t="s">
        <v>169</v>
      </c>
      <c r="L2468" s="33"/>
      <c r="M2468" s="135" t="s">
        <v>19</v>
      </c>
      <c r="N2468" s="136" t="s">
        <v>47</v>
      </c>
      <c r="P2468" s="137">
        <f>O2468*H2468</f>
        <v>0</v>
      </c>
      <c r="Q2468" s="137">
        <v>0</v>
      </c>
      <c r="R2468" s="137">
        <f>Q2468*H2468</f>
        <v>0</v>
      </c>
      <c r="S2468" s="137">
        <v>0</v>
      </c>
      <c r="T2468" s="138">
        <f>S2468*H2468</f>
        <v>0</v>
      </c>
      <c r="AR2468" s="139" t="s">
        <v>170</v>
      </c>
      <c r="AT2468" s="139" t="s">
        <v>165</v>
      </c>
      <c r="AU2468" s="139" t="s">
        <v>86</v>
      </c>
      <c r="AY2468" s="18" t="s">
        <v>163</v>
      </c>
      <c r="BE2468" s="140">
        <f>IF(N2468="základní",J2468,0)</f>
        <v>0</v>
      </c>
      <c r="BF2468" s="140">
        <f>IF(N2468="snížená",J2468,0)</f>
        <v>0</v>
      </c>
      <c r="BG2468" s="140">
        <f>IF(N2468="zákl. přenesená",J2468,0)</f>
        <v>0</v>
      </c>
      <c r="BH2468" s="140">
        <f>IF(N2468="sníž. přenesená",J2468,0)</f>
        <v>0</v>
      </c>
      <c r="BI2468" s="140">
        <f>IF(N2468="nulová",J2468,0)</f>
        <v>0</v>
      </c>
      <c r="BJ2468" s="18" t="s">
        <v>84</v>
      </c>
      <c r="BK2468" s="140">
        <f>ROUND(I2468*H2468,2)</f>
        <v>0</v>
      </c>
      <c r="BL2468" s="18" t="s">
        <v>170</v>
      </c>
      <c r="BM2468" s="139" t="s">
        <v>1618</v>
      </c>
    </row>
    <row r="2469" spans="2:65" s="1" customFormat="1" ht="28.8">
      <c r="B2469" s="33"/>
      <c r="D2469" s="141" t="s">
        <v>172</v>
      </c>
      <c r="F2469" s="142" t="s">
        <v>1619</v>
      </c>
      <c r="I2469" s="143"/>
      <c r="L2469" s="33"/>
      <c r="M2469" s="144"/>
      <c r="T2469" s="54"/>
      <c r="AT2469" s="18" t="s">
        <v>172</v>
      </c>
      <c r="AU2469" s="18" t="s">
        <v>86</v>
      </c>
    </row>
    <row r="2470" spans="2:65" s="1" customFormat="1">
      <c r="B2470" s="33"/>
      <c r="D2470" s="145" t="s">
        <v>174</v>
      </c>
      <c r="F2470" s="146" t="s">
        <v>1620</v>
      </c>
      <c r="I2470" s="143"/>
      <c r="L2470" s="33"/>
      <c r="M2470" s="144"/>
      <c r="T2470" s="54"/>
      <c r="AT2470" s="18" t="s">
        <v>174</v>
      </c>
      <c r="AU2470" s="18" t="s">
        <v>86</v>
      </c>
    </row>
    <row r="2471" spans="2:65" s="13" customFormat="1">
      <c r="B2471" s="153"/>
      <c r="D2471" s="141" t="s">
        <v>176</v>
      </c>
      <c r="F2471" s="155" t="s">
        <v>1621</v>
      </c>
      <c r="H2471" s="156">
        <v>169.89</v>
      </c>
      <c r="I2471" s="157"/>
      <c r="L2471" s="153"/>
      <c r="M2471" s="158"/>
      <c r="T2471" s="159"/>
      <c r="AT2471" s="154" t="s">
        <v>176</v>
      </c>
      <c r="AU2471" s="154" t="s">
        <v>86</v>
      </c>
      <c r="AV2471" s="13" t="s">
        <v>86</v>
      </c>
      <c r="AW2471" s="13" t="s">
        <v>4</v>
      </c>
      <c r="AX2471" s="13" t="s">
        <v>84</v>
      </c>
      <c r="AY2471" s="154" t="s">
        <v>163</v>
      </c>
    </row>
    <row r="2472" spans="2:65" s="1" customFormat="1" ht="33" customHeight="1">
      <c r="B2472" s="33"/>
      <c r="C2472" s="128" t="s">
        <v>1622</v>
      </c>
      <c r="D2472" s="128" t="s">
        <v>165</v>
      </c>
      <c r="E2472" s="129" t="s">
        <v>1623</v>
      </c>
      <c r="F2472" s="130" t="s">
        <v>1624</v>
      </c>
      <c r="G2472" s="131" t="s">
        <v>277</v>
      </c>
      <c r="H2472" s="132">
        <v>5</v>
      </c>
      <c r="I2472" s="133"/>
      <c r="J2472" s="134">
        <f>ROUND(I2472*H2472,2)</f>
        <v>0</v>
      </c>
      <c r="K2472" s="130" t="s">
        <v>169</v>
      </c>
      <c r="L2472" s="33"/>
      <c r="M2472" s="135" t="s">
        <v>19</v>
      </c>
      <c r="N2472" s="136" t="s">
        <v>47</v>
      </c>
      <c r="P2472" s="137">
        <f>O2472*H2472</f>
        <v>0</v>
      </c>
      <c r="Q2472" s="137">
        <v>0</v>
      </c>
      <c r="R2472" s="137">
        <f>Q2472*H2472</f>
        <v>0</v>
      </c>
      <c r="S2472" s="137">
        <v>0</v>
      </c>
      <c r="T2472" s="138">
        <f>S2472*H2472</f>
        <v>0</v>
      </c>
      <c r="AR2472" s="139" t="s">
        <v>170</v>
      </c>
      <c r="AT2472" s="139" t="s">
        <v>165</v>
      </c>
      <c r="AU2472" s="139" t="s">
        <v>86</v>
      </c>
      <c r="AY2472" s="18" t="s">
        <v>163</v>
      </c>
      <c r="BE2472" s="140">
        <f>IF(N2472="základní",J2472,0)</f>
        <v>0</v>
      </c>
      <c r="BF2472" s="140">
        <f>IF(N2472="snížená",J2472,0)</f>
        <v>0</v>
      </c>
      <c r="BG2472" s="140">
        <f>IF(N2472="zákl. přenesená",J2472,0)</f>
        <v>0</v>
      </c>
      <c r="BH2472" s="140">
        <f>IF(N2472="sníž. přenesená",J2472,0)</f>
        <v>0</v>
      </c>
      <c r="BI2472" s="140">
        <f>IF(N2472="nulová",J2472,0)</f>
        <v>0</v>
      </c>
      <c r="BJ2472" s="18" t="s">
        <v>84</v>
      </c>
      <c r="BK2472" s="140">
        <f>ROUND(I2472*H2472,2)</f>
        <v>0</v>
      </c>
      <c r="BL2472" s="18" t="s">
        <v>170</v>
      </c>
      <c r="BM2472" s="139" t="s">
        <v>1625</v>
      </c>
    </row>
    <row r="2473" spans="2:65" s="1" customFormat="1" ht="28.8">
      <c r="B2473" s="33"/>
      <c r="D2473" s="141" t="s">
        <v>172</v>
      </c>
      <c r="F2473" s="142" t="s">
        <v>1626</v>
      </c>
      <c r="I2473" s="143"/>
      <c r="L2473" s="33"/>
      <c r="M2473" s="144"/>
      <c r="T2473" s="54"/>
      <c r="AT2473" s="18" t="s">
        <v>172</v>
      </c>
      <c r="AU2473" s="18" t="s">
        <v>86</v>
      </c>
    </row>
    <row r="2474" spans="2:65" s="1" customFormat="1">
      <c r="B2474" s="33"/>
      <c r="D2474" s="145" t="s">
        <v>174</v>
      </c>
      <c r="F2474" s="146" t="s">
        <v>1627</v>
      </c>
      <c r="I2474" s="143"/>
      <c r="L2474" s="33"/>
      <c r="M2474" s="144"/>
      <c r="T2474" s="54"/>
      <c r="AT2474" s="18" t="s">
        <v>174</v>
      </c>
      <c r="AU2474" s="18" t="s">
        <v>86</v>
      </c>
    </row>
    <row r="2475" spans="2:65" s="1" customFormat="1" ht="33" customHeight="1">
      <c r="B2475" s="33"/>
      <c r="C2475" s="128" t="s">
        <v>1628</v>
      </c>
      <c r="D2475" s="128" t="s">
        <v>165</v>
      </c>
      <c r="E2475" s="129" t="s">
        <v>1629</v>
      </c>
      <c r="F2475" s="130" t="s">
        <v>1630</v>
      </c>
      <c r="G2475" s="131" t="s">
        <v>277</v>
      </c>
      <c r="H2475" s="132">
        <v>5.4059999999999997</v>
      </c>
      <c r="I2475" s="133"/>
      <c r="J2475" s="134">
        <f>ROUND(I2475*H2475,2)</f>
        <v>0</v>
      </c>
      <c r="K2475" s="130" t="s">
        <v>169</v>
      </c>
      <c r="L2475" s="33"/>
      <c r="M2475" s="135" t="s">
        <v>19</v>
      </c>
      <c r="N2475" s="136" t="s">
        <v>47</v>
      </c>
      <c r="P2475" s="137">
        <f>O2475*H2475</f>
        <v>0</v>
      </c>
      <c r="Q2475" s="137">
        <v>0</v>
      </c>
      <c r="R2475" s="137">
        <f>Q2475*H2475</f>
        <v>0</v>
      </c>
      <c r="S2475" s="137">
        <v>0</v>
      </c>
      <c r="T2475" s="138">
        <f>S2475*H2475</f>
        <v>0</v>
      </c>
      <c r="AR2475" s="139" t="s">
        <v>170</v>
      </c>
      <c r="AT2475" s="139" t="s">
        <v>165</v>
      </c>
      <c r="AU2475" s="139" t="s">
        <v>86</v>
      </c>
      <c r="AY2475" s="18" t="s">
        <v>163</v>
      </c>
      <c r="BE2475" s="140">
        <f>IF(N2475="základní",J2475,0)</f>
        <v>0</v>
      </c>
      <c r="BF2475" s="140">
        <f>IF(N2475="snížená",J2475,0)</f>
        <v>0</v>
      </c>
      <c r="BG2475" s="140">
        <f>IF(N2475="zákl. přenesená",J2475,0)</f>
        <v>0</v>
      </c>
      <c r="BH2475" s="140">
        <f>IF(N2475="sníž. přenesená",J2475,0)</f>
        <v>0</v>
      </c>
      <c r="BI2475" s="140">
        <f>IF(N2475="nulová",J2475,0)</f>
        <v>0</v>
      </c>
      <c r="BJ2475" s="18" t="s">
        <v>84</v>
      </c>
      <c r="BK2475" s="140">
        <f>ROUND(I2475*H2475,2)</f>
        <v>0</v>
      </c>
      <c r="BL2475" s="18" t="s">
        <v>170</v>
      </c>
      <c r="BM2475" s="139" t="s">
        <v>1631</v>
      </c>
    </row>
    <row r="2476" spans="2:65" s="1" customFormat="1" ht="28.8">
      <c r="B2476" s="33"/>
      <c r="D2476" s="141" t="s">
        <v>172</v>
      </c>
      <c r="F2476" s="142" t="s">
        <v>1632</v>
      </c>
      <c r="I2476" s="143"/>
      <c r="L2476" s="33"/>
      <c r="M2476" s="144"/>
      <c r="T2476" s="54"/>
      <c r="AT2476" s="18" t="s">
        <v>172</v>
      </c>
      <c r="AU2476" s="18" t="s">
        <v>86</v>
      </c>
    </row>
    <row r="2477" spans="2:65" s="1" customFormat="1">
      <c r="B2477" s="33"/>
      <c r="D2477" s="145" t="s">
        <v>174</v>
      </c>
      <c r="F2477" s="146" t="s">
        <v>1633</v>
      </c>
      <c r="I2477" s="143"/>
      <c r="L2477" s="33"/>
      <c r="M2477" s="144"/>
      <c r="T2477" s="54"/>
      <c r="AT2477" s="18" t="s">
        <v>174</v>
      </c>
      <c r="AU2477" s="18" t="s">
        <v>86</v>
      </c>
    </row>
    <row r="2478" spans="2:65" s="1" customFormat="1" ht="33" customHeight="1">
      <c r="B2478" s="33"/>
      <c r="C2478" s="128" t="s">
        <v>1634</v>
      </c>
      <c r="D2478" s="128" t="s">
        <v>165</v>
      </c>
      <c r="E2478" s="129" t="s">
        <v>1635</v>
      </c>
      <c r="F2478" s="130" t="s">
        <v>1636</v>
      </c>
      <c r="G2478" s="131" t="s">
        <v>277</v>
      </c>
      <c r="H2478" s="132">
        <v>0.92</v>
      </c>
      <c r="I2478" s="133"/>
      <c r="J2478" s="134">
        <f>ROUND(I2478*H2478,2)</f>
        <v>0</v>
      </c>
      <c r="K2478" s="130" t="s">
        <v>169</v>
      </c>
      <c r="L2478" s="33"/>
      <c r="M2478" s="135" t="s">
        <v>19</v>
      </c>
      <c r="N2478" s="136" t="s">
        <v>47</v>
      </c>
      <c r="P2478" s="137">
        <f>O2478*H2478</f>
        <v>0</v>
      </c>
      <c r="Q2478" s="137">
        <v>0</v>
      </c>
      <c r="R2478" s="137">
        <f>Q2478*H2478</f>
        <v>0</v>
      </c>
      <c r="S2478" s="137">
        <v>0</v>
      </c>
      <c r="T2478" s="138">
        <f>S2478*H2478</f>
        <v>0</v>
      </c>
      <c r="AR2478" s="139" t="s">
        <v>170</v>
      </c>
      <c r="AT2478" s="139" t="s">
        <v>165</v>
      </c>
      <c r="AU2478" s="139" t="s">
        <v>86</v>
      </c>
      <c r="AY2478" s="18" t="s">
        <v>163</v>
      </c>
      <c r="BE2478" s="140">
        <f>IF(N2478="základní",J2478,0)</f>
        <v>0</v>
      </c>
      <c r="BF2478" s="140">
        <f>IF(N2478="snížená",J2478,0)</f>
        <v>0</v>
      </c>
      <c r="BG2478" s="140">
        <f>IF(N2478="zákl. přenesená",J2478,0)</f>
        <v>0</v>
      </c>
      <c r="BH2478" s="140">
        <f>IF(N2478="sníž. přenesená",J2478,0)</f>
        <v>0</v>
      </c>
      <c r="BI2478" s="140">
        <f>IF(N2478="nulová",J2478,0)</f>
        <v>0</v>
      </c>
      <c r="BJ2478" s="18" t="s">
        <v>84</v>
      </c>
      <c r="BK2478" s="140">
        <f>ROUND(I2478*H2478,2)</f>
        <v>0</v>
      </c>
      <c r="BL2478" s="18" t="s">
        <v>170</v>
      </c>
      <c r="BM2478" s="139" t="s">
        <v>1637</v>
      </c>
    </row>
    <row r="2479" spans="2:65" s="1" customFormat="1" ht="28.8">
      <c r="B2479" s="33"/>
      <c r="D2479" s="141" t="s">
        <v>172</v>
      </c>
      <c r="F2479" s="142" t="s">
        <v>1638</v>
      </c>
      <c r="I2479" s="143"/>
      <c r="L2479" s="33"/>
      <c r="M2479" s="144"/>
      <c r="T2479" s="54"/>
      <c r="AT2479" s="18" t="s">
        <v>172</v>
      </c>
      <c r="AU2479" s="18" t="s">
        <v>86</v>
      </c>
    </row>
    <row r="2480" spans="2:65" s="1" customFormat="1">
      <c r="B2480" s="33"/>
      <c r="D2480" s="145" t="s">
        <v>174</v>
      </c>
      <c r="F2480" s="146" t="s">
        <v>1639</v>
      </c>
      <c r="I2480" s="143"/>
      <c r="L2480" s="33"/>
      <c r="M2480" s="144"/>
      <c r="T2480" s="54"/>
      <c r="AT2480" s="18" t="s">
        <v>174</v>
      </c>
      <c r="AU2480" s="18" t="s">
        <v>86</v>
      </c>
    </row>
    <row r="2481" spans="2:65" s="11" customFormat="1" ht="22.8" customHeight="1">
      <c r="B2481" s="116"/>
      <c r="D2481" s="117" t="s">
        <v>75</v>
      </c>
      <c r="E2481" s="126" t="s">
        <v>1640</v>
      </c>
      <c r="F2481" s="126" t="s">
        <v>1641</v>
      </c>
      <c r="I2481" s="119"/>
      <c r="J2481" s="127">
        <f>BK2481</f>
        <v>0</v>
      </c>
      <c r="L2481" s="116"/>
      <c r="M2481" s="121"/>
      <c r="P2481" s="122">
        <f>SUM(P2482:P2484)</f>
        <v>0</v>
      </c>
      <c r="R2481" s="122">
        <f>SUM(R2482:R2484)</f>
        <v>0</v>
      </c>
      <c r="T2481" s="123">
        <f>SUM(T2482:T2484)</f>
        <v>0</v>
      </c>
      <c r="AR2481" s="117" t="s">
        <v>84</v>
      </c>
      <c r="AT2481" s="124" t="s">
        <v>75</v>
      </c>
      <c r="AU2481" s="124" t="s">
        <v>84</v>
      </c>
      <c r="AY2481" s="117" t="s">
        <v>163</v>
      </c>
      <c r="BK2481" s="125">
        <f>SUM(BK2482:BK2484)</f>
        <v>0</v>
      </c>
    </row>
    <row r="2482" spans="2:65" s="1" customFormat="1" ht="21.75" customHeight="1">
      <c r="B2482" s="33"/>
      <c r="C2482" s="128" t="s">
        <v>1642</v>
      </c>
      <c r="D2482" s="128" t="s">
        <v>165</v>
      </c>
      <c r="E2482" s="129" t="s">
        <v>1643</v>
      </c>
      <c r="F2482" s="130" t="s">
        <v>1644</v>
      </c>
      <c r="G2482" s="131" t="s">
        <v>277</v>
      </c>
      <c r="H2482" s="132">
        <v>792.18</v>
      </c>
      <c r="I2482" s="133"/>
      <c r="J2482" s="134">
        <f>ROUND(I2482*H2482,2)</f>
        <v>0</v>
      </c>
      <c r="K2482" s="130" t="s">
        <v>169</v>
      </c>
      <c r="L2482" s="33"/>
      <c r="M2482" s="135" t="s">
        <v>19</v>
      </c>
      <c r="N2482" s="136" t="s">
        <v>47</v>
      </c>
      <c r="P2482" s="137">
        <f>O2482*H2482</f>
        <v>0</v>
      </c>
      <c r="Q2482" s="137">
        <v>0</v>
      </c>
      <c r="R2482" s="137">
        <f>Q2482*H2482</f>
        <v>0</v>
      </c>
      <c r="S2482" s="137">
        <v>0</v>
      </c>
      <c r="T2482" s="138">
        <f>S2482*H2482</f>
        <v>0</v>
      </c>
      <c r="AR2482" s="139" t="s">
        <v>170</v>
      </c>
      <c r="AT2482" s="139" t="s">
        <v>165</v>
      </c>
      <c r="AU2482" s="139" t="s">
        <v>86</v>
      </c>
      <c r="AY2482" s="18" t="s">
        <v>163</v>
      </c>
      <c r="BE2482" s="140">
        <f>IF(N2482="základní",J2482,0)</f>
        <v>0</v>
      </c>
      <c r="BF2482" s="140">
        <f>IF(N2482="snížená",J2482,0)</f>
        <v>0</v>
      </c>
      <c r="BG2482" s="140">
        <f>IF(N2482="zákl. přenesená",J2482,0)</f>
        <v>0</v>
      </c>
      <c r="BH2482" s="140">
        <f>IF(N2482="sníž. přenesená",J2482,0)</f>
        <v>0</v>
      </c>
      <c r="BI2482" s="140">
        <f>IF(N2482="nulová",J2482,0)</f>
        <v>0</v>
      </c>
      <c r="BJ2482" s="18" t="s">
        <v>84</v>
      </c>
      <c r="BK2482" s="140">
        <f>ROUND(I2482*H2482,2)</f>
        <v>0</v>
      </c>
      <c r="BL2482" s="18" t="s">
        <v>170</v>
      </c>
      <c r="BM2482" s="139" t="s">
        <v>1645</v>
      </c>
    </row>
    <row r="2483" spans="2:65" s="1" customFormat="1" ht="38.4">
      <c r="B2483" s="33"/>
      <c r="D2483" s="141" t="s">
        <v>172</v>
      </c>
      <c r="F2483" s="142" t="s">
        <v>1646</v>
      </c>
      <c r="I2483" s="143"/>
      <c r="L2483" s="33"/>
      <c r="M2483" s="144"/>
      <c r="T2483" s="54"/>
      <c r="AT2483" s="18" t="s">
        <v>172</v>
      </c>
      <c r="AU2483" s="18" t="s">
        <v>86</v>
      </c>
    </row>
    <row r="2484" spans="2:65" s="1" customFormat="1">
      <c r="B2484" s="33"/>
      <c r="D2484" s="145" t="s">
        <v>174</v>
      </c>
      <c r="F2484" s="146" t="s">
        <v>1647</v>
      </c>
      <c r="I2484" s="143"/>
      <c r="L2484" s="33"/>
      <c r="M2484" s="144"/>
      <c r="T2484" s="54"/>
      <c r="AT2484" s="18" t="s">
        <v>174</v>
      </c>
      <c r="AU2484" s="18" t="s">
        <v>86</v>
      </c>
    </row>
    <row r="2485" spans="2:65" s="11" customFormat="1" ht="25.95" customHeight="1">
      <c r="B2485" s="116"/>
      <c r="D2485" s="117" t="s">
        <v>75</v>
      </c>
      <c r="E2485" s="118" t="s">
        <v>1648</v>
      </c>
      <c r="F2485" s="118" t="s">
        <v>1649</v>
      </c>
      <c r="I2485" s="119"/>
      <c r="J2485" s="120">
        <f>BK2485</f>
        <v>0</v>
      </c>
      <c r="L2485" s="116"/>
      <c r="M2485" s="121"/>
      <c r="P2485" s="122">
        <f>P2486+P2522+P2646+P2850+P2878+P2894+P3013+P3070+P3160+P3355+P3696+P3723+P3884+P4132+P4875+P4909</f>
        <v>0</v>
      </c>
      <c r="R2485" s="122">
        <f>R2486+R2522+R2646+R2850+R2878+R2894+R3013+R3070+R3160+R3355+R3696+R3723+R3884+R4132+R4875+R4909</f>
        <v>49.366471637800011</v>
      </c>
      <c r="T2485" s="123">
        <f>T2486+T2522+T2646+T2850+T2878+T2894+T3013+T3070+T3160+T3355+T3696+T3723+T3884+T4132+T4875+T4909</f>
        <v>3.0342000000000001E-2</v>
      </c>
      <c r="AR2485" s="117" t="s">
        <v>86</v>
      </c>
      <c r="AT2485" s="124" t="s">
        <v>75</v>
      </c>
      <c r="AU2485" s="124" t="s">
        <v>76</v>
      </c>
      <c r="AY2485" s="117" t="s">
        <v>163</v>
      </c>
      <c r="BK2485" s="125">
        <f>BK2486+BK2522+BK2646+BK2850+BK2878+BK2894+BK3013+BK3070+BK3160+BK3355+BK3696+BK3723+BK3884+BK4132+BK4875+BK4909</f>
        <v>0</v>
      </c>
    </row>
    <row r="2486" spans="2:65" s="11" customFormat="1" ht="22.8" customHeight="1">
      <c r="B2486" s="116"/>
      <c r="D2486" s="117" t="s">
        <v>75</v>
      </c>
      <c r="E2486" s="126" t="s">
        <v>1650</v>
      </c>
      <c r="F2486" s="126" t="s">
        <v>1651</v>
      </c>
      <c r="I2486" s="119"/>
      <c r="J2486" s="127">
        <f>BK2486</f>
        <v>0</v>
      </c>
      <c r="L2486" s="116"/>
      <c r="M2486" s="121"/>
      <c r="P2486" s="122">
        <f>SUM(P2487:P2521)</f>
        <v>0</v>
      </c>
      <c r="R2486" s="122">
        <f>SUM(R2487:R2521)</f>
        <v>4.8191532000000006</v>
      </c>
      <c r="T2486" s="123">
        <f>SUM(T2487:T2521)</f>
        <v>0</v>
      </c>
      <c r="AR2486" s="117" t="s">
        <v>86</v>
      </c>
      <c r="AT2486" s="124" t="s">
        <v>75</v>
      </c>
      <c r="AU2486" s="124" t="s">
        <v>84</v>
      </c>
      <c r="AY2486" s="117" t="s">
        <v>163</v>
      </c>
      <c r="BK2486" s="125">
        <f>SUM(BK2487:BK2521)</f>
        <v>0</v>
      </c>
    </row>
    <row r="2487" spans="2:65" s="1" customFormat="1" ht="24.15" customHeight="1">
      <c r="B2487" s="33"/>
      <c r="C2487" s="128" t="s">
        <v>1652</v>
      </c>
      <c r="D2487" s="128" t="s">
        <v>165</v>
      </c>
      <c r="E2487" s="129" t="s">
        <v>1653</v>
      </c>
      <c r="F2487" s="130" t="s">
        <v>1654</v>
      </c>
      <c r="G2487" s="131" t="s">
        <v>187</v>
      </c>
      <c r="H2487" s="132">
        <v>298.11900000000003</v>
      </c>
      <c r="I2487" s="133"/>
      <c r="J2487" s="134">
        <f>ROUND(I2487*H2487,2)</f>
        <v>0</v>
      </c>
      <c r="K2487" s="130" t="s">
        <v>169</v>
      </c>
      <c r="L2487" s="33"/>
      <c r="M2487" s="135" t="s">
        <v>19</v>
      </c>
      <c r="N2487" s="136" t="s">
        <v>47</v>
      </c>
      <c r="P2487" s="137">
        <f>O2487*H2487</f>
        <v>0</v>
      </c>
      <c r="Q2487" s="137">
        <v>0</v>
      </c>
      <c r="R2487" s="137">
        <f>Q2487*H2487</f>
        <v>0</v>
      </c>
      <c r="S2487" s="137">
        <v>0</v>
      </c>
      <c r="T2487" s="138">
        <f>S2487*H2487</f>
        <v>0</v>
      </c>
      <c r="AR2487" s="139" t="s">
        <v>302</v>
      </c>
      <c r="AT2487" s="139" t="s">
        <v>165</v>
      </c>
      <c r="AU2487" s="139" t="s">
        <v>86</v>
      </c>
      <c r="AY2487" s="18" t="s">
        <v>163</v>
      </c>
      <c r="BE2487" s="140">
        <f>IF(N2487="základní",J2487,0)</f>
        <v>0</v>
      </c>
      <c r="BF2487" s="140">
        <f>IF(N2487="snížená",J2487,0)</f>
        <v>0</v>
      </c>
      <c r="BG2487" s="140">
        <f>IF(N2487="zákl. přenesená",J2487,0)</f>
        <v>0</v>
      </c>
      <c r="BH2487" s="140">
        <f>IF(N2487="sníž. přenesená",J2487,0)</f>
        <v>0</v>
      </c>
      <c r="BI2487" s="140">
        <f>IF(N2487="nulová",J2487,0)</f>
        <v>0</v>
      </c>
      <c r="BJ2487" s="18" t="s">
        <v>84</v>
      </c>
      <c r="BK2487" s="140">
        <f>ROUND(I2487*H2487,2)</f>
        <v>0</v>
      </c>
      <c r="BL2487" s="18" t="s">
        <v>302</v>
      </c>
      <c r="BM2487" s="139" t="s">
        <v>1655</v>
      </c>
    </row>
    <row r="2488" spans="2:65" s="1" customFormat="1" ht="19.2">
      <c r="B2488" s="33"/>
      <c r="D2488" s="141" t="s">
        <v>172</v>
      </c>
      <c r="F2488" s="142" t="s">
        <v>1656</v>
      </c>
      <c r="I2488" s="143"/>
      <c r="L2488" s="33"/>
      <c r="M2488" s="144"/>
      <c r="T2488" s="54"/>
      <c r="AT2488" s="18" t="s">
        <v>172</v>
      </c>
      <c r="AU2488" s="18" t="s">
        <v>86</v>
      </c>
    </row>
    <row r="2489" spans="2:65" s="1" customFormat="1">
      <c r="B2489" s="33"/>
      <c r="D2489" s="145" t="s">
        <v>174</v>
      </c>
      <c r="F2489" s="146" t="s">
        <v>1657</v>
      </c>
      <c r="I2489" s="143"/>
      <c r="L2489" s="33"/>
      <c r="M2489" s="144"/>
      <c r="T2489" s="54"/>
      <c r="AT2489" s="18" t="s">
        <v>174</v>
      </c>
      <c r="AU2489" s="18" t="s">
        <v>86</v>
      </c>
    </row>
    <row r="2490" spans="2:65" s="12" customFormat="1" ht="20.399999999999999">
      <c r="B2490" s="147"/>
      <c r="D2490" s="141" t="s">
        <v>176</v>
      </c>
      <c r="E2490" s="148" t="s">
        <v>19</v>
      </c>
      <c r="F2490" s="149" t="s">
        <v>1658</v>
      </c>
      <c r="H2490" s="148" t="s">
        <v>19</v>
      </c>
      <c r="I2490" s="150"/>
      <c r="L2490" s="147"/>
      <c r="M2490" s="151"/>
      <c r="T2490" s="152"/>
      <c r="AT2490" s="148" t="s">
        <v>176</v>
      </c>
      <c r="AU2490" s="148" t="s">
        <v>86</v>
      </c>
      <c r="AV2490" s="12" t="s">
        <v>84</v>
      </c>
      <c r="AW2490" s="12" t="s">
        <v>37</v>
      </c>
      <c r="AX2490" s="12" t="s">
        <v>76</v>
      </c>
      <c r="AY2490" s="148" t="s">
        <v>163</v>
      </c>
    </row>
    <row r="2491" spans="2:65" s="13" customFormat="1">
      <c r="B2491" s="153"/>
      <c r="D2491" s="141" t="s">
        <v>176</v>
      </c>
      <c r="E2491" s="154" t="s">
        <v>19</v>
      </c>
      <c r="F2491" s="155" t="s">
        <v>1659</v>
      </c>
      <c r="H2491" s="156">
        <v>272.16000000000003</v>
      </c>
      <c r="I2491" s="157"/>
      <c r="L2491" s="153"/>
      <c r="M2491" s="158"/>
      <c r="T2491" s="159"/>
      <c r="AT2491" s="154" t="s">
        <v>176</v>
      </c>
      <c r="AU2491" s="154" t="s">
        <v>86</v>
      </c>
      <c r="AV2491" s="13" t="s">
        <v>86</v>
      </c>
      <c r="AW2491" s="13" t="s">
        <v>37</v>
      </c>
      <c r="AX2491" s="13" t="s">
        <v>76</v>
      </c>
      <c r="AY2491" s="154" t="s">
        <v>163</v>
      </c>
    </row>
    <row r="2492" spans="2:65" s="13" customFormat="1">
      <c r="B2492" s="153"/>
      <c r="D2492" s="141" t="s">
        <v>176</v>
      </c>
      <c r="E2492" s="154" t="s">
        <v>19</v>
      </c>
      <c r="F2492" s="155" t="s">
        <v>1660</v>
      </c>
      <c r="H2492" s="156">
        <v>25.959</v>
      </c>
      <c r="I2492" s="157"/>
      <c r="L2492" s="153"/>
      <c r="M2492" s="158"/>
      <c r="T2492" s="159"/>
      <c r="AT2492" s="154" t="s">
        <v>176</v>
      </c>
      <c r="AU2492" s="154" t="s">
        <v>86</v>
      </c>
      <c r="AV2492" s="13" t="s">
        <v>86</v>
      </c>
      <c r="AW2492" s="13" t="s">
        <v>37</v>
      </c>
      <c r="AX2492" s="13" t="s">
        <v>76</v>
      </c>
      <c r="AY2492" s="154" t="s">
        <v>163</v>
      </c>
    </row>
    <row r="2493" spans="2:65" s="14" customFormat="1">
      <c r="B2493" s="160"/>
      <c r="D2493" s="141" t="s">
        <v>176</v>
      </c>
      <c r="E2493" s="161" t="s">
        <v>19</v>
      </c>
      <c r="F2493" s="162" t="s">
        <v>178</v>
      </c>
      <c r="H2493" s="163">
        <v>298.11900000000003</v>
      </c>
      <c r="I2493" s="164"/>
      <c r="L2493" s="160"/>
      <c r="M2493" s="165"/>
      <c r="T2493" s="166"/>
      <c r="AT2493" s="161" t="s">
        <v>176</v>
      </c>
      <c r="AU2493" s="161" t="s">
        <v>86</v>
      </c>
      <c r="AV2493" s="14" t="s">
        <v>170</v>
      </c>
      <c r="AW2493" s="14" t="s">
        <v>37</v>
      </c>
      <c r="AX2493" s="14" t="s">
        <v>84</v>
      </c>
      <c r="AY2493" s="161" t="s">
        <v>163</v>
      </c>
    </row>
    <row r="2494" spans="2:65" s="1" customFormat="1" ht="24.15" customHeight="1">
      <c r="B2494" s="33"/>
      <c r="C2494" s="128" t="s">
        <v>1661</v>
      </c>
      <c r="D2494" s="128" t="s">
        <v>165</v>
      </c>
      <c r="E2494" s="129" t="s">
        <v>1662</v>
      </c>
      <c r="F2494" s="130" t="s">
        <v>1663</v>
      </c>
      <c r="G2494" s="131" t="s">
        <v>187</v>
      </c>
      <c r="H2494" s="132">
        <v>70.031999999999996</v>
      </c>
      <c r="I2494" s="133"/>
      <c r="J2494" s="134">
        <f>ROUND(I2494*H2494,2)</f>
        <v>0</v>
      </c>
      <c r="K2494" s="130" t="s">
        <v>169</v>
      </c>
      <c r="L2494" s="33"/>
      <c r="M2494" s="135" t="s">
        <v>19</v>
      </c>
      <c r="N2494" s="136" t="s">
        <v>47</v>
      </c>
      <c r="P2494" s="137">
        <f>O2494*H2494</f>
        <v>0</v>
      </c>
      <c r="Q2494" s="137">
        <v>0</v>
      </c>
      <c r="R2494" s="137">
        <f>Q2494*H2494</f>
        <v>0</v>
      </c>
      <c r="S2494" s="137">
        <v>0</v>
      </c>
      <c r="T2494" s="138">
        <f>S2494*H2494</f>
        <v>0</v>
      </c>
      <c r="AR2494" s="139" t="s">
        <v>302</v>
      </c>
      <c r="AT2494" s="139" t="s">
        <v>165</v>
      </c>
      <c r="AU2494" s="139" t="s">
        <v>86</v>
      </c>
      <c r="AY2494" s="18" t="s">
        <v>163</v>
      </c>
      <c r="BE2494" s="140">
        <f>IF(N2494="základní",J2494,0)</f>
        <v>0</v>
      </c>
      <c r="BF2494" s="140">
        <f>IF(N2494="snížená",J2494,0)</f>
        <v>0</v>
      </c>
      <c r="BG2494" s="140">
        <f>IF(N2494="zákl. přenesená",J2494,0)</f>
        <v>0</v>
      </c>
      <c r="BH2494" s="140">
        <f>IF(N2494="sníž. přenesená",J2494,0)</f>
        <v>0</v>
      </c>
      <c r="BI2494" s="140">
        <f>IF(N2494="nulová",J2494,0)</f>
        <v>0</v>
      </c>
      <c r="BJ2494" s="18" t="s">
        <v>84</v>
      </c>
      <c r="BK2494" s="140">
        <f>ROUND(I2494*H2494,2)</f>
        <v>0</v>
      </c>
      <c r="BL2494" s="18" t="s">
        <v>302</v>
      </c>
      <c r="BM2494" s="139" t="s">
        <v>1664</v>
      </c>
    </row>
    <row r="2495" spans="2:65" s="1" customFormat="1" ht="19.2">
      <c r="B2495" s="33"/>
      <c r="D2495" s="141" t="s">
        <v>172</v>
      </c>
      <c r="F2495" s="142" t="s">
        <v>1665</v>
      </c>
      <c r="I2495" s="143"/>
      <c r="L2495" s="33"/>
      <c r="M2495" s="144"/>
      <c r="T2495" s="54"/>
      <c r="AT2495" s="18" t="s">
        <v>172</v>
      </c>
      <c r="AU2495" s="18" t="s">
        <v>86</v>
      </c>
    </row>
    <row r="2496" spans="2:65" s="1" customFormat="1">
      <c r="B2496" s="33"/>
      <c r="D2496" s="145" t="s">
        <v>174</v>
      </c>
      <c r="F2496" s="146" t="s">
        <v>1666</v>
      </c>
      <c r="I2496" s="143"/>
      <c r="L2496" s="33"/>
      <c r="M2496" s="144"/>
      <c r="T2496" s="54"/>
      <c r="AT2496" s="18" t="s">
        <v>174</v>
      </c>
      <c r="AU2496" s="18" t="s">
        <v>86</v>
      </c>
    </row>
    <row r="2497" spans="2:65" s="12" customFormat="1" ht="20.399999999999999">
      <c r="B2497" s="147"/>
      <c r="D2497" s="141" t="s">
        <v>176</v>
      </c>
      <c r="E2497" s="148" t="s">
        <v>19</v>
      </c>
      <c r="F2497" s="149" t="s">
        <v>1658</v>
      </c>
      <c r="H2497" s="148" t="s">
        <v>19</v>
      </c>
      <c r="I2497" s="150"/>
      <c r="L2497" s="147"/>
      <c r="M2497" s="151"/>
      <c r="T2497" s="152"/>
      <c r="AT2497" s="148" t="s">
        <v>176</v>
      </c>
      <c r="AU2497" s="148" t="s">
        <v>86</v>
      </c>
      <c r="AV2497" s="12" t="s">
        <v>84</v>
      </c>
      <c r="AW2497" s="12" t="s">
        <v>37</v>
      </c>
      <c r="AX2497" s="12" t="s">
        <v>76</v>
      </c>
      <c r="AY2497" s="148" t="s">
        <v>163</v>
      </c>
    </row>
    <row r="2498" spans="2:65" s="13" customFormat="1" ht="20.399999999999999">
      <c r="B2498" s="153"/>
      <c r="D2498" s="141" t="s">
        <v>176</v>
      </c>
      <c r="E2498" s="154" t="s">
        <v>19</v>
      </c>
      <c r="F2498" s="155" t="s">
        <v>1667</v>
      </c>
      <c r="H2498" s="156">
        <v>70.031999999999996</v>
      </c>
      <c r="I2498" s="157"/>
      <c r="L2498" s="153"/>
      <c r="M2498" s="158"/>
      <c r="T2498" s="159"/>
      <c r="AT2498" s="154" t="s">
        <v>176</v>
      </c>
      <c r="AU2498" s="154" t="s">
        <v>86</v>
      </c>
      <c r="AV2498" s="13" t="s">
        <v>86</v>
      </c>
      <c r="AW2498" s="13" t="s">
        <v>37</v>
      </c>
      <c r="AX2498" s="13" t="s">
        <v>76</v>
      </c>
      <c r="AY2498" s="154" t="s">
        <v>163</v>
      </c>
    </row>
    <row r="2499" spans="2:65" s="14" customFormat="1">
      <c r="B2499" s="160"/>
      <c r="D2499" s="141" t="s">
        <v>176</v>
      </c>
      <c r="E2499" s="161" t="s">
        <v>19</v>
      </c>
      <c r="F2499" s="162" t="s">
        <v>178</v>
      </c>
      <c r="H2499" s="163">
        <v>70.031999999999996</v>
      </c>
      <c r="I2499" s="164"/>
      <c r="L2499" s="160"/>
      <c r="M2499" s="165"/>
      <c r="T2499" s="166"/>
      <c r="AT2499" s="161" t="s">
        <v>176</v>
      </c>
      <c r="AU2499" s="161" t="s">
        <v>86</v>
      </c>
      <c r="AV2499" s="14" t="s">
        <v>170</v>
      </c>
      <c r="AW2499" s="14" t="s">
        <v>37</v>
      </c>
      <c r="AX2499" s="14" t="s">
        <v>84</v>
      </c>
      <c r="AY2499" s="161" t="s">
        <v>163</v>
      </c>
    </row>
    <row r="2500" spans="2:65" s="1" customFormat="1" ht="16.5" customHeight="1">
      <c r="B2500" s="33"/>
      <c r="C2500" s="167" t="s">
        <v>1668</v>
      </c>
      <c r="D2500" s="167" t="s">
        <v>323</v>
      </c>
      <c r="E2500" s="168" t="s">
        <v>1669</v>
      </c>
      <c r="F2500" s="169" t="s">
        <v>1670</v>
      </c>
      <c r="G2500" s="170" t="s">
        <v>277</v>
      </c>
      <c r="H2500" s="171">
        <v>0.151</v>
      </c>
      <c r="I2500" s="172"/>
      <c r="J2500" s="173">
        <f>ROUND(I2500*H2500,2)</f>
        <v>0</v>
      </c>
      <c r="K2500" s="169" t="s">
        <v>169</v>
      </c>
      <c r="L2500" s="174"/>
      <c r="M2500" s="175" t="s">
        <v>19</v>
      </c>
      <c r="N2500" s="176" t="s">
        <v>47</v>
      </c>
      <c r="P2500" s="137">
        <f>O2500*H2500</f>
        <v>0</v>
      </c>
      <c r="Q2500" s="137">
        <v>1</v>
      </c>
      <c r="R2500" s="137">
        <f>Q2500*H2500</f>
        <v>0.151</v>
      </c>
      <c r="S2500" s="137">
        <v>0</v>
      </c>
      <c r="T2500" s="138">
        <f>S2500*H2500</f>
        <v>0</v>
      </c>
      <c r="AR2500" s="139" t="s">
        <v>403</v>
      </c>
      <c r="AT2500" s="139" t="s">
        <v>323</v>
      </c>
      <c r="AU2500" s="139" t="s">
        <v>86</v>
      </c>
      <c r="AY2500" s="18" t="s">
        <v>163</v>
      </c>
      <c r="BE2500" s="140">
        <f>IF(N2500="základní",J2500,0)</f>
        <v>0</v>
      </c>
      <c r="BF2500" s="140">
        <f>IF(N2500="snížená",J2500,0)</f>
        <v>0</v>
      </c>
      <c r="BG2500" s="140">
        <f>IF(N2500="zákl. přenesená",J2500,0)</f>
        <v>0</v>
      </c>
      <c r="BH2500" s="140">
        <f>IF(N2500="sníž. přenesená",J2500,0)</f>
        <v>0</v>
      </c>
      <c r="BI2500" s="140">
        <f>IF(N2500="nulová",J2500,0)</f>
        <v>0</v>
      </c>
      <c r="BJ2500" s="18" t="s">
        <v>84</v>
      </c>
      <c r="BK2500" s="140">
        <f>ROUND(I2500*H2500,2)</f>
        <v>0</v>
      </c>
      <c r="BL2500" s="18" t="s">
        <v>302</v>
      </c>
      <c r="BM2500" s="139" t="s">
        <v>1671</v>
      </c>
    </row>
    <row r="2501" spans="2:65" s="1" customFormat="1">
      <c r="B2501" s="33"/>
      <c r="D2501" s="141" t="s">
        <v>172</v>
      </c>
      <c r="F2501" s="142" t="s">
        <v>1670</v>
      </c>
      <c r="I2501" s="143"/>
      <c r="L2501" s="33"/>
      <c r="M2501" s="144"/>
      <c r="T2501" s="54"/>
      <c r="AT2501" s="18" t="s">
        <v>172</v>
      </c>
      <c r="AU2501" s="18" t="s">
        <v>86</v>
      </c>
    </row>
    <row r="2502" spans="2:65" s="13" customFormat="1">
      <c r="B2502" s="153"/>
      <c r="D2502" s="141" t="s">
        <v>176</v>
      </c>
      <c r="F2502" s="155" t="s">
        <v>1672</v>
      </c>
      <c r="H2502" s="156">
        <v>0.151</v>
      </c>
      <c r="I2502" s="157"/>
      <c r="L2502" s="153"/>
      <c r="M2502" s="158"/>
      <c r="T2502" s="159"/>
      <c r="AT2502" s="154" t="s">
        <v>176</v>
      </c>
      <c r="AU2502" s="154" t="s">
        <v>86</v>
      </c>
      <c r="AV2502" s="13" t="s">
        <v>86</v>
      </c>
      <c r="AW2502" s="13" t="s">
        <v>4</v>
      </c>
      <c r="AX2502" s="13" t="s">
        <v>84</v>
      </c>
      <c r="AY2502" s="154" t="s">
        <v>163</v>
      </c>
    </row>
    <row r="2503" spans="2:65" s="1" customFormat="1" ht="24.15" customHeight="1">
      <c r="B2503" s="33"/>
      <c r="C2503" s="128" t="s">
        <v>1673</v>
      </c>
      <c r="D2503" s="128" t="s">
        <v>165</v>
      </c>
      <c r="E2503" s="129" t="s">
        <v>1674</v>
      </c>
      <c r="F2503" s="130" t="s">
        <v>1675</v>
      </c>
      <c r="G2503" s="131" t="s">
        <v>187</v>
      </c>
      <c r="H2503" s="132">
        <v>596.23800000000006</v>
      </c>
      <c r="I2503" s="133"/>
      <c r="J2503" s="134">
        <f>ROUND(I2503*H2503,2)</f>
        <v>0</v>
      </c>
      <c r="K2503" s="130" t="s">
        <v>169</v>
      </c>
      <c r="L2503" s="33"/>
      <c r="M2503" s="135" t="s">
        <v>19</v>
      </c>
      <c r="N2503" s="136" t="s">
        <v>47</v>
      </c>
      <c r="P2503" s="137">
        <f>O2503*H2503</f>
        <v>0</v>
      </c>
      <c r="Q2503" s="137">
        <v>4.0000000000000002E-4</v>
      </c>
      <c r="R2503" s="137">
        <f>Q2503*H2503</f>
        <v>0.23849520000000005</v>
      </c>
      <c r="S2503" s="137">
        <v>0</v>
      </c>
      <c r="T2503" s="138">
        <f>S2503*H2503</f>
        <v>0</v>
      </c>
      <c r="AR2503" s="139" t="s">
        <v>302</v>
      </c>
      <c r="AT2503" s="139" t="s">
        <v>165</v>
      </c>
      <c r="AU2503" s="139" t="s">
        <v>86</v>
      </c>
      <c r="AY2503" s="18" t="s">
        <v>163</v>
      </c>
      <c r="BE2503" s="140">
        <f>IF(N2503="základní",J2503,0)</f>
        <v>0</v>
      </c>
      <c r="BF2503" s="140">
        <f>IF(N2503="snížená",J2503,0)</f>
        <v>0</v>
      </c>
      <c r="BG2503" s="140">
        <f>IF(N2503="zákl. přenesená",J2503,0)</f>
        <v>0</v>
      </c>
      <c r="BH2503" s="140">
        <f>IF(N2503="sníž. přenesená",J2503,0)</f>
        <v>0</v>
      </c>
      <c r="BI2503" s="140">
        <f>IF(N2503="nulová",J2503,0)</f>
        <v>0</v>
      </c>
      <c r="BJ2503" s="18" t="s">
        <v>84</v>
      </c>
      <c r="BK2503" s="140">
        <f>ROUND(I2503*H2503,2)</f>
        <v>0</v>
      </c>
      <c r="BL2503" s="18" t="s">
        <v>302</v>
      </c>
      <c r="BM2503" s="139" t="s">
        <v>1676</v>
      </c>
    </row>
    <row r="2504" spans="2:65" s="1" customFormat="1" ht="19.2">
      <c r="B2504" s="33"/>
      <c r="D2504" s="141" t="s">
        <v>172</v>
      </c>
      <c r="F2504" s="142" t="s">
        <v>1677</v>
      </c>
      <c r="I2504" s="143"/>
      <c r="L2504" s="33"/>
      <c r="M2504" s="144"/>
      <c r="T2504" s="54"/>
      <c r="AT2504" s="18" t="s">
        <v>172</v>
      </c>
      <c r="AU2504" s="18" t="s">
        <v>86</v>
      </c>
    </row>
    <row r="2505" spans="2:65" s="1" customFormat="1">
      <c r="B2505" s="33"/>
      <c r="D2505" s="145" t="s">
        <v>174</v>
      </c>
      <c r="F2505" s="146" t="s">
        <v>1678</v>
      </c>
      <c r="I2505" s="143"/>
      <c r="L2505" s="33"/>
      <c r="M2505" s="144"/>
      <c r="T2505" s="54"/>
      <c r="AT2505" s="18" t="s">
        <v>174</v>
      </c>
      <c r="AU2505" s="18" t="s">
        <v>86</v>
      </c>
    </row>
    <row r="2506" spans="2:65" s="12" customFormat="1" ht="20.399999999999999">
      <c r="B2506" s="147"/>
      <c r="D2506" s="141" t="s">
        <v>176</v>
      </c>
      <c r="E2506" s="148" t="s">
        <v>19</v>
      </c>
      <c r="F2506" s="149" t="s">
        <v>1658</v>
      </c>
      <c r="H2506" s="148" t="s">
        <v>19</v>
      </c>
      <c r="I2506" s="150"/>
      <c r="L2506" s="147"/>
      <c r="M2506" s="151"/>
      <c r="T2506" s="152"/>
      <c r="AT2506" s="148" t="s">
        <v>176</v>
      </c>
      <c r="AU2506" s="148" t="s">
        <v>86</v>
      </c>
      <c r="AV2506" s="12" t="s">
        <v>84</v>
      </c>
      <c r="AW2506" s="12" t="s">
        <v>37</v>
      </c>
      <c r="AX2506" s="12" t="s">
        <v>76</v>
      </c>
      <c r="AY2506" s="148" t="s">
        <v>163</v>
      </c>
    </row>
    <row r="2507" spans="2:65" s="13" customFormat="1">
      <c r="B2507" s="153"/>
      <c r="D2507" s="141" t="s">
        <v>176</v>
      </c>
      <c r="E2507" s="154" t="s">
        <v>19</v>
      </c>
      <c r="F2507" s="155" t="s">
        <v>1679</v>
      </c>
      <c r="H2507" s="156">
        <v>544.32000000000005</v>
      </c>
      <c r="I2507" s="157"/>
      <c r="L2507" s="153"/>
      <c r="M2507" s="158"/>
      <c r="T2507" s="159"/>
      <c r="AT2507" s="154" t="s">
        <v>176</v>
      </c>
      <c r="AU2507" s="154" t="s">
        <v>86</v>
      </c>
      <c r="AV2507" s="13" t="s">
        <v>86</v>
      </c>
      <c r="AW2507" s="13" t="s">
        <v>37</v>
      </c>
      <c r="AX2507" s="13" t="s">
        <v>76</v>
      </c>
      <c r="AY2507" s="154" t="s">
        <v>163</v>
      </c>
    </row>
    <row r="2508" spans="2:65" s="13" customFormat="1">
      <c r="B2508" s="153"/>
      <c r="D2508" s="141" t="s">
        <v>176</v>
      </c>
      <c r="E2508" s="154" t="s">
        <v>19</v>
      </c>
      <c r="F2508" s="155" t="s">
        <v>1680</v>
      </c>
      <c r="H2508" s="156">
        <v>51.917999999999999</v>
      </c>
      <c r="I2508" s="157"/>
      <c r="L2508" s="153"/>
      <c r="M2508" s="158"/>
      <c r="T2508" s="159"/>
      <c r="AT2508" s="154" t="s">
        <v>176</v>
      </c>
      <c r="AU2508" s="154" t="s">
        <v>86</v>
      </c>
      <c r="AV2508" s="13" t="s">
        <v>86</v>
      </c>
      <c r="AW2508" s="13" t="s">
        <v>37</v>
      </c>
      <c r="AX2508" s="13" t="s">
        <v>76</v>
      </c>
      <c r="AY2508" s="154" t="s">
        <v>163</v>
      </c>
    </row>
    <row r="2509" spans="2:65" s="14" customFormat="1">
      <c r="B2509" s="160"/>
      <c r="D2509" s="141" t="s">
        <v>176</v>
      </c>
      <c r="E2509" s="161" t="s">
        <v>19</v>
      </c>
      <c r="F2509" s="162" t="s">
        <v>178</v>
      </c>
      <c r="H2509" s="163">
        <v>596.23800000000006</v>
      </c>
      <c r="I2509" s="164"/>
      <c r="L2509" s="160"/>
      <c r="M2509" s="165"/>
      <c r="T2509" s="166"/>
      <c r="AT2509" s="161" t="s">
        <v>176</v>
      </c>
      <c r="AU2509" s="161" t="s">
        <v>86</v>
      </c>
      <c r="AV2509" s="14" t="s">
        <v>170</v>
      </c>
      <c r="AW2509" s="14" t="s">
        <v>37</v>
      </c>
      <c r="AX2509" s="14" t="s">
        <v>84</v>
      </c>
      <c r="AY2509" s="161" t="s">
        <v>163</v>
      </c>
    </row>
    <row r="2510" spans="2:65" s="1" customFormat="1" ht="24.15" customHeight="1">
      <c r="B2510" s="33"/>
      <c r="C2510" s="128" t="s">
        <v>1681</v>
      </c>
      <c r="D2510" s="128" t="s">
        <v>165</v>
      </c>
      <c r="E2510" s="129" t="s">
        <v>1682</v>
      </c>
      <c r="F2510" s="130" t="s">
        <v>1683</v>
      </c>
      <c r="G2510" s="131" t="s">
        <v>187</v>
      </c>
      <c r="H2510" s="132">
        <v>140.06299999999999</v>
      </c>
      <c r="I2510" s="133"/>
      <c r="J2510" s="134">
        <f>ROUND(I2510*H2510,2)</f>
        <v>0</v>
      </c>
      <c r="K2510" s="130" t="s">
        <v>169</v>
      </c>
      <c r="L2510" s="33"/>
      <c r="M2510" s="135" t="s">
        <v>19</v>
      </c>
      <c r="N2510" s="136" t="s">
        <v>47</v>
      </c>
      <c r="P2510" s="137">
        <f>O2510*H2510</f>
        <v>0</v>
      </c>
      <c r="Q2510" s="137">
        <v>4.0000000000000002E-4</v>
      </c>
      <c r="R2510" s="137">
        <f>Q2510*H2510</f>
        <v>5.6025199999999997E-2</v>
      </c>
      <c r="S2510" s="137">
        <v>0</v>
      </c>
      <c r="T2510" s="138">
        <f>S2510*H2510</f>
        <v>0</v>
      </c>
      <c r="AR2510" s="139" t="s">
        <v>302</v>
      </c>
      <c r="AT2510" s="139" t="s">
        <v>165</v>
      </c>
      <c r="AU2510" s="139" t="s">
        <v>86</v>
      </c>
      <c r="AY2510" s="18" t="s">
        <v>163</v>
      </c>
      <c r="BE2510" s="140">
        <f>IF(N2510="základní",J2510,0)</f>
        <v>0</v>
      </c>
      <c r="BF2510" s="140">
        <f>IF(N2510="snížená",J2510,0)</f>
        <v>0</v>
      </c>
      <c r="BG2510" s="140">
        <f>IF(N2510="zákl. přenesená",J2510,0)</f>
        <v>0</v>
      </c>
      <c r="BH2510" s="140">
        <f>IF(N2510="sníž. přenesená",J2510,0)</f>
        <v>0</v>
      </c>
      <c r="BI2510" s="140">
        <f>IF(N2510="nulová",J2510,0)</f>
        <v>0</v>
      </c>
      <c r="BJ2510" s="18" t="s">
        <v>84</v>
      </c>
      <c r="BK2510" s="140">
        <f>ROUND(I2510*H2510,2)</f>
        <v>0</v>
      </c>
      <c r="BL2510" s="18" t="s">
        <v>302</v>
      </c>
      <c r="BM2510" s="139" t="s">
        <v>1684</v>
      </c>
    </row>
    <row r="2511" spans="2:65" s="1" customFormat="1" ht="19.2">
      <c r="B2511" s="33"/>
      <c r="D2511" s="141" t="s">
        <v>172</v>
      </c>
      <c r="F2511" s="142" t="s">
        <v>1685</v>
      </c>
      <c r="I2511" s="143"/>
      <c r="L2511" s="33"/>
      <c r="M2511" s="144"/>
      <c r="T2511" s="54"/>
      <c r="AT2511" s="18" t="s">
        <v>172</v>
      </c>
      <c r="AU2511" s="18" t="s">
        <v>86</v>
      </c>
    </row>
    <row r="2512" spans="2:65" s="1" customFormat="1">
      <c r="B2512" s="33"/>
      <c r="D2512" s="145" t="s">
        <v>174</v>
      </c>
      <c r="F2512" s="146" t="s">
        <v>1686</v>
      </c>
      <c r="I2512" s="143"/>
      <c r="L2512" s="33"/>
      <c r="M2512" s="144"/>
      <c r="T2512" s="54"/>
      <c r="AT2512" s="18" t="s">
        <v>174</v>
      </c>
      <c r="AU2512" s="18" t="s">
        <v>86</v>
      </c>
    </row>
    <row r="2513" spans="2:65" s="12" customFormat="1" ht="20.399999999999999">
      <c r="B2513" s="147"/>
      <c r="D2513" s="141" t="s">
        <v>176</v>
      </c>
      <c r="E2513" s="148" t="s">
        <v>19</v>
      </c>
      <c r="F2513" s="149" t="s">
        <v>1658</v>
      </c>
      <c r="H2513" s="148" t="s">
        <v>19</v>
      </c>
      <c r="I2513" s="150"/>
      <c r="L2513" s="147"/>
      <c r="M2513" s="151"/>
      <c r="T2513" s="152"/>
      <c r="AT2513" s="148" t="s">
        <v>176</v>
      </c>
      <c r="AU2513" s="148" t="s">
        <v>86</v>
      </c>
      <c r="AV2513" s="12" t="s">
        <v>84</v>
      </c>
      <c r="AW2513" s="12" t="s">
        <v>37</v>
      </c>
      <c r="AX2513" s="12" t="s">
        <v>76</v>
      </c>
      <c r="AY2513" s="148" t="s">
        <v>163</v>
      </c>
    </row>
    <row r="2514" spans="2:65" s="13" customFormat="1" ht="20.399999999999999">
      <c r="B2514" s="153"/>
      <c r="D2514" s="141" t="s">
        <v>176</v>
      </c>
      <c r="E2514" s="154" t="s">
        <v>19</v>
      </c>
      <c r="F2514" s="155" t="s">
        <v>1687</v>
      </c>
      <c r="H2514" s="156">
        <v>140.06299999999999</v>
      </c>
      <c r="I2514" s="157"/>
      <c r="L2514" s="153"/>
      <c r="M2514" s="158"/>
      <c r="T2514" s="159"/>
      <c r="AT2514" s="154" t="s">
        <v>176</v>
      </c>
      <c r="AU2514" s="154" t="s">
        <v>86</v>
      </c>
      <c r="AV2514" s="13" t="s">
        <v>86</v>
      </c>
      <c r="AW2514" s="13" t="s">
        <v>37</v>
      </c>
      <c r="AX2514" s="13" t="s">
        <v>76</v>
      </c>
      <c r="AY2514" s="154" t="s">
        <v>163</v>
      </c>
    </row>
    <row r="2515" spans="2:65" s="14" customFormat="1">
      <c r="B2515" s="160"/>
      <c r="D2515" s="141" t="s">
        <v>176</v>
      </c>
      <c r="E2515" s="161" t="s">
        <v>19</v>
      </c>
      <c r="F2515" s="162" t="s">
        <v>178</v>
      </c>
      <c r="H2515" s="163">
        <v>140.06299999999999</v>
      </c>
      <c r="I2515" s="164"/>
      <c r="L2515" s="160"/>
      <c r="M2515" s="165"/>
      <c r="T2515" s="166"/>
      <c r="AT2515" s="161" t="s">
        <v>176</v>
      </c>
      <c r="AU2515" s="161" t="s">
        <v>86</v>
      </c>
      <c r="AV2515" s="14" t="s">
        <v>170</v>
      </c>
      <c r="AW2515" s="14" t="s">
        <v>37</v>
      </c>
      <c r="AX2515" s="14" t="s">
        <v>84</v>
      </c>
      <c r="AY2515" s="161" t="s">
        <v>163</v>
      </c>
    </row>
    <row r="2516" spans="2:65" s="1" customFormat="1" ht="49.05" customHeight="1">
      <c r="B2516" s="33"/>
      <c r="C2516" s="167" t="s">
        <v>1688</v>
      </c>
      <c r="D2516" s="167" t="s">
        <v>323</v>
      </c>
      <c r="E2516" s="168" t="s">
        <v>1689</v>
      </c>
      <c r="F2516" s="169" t="s">
        <v>1690</v>
      </c>
      <c r="G2516" s="170" t="s">
        <v>187</v>
      </c>
      <c r="H2516" s="171">
        <v>809.93200000000002</v>
      </c>
      <c r="I2516" s="172"/>
      <c r="J2516" s="173">
        <f>ROUND(I2516*H2516,2)</f>
        <v>0</v>
      </c>
      <c r="K2516" s="169" t="s">
        <v>169</v>
      </c>
      <c r="L2516" s="174"/>
      <c r="M2516" s="175" t="s">
        <v>19</v>
      </c>
      <c r="N2516" s="176" t="s">
        <v>47</v>
      </c>
      <c r="P2516" s="137">
        <f>O2516*H2516</f>
        <v>0</v>
      </c>
      <c r="Q2516" s="137">
        <v>5.4000000000000003E-3</v>
      </c>
      <c r="R2516" s="137">
        <f>Q2516*H2516</f>
        <v>4.3736328000000002</v>
      </c>
      <c r="S2516" s="137">
        <v>0</v>
      </c>
      <c r="T2516" s="138">
        <f>S2516*H2516</f>
        <v>0</v>
      </c>
      <c r="AR2516" s="139" t="s">
        <v>403</v>
      </c>
      <c r="AT2516" s="139" t="s">
        <v>323</v>
      </c>
      <c r="AU2516" s="139" t="s">
        <v>86</v>
      </c>
      <c r="AY2516" s="18" t="s">
        <v>163</v>
      </c>
      <c r="BE2516" s="140">
        <f>IF(N2516="základní",J2516,0)</f>
        <v>0</v>
      </c>
      <c r="BF2516" s="140">
        <f>IF(N2516="snížená",J2516,0)</f>
        <v>0</v>
      </c>
      <c r="BG2516" s="140">
        <f>IF(N2516="zákl. přenesená",J2516,0)</f>
        <v>0</v>
      </c>
      <c r="BH2516" s="140">
        <f>IF(N2516="sníž. přenesená",J2516,0)</f>
        <v>0</v>
      </c>
      <c r="BI2516" s="140">
        <f>IF(N2516="nulová",J2516,0)</f>
        <v>0</v>
      </c>
      <c r="BJ2516" s="18" t="s">
        <v>84</v>
      </c>
      <c r="BK2516" s="140">
        <f>ROUND(I2516*H2516,2)</f>
        <v>0</v>
      </c>
      <c r="BL2516" s="18" t="s">
        <v>302</v>
      </c>
      <c r="BM2516" s="139" t="s">
        <v>1691</v>
      </c>
    </row>
    <row r="2517" spans="2:65" s="1" customFormat="1" ht="28.8">
      <c r="B2517" s="33"/>
      <c r="D2517" s="141" t="s">
        <v>172</v>
      </c>
      <c r="F2517" s="142" t="s">
        <v>1690</v>
      </c>
      <c r="I2517" s="143"/>
      <c r="L2517" s="33"/>
      <c r="M2517" s="144"/>
      <c r="T2517" s="54"/>
      <c r="AT2517" s="18" t="s">
        <v>172</v>
      </c>
      <c r="AU2517" s="18" t="s">
        <v>86</v>
      </c>
    </row>
    <row r="2518" spans="2:65" s="13" customFormat="1">
      <c r="B2518" s="153"/>
      <c r="D2518" s="141" t="s">
        <v>176</v>
      </c>
      <c r="F2518" s="155" t="s">
        <v>1692</v>
      </c>
      <c r="H2518" s="156">
        <v>809.93200000000002</v>
      </c>
      <c r="I2518" s="157"/>
      <c r="L2518" s="153"/>
      <c r="M2518" s="158"/>
      <c r="T2518" s="159"/>
      <c r="AT2518" s="154" t="s">
        <v>176</v>
      </c>
      <c r="AU2518" s="154" t="s">
        <v>86</v>
      </c>
      <c r="AV2518" s="13" t="s">
        <v>86</v>
      </c>
      <c r="AW2518" s="13" t="s">
        <v>4</v>
      </c>
      <c r="AX2518" s="13" t="s">
        <v>84</v>
      </c>
      <c r="AY2518" s="154" t="s">
        <v>163</v>
      </c>
    </row>
    <row r="2519" spans="2:65" s="1" customFormat="1" ht="33" customHeight="1">
      <c r="B2519" s="33"/>
      <c r="C2519" s="128" t="s">
        <v>1693</v>
      </c>
      <c r="D2519" s="128" t="s">
        <v>165</v>
      </c>
      <c r="E2519" s="129" t="s">
        <v>1694</v>
      </c>
      <c r="F2519" s="130" t="s">
        <v>1695</v>
      </c>
      <c r="G2519" s="131" t="s">
        <v>1696</v>
      </c>
      <c r="H2519" s="185"/>
      <c r="I2519" s="133"/>
      <c r="J2519" s="134">
        <f>ROUND(I2519*H2519,2)</f>
        <v>0</v>
      </c>
      <c r="K2519" s="130" t="s">
        <v>169</v>
      </c>
      <c r="L2519" s="33"/>
      <c r="M2519" s="135" t="s">
        <v>19</v>
      </c>
      <c r="N2519" s="136" t="s">
        <v>47</v>
      </c>
      <c r="P2519" s="137">
        <f>O2519*H2519</f>
        <v>0</v>
      </c>
      <c r="Q2519" s="137">
        <v>0</v>
      </c>
      <c r="R2519" s="137">
        <f>Q2519*H2519</f>
        <v>0</v>
      </c>
      <c r="S2519" s="137">
        <v>0</v>
      </c>
      <c r="T2519" s="138">
        <f>S2519*H2519</f>
        <v>0</v>
      </c>
      <c r="AR2519" s="139" t="s">
        <v>302</v>
      </c>
      <c r="AT2519" s="139" t="s">
        <v>165</v>
      </c>
      <c r="AU2519" s="139" t="s">
        <v>86</v>
      </c>
      <c r="AY2519" s="18" t="s">
        <v>163</v>
      </c>
      <c r="BE2519" s="140">
        <f>IF(N2519="základní",J2519,0)</f>
        <v>0</v>
      </c>
      <c r="BF2519" s="140">
        <f>IF(N2519="snížená",J2519,0)</f>
        <v>0</v>
      </c>
      <c r="BG2519" s="140">
        <f>IF(N2519="zákl. přenesená",J2519,0)</f>
        <v>0</v>
      </c>
      <c r="BH2519" s="140">
        <f>IF(N2519="sníž. přenesená",J2519,0)</f>
        <v>0</v>
      </c>
      <c r="BI2519" s="140">
        <f>IF(N2519="nulová",J2519,0)</f>
        <v>0</v>
      </c>
      <c r="BJ2519" s="18" t="s">
        <v>84</v>
      </c>
      <c r="BK2519" s="140">
        <f>ROUND(I2519*H2519,2)</f>
        <v>0</v>
      </c>
      <c r="BL2519" s="18" t="s">
        <v>302</v>
      </c>
      <c r="BM2519" s="139" t="s">
        <v>1697</v>
      </c>
    </row>
    <row r="2520" spans="2:65" s="1" customFormat="1" ht="28.8">
      <c r="B2520" s="33"/>
      <c r="D2520" s="141" t="s">
        <v>172</v>
      </c>
      <c r="F2520" s="142" t="s">
        <v>1698</v>
      </c>
      <c r="I2520" s="143"/>
      <c r="L2520" s="33"/>
      <c r="M2520" s="144"/>
      <c r="T2520" s="54"/>
      <c r="AT2520" s="18" t="s">
        <v>172</v>
      </c>
      <c r="AU2520" s="18" t="s">
        <v>86</v>
      </c>
    </row>
    <row r="2521" spans="2:65" s="1" customFormat="1">
      <c r="B2521" s="33"/>
      <c r="D2521" s="145" t="s">
        <v>174</v>
      </c>
      <c r="F2521" s="146" t="s">
        <v>1699</v>
      </c>
      <c r="I2521" s="143"/>
      <c r="L2521" s="33"/>
      <c r="M2521" s="144"/>
      <c r="T2521" s="54"/>
      <c r="AT2521" s="18" t="s">
        <v>174</v>
      </c>
      <c r="AU2521" s="18" t="s">
        <v>86</v>
      </c>
    </row>
    <row r="2522" spans="2:65" s="11" customFormat="1" ht="22.8" customHeight="1">
      <c r="B2522" s="116"/>
      <c r="D2522" s="117" t="s">
        <v>75</v>
      </c>
      <c r="E2522" s="126" t="s">
        <v>1700</v>
      </c>
      <c r="F2522" s="126" t="s">
        <v>1701</v>
      </c>
      <c r="I2522" s="119"/>
      <c r="J2522" s="127">
        <f>BK2522</f>
        <v>0</v>
      </c>
      <c r="L2522" s="116"/>
      <c r="M2522" s="121"/>
      <c r="P2522" s="122">
        <f>SUM(P2523:P2645)</f>
        <v>0</v>
      </c>
      <c r="R2522" s="122">
        <f>SUM(R2523:R2645)</f>
        <v>15.185356780000001</v>
      </c>
      <c r="T2522" s="123">
        <f>SUM(T2523:T2645)</f>
        <v>0</v>
      </c>
      <c r="AR2522" s="117" t="s">
        <v>86</v>
      </c>
      <c r="AT2522" s="124" t="s">
        <v>75</v>
      </c>
      <c r="AU2522" s="124" t="s">
        <v>84</v>
      </c>
      <c r="AY2522" s="117" t="s">
        <v>163</v>
      </c>
      <c r="BK2522" s="125">
        <f>SUM(BK2523:BK2645)</f>
        <v>0</v>
      </c>
    </row>
    <row r="2523" spans="2:65" s="1" customFormat="1" ht="24.15" customHeight="1">
      <c r="B2523" s="33"/>
      <c r="C2523" s="128" t="s">
        <v>1702</v>
      </c>
      <c r="D2523" s="128" t="s">
        <v>165</v>
      </c>
      <c r="E2523" s="129" t="s">
        <v>1703</v>
      </c>
      <c r="F2523" s="130" t="s">
        <v>1704</v>
      </c>
      <c r="G2523" s="131" t="s">
        <v>187</v>
      </c>
      <c r="H2523" s="132">
        <v>317.89600000000002</v>
      </c>
      <c r="I2523" s="133"/>
      <c r="J2523" s="134">
        <f>ROUND(I2523*H2523,2)</f>
        <v>0</v>
      </c>
      <c r="K2523" s="130" t="s">
        <v>169</v>
      </c>
      <c r="L2523" s="33"/>
      <c r="M2523" s="135" t="s">
        <v>19</v>
      </c>
      <c r="N2523" s="136" t="s">
        <v>47</v>
      </c>
      <c r="P2523" s="137">
        <f>O2523*H2523</f>
        <v>0</v>
      </c>
      <c r="Q2523" s="137">
        <v>0</v>
      </c>
      <c r="R2523" s="137">
        <f>Q2523*H2523</f>
        <v>0</v>
      </c>
      <c r="S2523" s="137">
        <v>0</v>
      </c>
      <c r="T2523" s="138">
        <f>S2523*H2523</f>
        <v>0</v>
      </c>
      <c r="AR2523" s="139" t="s">
        <v>302</v>
      </c>
      <c r="AT2523" s="139" t="s">
        <v>165</v>
      </c>
      <c r="AU2523" s="139" t="s">
        <v>86</v>
      </c>
      <c r="AY2523" s="18" t="s">
        <v>163</v>
      </c>
      <c r="BE2523" s="140">
        <f>IF(N2523="základní",J2523,0)</f>
        <v>0</v>
      </c>
      <c r="BF2523" s="140">
        <f>IF(N2523="snížená",J2523,0)</f>
        <v>0</v>
      </c>
      <c r="BG2523" s="140">
        <f>IF(N2523="zákl. přenesená",J2523,0)</f>
        <v>0</v>
      </c>
      <c r="BH2523" s="140">
        <f>IF(N2523="sníž. přenesená",J2523,0)</f>
        <v>0</v>
      </c>
      <c r="BI2523" s="140">
        <f>IF(N2523="nulová",J2523,0)</f>
        <v>0</v>
      </c>
      <c r="BJ2523" s="18" t="s">
        <v>84</v>
      </c>
      <c r="BK2523" s="140">
        <f>ROUND(I2523*H2523,2)</f>
        <v>0</v>
      </c>
      <c r="BL2523" s="18" t="s">
        <v>302</v>
      </c>
      <c r="BM2523" s="139" t="s">
        <v>1705</v>
      </c>
    </row>
    <row r="2524" spans="2:65" s="1" customFormat="1" ht="28.8">
      <c r="B2524" s="33"/>
      <c r="D2524" s="141" t="s">
        <v>172</v>
      </c>
      <c r="F2524" s="142" t="s">
        <v>1706</v>
      </c>
      <c r="I2524" s="143"/>
      <c r="L2524" s="33"/>
      <c r="M2524" s="144"/>
      <c r="T2524" s="54"/>
      <c r="AT2524" s="18" t="s">
        <v>172</v>
      </c>
      <c r="AU2524" s="18" t="s">
        <v>86</v>
      </c>
    </row>
    <row r="2525" spans="2:65" s="1" customFormat="1">
      <c r="B2525" s="33"/>
      <c r="D2525" s="145" t="s">
        <v>174</v>
      </c>
      <c r="F2525" s="146" t="s">
        <v>1707</v>
      </c>
      <c r="I2525" s="143"/>
      <c r="L2525" s="33"/>
      <c r="M2525" s="144"/>
      <c r="T2525" s="54"/>
      <c r="AT2525" s="18" t="s">
        <v>174</v>
      </c>
      <c r="AU2525" s="18" t="s">
        <v>86</v>
      </c>
    </row>
    <row r="2526" spans="2:65" s="12" customFormat="1">
      <c r="B2526" s="147"/>
      <c r="D2526" s="141" t="s">
        <v>176</v>
      </c>
      <c r="E2526" s="148" t="s">
        <v>19</v>
      </c>
      <c r="F2526" s="149" t="s">
        <v>545</v>
      </c>
      <c r="H2526" s="148" t="s">
        <v>19</v>
      </c>
      <c r="I2526" s="150"/>
      <c r="L2526" s="147"/>
      <c r="M2526" s="151"/>
      <c r="T2526" s="152"/>
      <c r="AT2526" s="148" t="s">
        <v>176</v>
      </c>
      <c r="AU2526" s="148" t="s">
        <v>86</v>
      </c>
      <c r="AV2526" s="12" t="s">
        <v>84</v>
      </c>
      <c r="AW2526" s="12" t="s">
        <v>37</v>
      </c>
      <c r="AX2526" s="12" t="s">
        <v>76</v>
      </c>
      <c r="AY2526" s="148" t="s">
        <v>163</v>
      </c>
    </row>
    <row r="2527" spans="2:65" s="13" customFormat="1">
      <c r="B2527" s="153"/>
      <c r="D2527" s="141" t="s">
        <v>176</v>
      </c>
      <c r="E2527" s="154" t="s">
        <v>19</v>
      </c>
      <c r="F2527" s="155" t="s">
        <v>1708</v>
      </c>
      <c r="H2527" s="156">
        <v>250.92</v>
      </c>
      <c r="I2527" s="157"/>
      <c r="L2527" s="153"/>
      <c r="M2527" s="158"/>
      <c r="T2527" s="159"/>
      <c r="AT2527" s="154" t="s">
        <v>176</v>
      </c>
      <c r="AU2527" s="154" t="s">
        <v>86</v>
      </c>
      <c r="AV2527" s="13" t="s">
        <v>86</v>
      </c>
      <c r="AW2527" s="13" t="s">
        <v>37</v>
      </c>
      <c r="AX2527" s="13" t="s">
        <v>76</v>
      </c>
      <c r="AY2527" s="154" t="s">
        <v>163</v>
      </c>
    </row>
    <row r="2528" spans="2:65" s="13" customFormat="1">
      <c r="B2528" s="153"/>
      <c r="D2528" s="141" t="s">
        <v>176</v>
      </c>
      <c r="E2528" s="154" t="s">
        <v>19</v>
      </c>
      <c r="F2528" s="155" t="s">
        <v>1709</v>
      </c>
      <c r="H2528" s="156">
        <v>66.975999999999999</v>
      </c>
      <c r="I2528" s="157"/>
      <c r="L2528" s="153"/>
      <c r="M2528" s="158"/>
      <c r="T2528" s="159"/>
      <c r="AT2528" s="154" t="s">
        <v>176</v>
      </c>
      <c r="AU2528" s="154" t="s">
        <v>86</v>
      </c>
      <c r="AV2528" s="13" t="s">
        <v>86</v>
      </c>
      <c r="AW2528" s="13" t="s">
        <v>37</v>
      </c>
      <c r="AX2528" s="13" t="s">
        <v>76</v>
      </c>
      <c r="AY2528" s="154" t="s">
        <v>163</v>
      </c>
    </row>
    <row r="2529" spans="2:65" s="14" customFormat="1">
      <c r="B2529" s="160"/>
      <c r="D2529" s="141" t="s">
        <v>176</v>
      </c>
      <c r="E2529" s="161" t="s">
        <v>19</v>
      </c>
      <c r="F2529" s="162" t="s">
        <v>178</v>
      </c>
      <c r="H2529" s="163">
        <v>317.89600000000002</v>
      </c>
      <c r="I2529" s="164"/>
      <c r="L2529" s="160"/>
      <c r="M2529" s="165"/>
      <c r="T2529" s="166"/>
      <c r="AT2529" s="161" t="s">
        <v>176</v>
      </c>
      <c r="AU2529" s="161" t="s">
        <v>86</v>
      </c>
      <c r="AV2529" s="14" t="s">
        <v>170</v>
      </c>
      <c r="AW2529" s="14" t="s">
        <v>37</v>
      </c>
      <c r="AX2529" s="14" t="s">
        <v>84</v>
      </c>
      <c r="AY2529" s="161" t="s">
        <v>163</v>
      </c>
    </row>
    <row r="2530" spans="2:65" s="1" customFormat="1" ht="16.5" customHeight="1">
      <c r="B2530" s="33"/>
      <c r="C2530" s="167" t="s">
        <v>1710</v>
      </c>
      <c r="D2530" s="167" t="s">
        <v>323</v>
      </c>
      <c r="E2530" s="168" t="s">
        <v>1669</v>
      </c>
      <c r="F2530" s="169" t="s">
        <v>1670</v>
      </c>
      <c r="G2530" s="170" t="s">
        <v>277</v>
      </c>
      <c r="H2530" s="171">
        <v>0.13</v>
      </c>
      <c r="I2530" s="172"/>
      <c r="J2530" s="173">
        <f>ROUND(I2530*H2530,2)</f>
        <v>0</v>
      </c>
      <c r="K2530" s="169" t="s">
        <v>169</v>
      </c>
      <c r="L2530" s="174"/>
      <c r="M2530" s="175" t="s">
        <v>19</v>
      </c>
      <c r="N2530" s="176" t="s">
        <v>47</v>
      </c>
      <c r="P2530" s="137">
        <f>O2530*H2530</f>
        <v>0</v>
      </c>
      <c r="Q2530" s="137">
        <v>1</v>
      </c>
      <c r="R2530" s="137">
        <f>Q2530*H2530</f>
        <v>0.13</v>
      </c>
      <c r="S2530" s="137">
        <v>0</v>
      </c>
      <c r="T2530" s="138">
        <f>S2530*H2530</f>
        <v>0</v>
      </c>
      <c r="AR2530" s="139" t="s">
        <v>403</v>
      </c>
      <c r="AT2530" s="139" t="s">
        <v>323</v>
      </c>
      <c r="AU2530" s="139" t="s">
        <v>86</v>
      </c>
      <c r="AY2530" s="18" t="s">
        <v>163</v>
      </c>
      <c r="BE2530" s="140">
        <f>IF(N2530="základní",J2530,0)</f>
        <v>0</v>
      </c>
      <c r="BF2530" s="140">
        <f>IF(N2530="snížená",J2530,0)</f>
        <v>0</v>
      </c>
      <c r="BG2530" s="140">
        <f>IF(N2530="zákl. přenesená",J2530,0)</f>
        <v>0</v>
      </c>
      <c r="BH2530" s="140">
        <f>IF(N2530="sníž. přenesená",J2530,0)</f>
        <v>0</v>
      </c>
      <c r="BI2530" s="140">
        <f>IF(N2530="nulová",J2530,0)</f>
        <v>0</v>
      </c>
      <c r="BJ2530" s="18" t="s">
        <v>84</v>
      </c>
      <c r="BK2530" s="140">
        <f>ROUND(I2530*H2530,2)</f>
        <v>0</v>
      </c>
      <c r="BL2530" s="18" t="s">
        <v>302</v>
      </c>
      <c r="BM2530" s="139" t="s">
        <v>1711</v>
      </c>
    </row>
    <row r="2531" spans="2:65" s="1" customFormat="1">
      <c r="B2531" s="33"/>
      <c r="D2531" s="141" t="s">
        <v>172</v>
      </c>
      <c r="F2531" s="142" t="s">
        <v>1670</v>
      </c>
      <c r="I2531" s="143"/>
      <c r="L2531" s="33"/>
      <c r="M2531" s="144"/>
      <c r="T2531" s="54"/>
      <c r="AT2531" s="18" t="s">
        <v>172</v>
      </c>
      <c r="AU2531" s="18" t="s">
        <v>86</v>
      </c>
    </row>
    <row r="2532" spans="2:65" s="13" customFormat="1">
      <c r="B2532" s="153"/>
      <c r="D2532" s="141" t="s">
        <v>176</v>
      </c>
      <c r="F2532" s="155" t="s">
        <v>1712</v>
      </c>
      <c r="H2532" s="156">
        <v>0.13</v>
      </c>
      <c r="I2532" s="157"/>
      <c r="L2532" s="153"/>
      <c r="M2532" s="158"/>
      <c r="T2532" s="159"/>
      <c r="AT2532" s="154" t="s">
        <v>176</v>
      </c>
      <c r="AU2532" s="154" t="s">
        <v>86</v>
      </c>
      <c r="AV2532" s="13" t="s">
        <v>86</v>
      </c>
      <c r="AW2532" s="13" t="s">
        <v>4</v>
      </c>
      <c r="AX2532" s="13" t="s">
        <v>84</v>
      </c>
      <c r="AY2532" s="154" t="s">
        <v>163</v>
      </c>
    </row>
    <row r="2533" spans="2:65" s="1" customFormat="1" ht="24.15" customHeight="1">
      <c r="B2533" s="33"/>
      <c r="C2533" s="128" t="s">
        <v>1713</v>
      </c>
      <c r="D2533" s="128" t="s">
        <v>165</v>
      </c>
      <c r="E2533" s="129" t="s">
        <v>1714</v>
      </c>
      <c r="F2533" s="130" t="s">
        <v>1715</v>
      </c>
      <c r="G2533" s="131" t="s">
        <v>187</v>
      </c>
      <c r="H2533" s="132">
        <v>317.89600000000002</v>
      </c>
      <c r="I2533" s="133"/>
      <c r="J2533" s="134">
        <f>ROUND(I2533*H2533,2)</f>
        <v>0</v>
      </c>
      <c r="K2533" s="130" t="s">
        <v>169</v>
      </c>
      <c r="L2533" s="33"/>
      <c r="M2533" s="135" t="s">
        <v>19</v>
      </c>
      <c r="N2533" s="136" t="s">
        <v>47</v>
      </c>
      <c r="P2533" s="137">
        <f>O2533*H2533</f>
        <v>0</v>
      </c>
      <c r="Q2533" s="137">
        <v>8.8000000000000003E-4</v>
      </c>
      <c r="R2533" s="137">
        <f>Q2533*H2533</f>
        <v>0.27974848000000002</v>
      </c>
      <c r="S2533" s="137">
        <v>0</v>
      </c>
      <c r="T2533" s="138">
        <f>S2533*H2533</f>
        <v>0</v>
      </c>
      <c r="AR2533" s="139" t="s">
        <v>302</v>
      </c>
      <c r="AT2533" s="139" t="s">
        <v>165</v>
      </c>
      <c r="AU2533" s="139" t="s">
        <v>86</v>
      </c>
      <c r="AY2533" s="18" t="s">
        <v>163</v>
      </c>
      <c r="BE2533" s="140">
        <f>IF(N2533="základní",J2533,0)</f>
        <v>0</v>
      </c>
      <c r="BF2533" s="140">
        <f>IF(N2533="snížená",J2533,0)</f>
        <v>0</v>
      </c>
      <c r="BG2533" s="140">
        <f>IF(N2533="zákl. přenesená",J2533,0)</f>
        <v>0</v>
      </c>
      <c r="BH2533" s="140">
        <f>IF(N2533="sníž. přenesená",J2533,0)</f>
        <v>0</v>
      </c>
      <c r="BI2533" s="140">
        <f>IF(N2533="nulová",J2533,0)</f>
        <v>0</v>
      </c>
      <c r="BJ2533" s="18" t="s">
        <v>84</v>
      </c>
      <c r="BK2533" s="140">
        <f>ROUND(I2533*H2533,2)</f>
        <v>0</v>
      </c>
      <c r="BL2533" s="18" t="s">
        <v>302</v>
      </c>
      <c r="BM2533" s="139" t="s">
        <v>1716</v>
      </c>
    </row>
    <row r="2534" spans="2:65" s="1" customFormat="1" ht="19.2">
      <c r="B2534" s="33"/>
      <c r="D2534" s="141" t="s">
        <v>172</v>
      </c>
      <c r="F2534" s="142" t="s">
        <v>1717</v>
      </c>
      <c r="I2534" s="143"/>
      <c r="L2534" s="33"/>
      <c r="M2534" s="144"/>
      <c r="T2534" s="54"/>
      <c r="AT2534" s="18" t="s">
        <v>172</v>
      </c>
      <c r="AU2534" s="18" t="s">
        <v>86</v>
      </c>
    </row>
    <row r="2535" spans="2:65" s="1" customFormat="1">
      <c r="B2535" s="33"/>
      <c r="D2535" s="145" t="s">
        <v>174</v>
      </c>
      <c r="F2535" s="146" t="s">
        <v>1718</v>
      </c>
      <c r="I2535" s="143"/>
      <c r="L2535" s="33"/>
      <c r="M2535" s="144"/>
      <c r="T2535" s="54"/>
      <c r="AT2535" s="18" t="s">
        <v>174</v>
      </c>
      <c r="AU2535" s="18" t="s">
        <v>86</v>
      </c>
    </row>
    <row r="2536" spans="2:65" s="12" customFormat="1">
      <c r="B2536" s="147"/>
      <c r="D2536" s="141" t="s">
        <v>176</v>
      </c>
      <c r="E2536" s="148" t="s">
        <v>19</v>
      </c>
      <c r="F2536" s="149" t="s">
        <v>545</v>
      </c>
      <c r="H2536" s="148" t="s">
        <v>19</v>
      </c>
      <c r="I2536" s="150"/>
      <c r="L2536" s="147"/>
      <c r="M2536" s="151"/>
      <c r="T2536" s="152"/>
      <c r="AT2536" s="148" t="s">
        <v>176</v>
      </c>
      <c r="AU2536" s="148" t="s">
        <v>86</v>
      </c>
      <c r="AV2536" s="12" t="s">
        <v>84</v>
      </c>
      <c r="AW2536" s="12" t="s">
        <v>37</v>
      </c>
      <c r="AX2536" s="12" t="s">
        <v>76</v>
      </c>
      <c r="AY2536" s="148" t="s">
        <v>163</v>
      </c>
    </row>
    <row r="2537" spans="2:65" s="13" customFormat="1">
      <c r="B2537" s="153"/>
      <c r="D2537" s="141" t="s">
        <v>176</v>
      </c>
      <c r="E2537" s="154" t="s">
        <v>19</v>
      </c>
      <c r="F2537" s="155" t="s">
        <v>1708</v>
      </c>
      <c r="H2537" s="156">
        <v>250.92</v>
      </c>
      <c r="I2537" s="157"/>
      <c r="L2537" s="153"/>
      <c r="M2537" s="158"/>
      <c r="T2537" s="159"/>
      <c r="AT2537" s="154" t="s">
        <v>176</v>
      </c>
      <c r="AU2537" s="154" t="s">
        <v>86</v>
      </c>
      <c r="AV2537" s="13" t="s">
        <v>86</v>
      </c>
      <c r="AW2537" s="13" t="s">
        <v>37</v>
      </c>
      <c r="AX2537" s="13" t="s">
        <v>76</v>
      </c>
      <c r="AY2537" s="154" t="s">
        <v>163</v>
      </c>
    </row>
    <row r="2538" spans="2:65" s="13" customFormat="1">
      <c r="B2538" s="153"/>
      <c r="D2538" s="141" t="s">
        <v>176</v>
      </c>
      <c r="E2538" s="154" t="s">
        <v>19</v>
      </c>
      <c r="F2538" s="155" t="s">
        <v>1709</v>
      </c>
      <c r="H2538" s="156">
        <v>66.975999999999999</v>
      </c>
      <c r="I2538" s="157"/>
      <c r="L2538" s="153"/>
      <c r="M2538" s="158"/>
      <c r="T2538" s="159"/>
      <c r="AT2538" s="154" t="s">
        <v>176</v>
      </c>
      <c r="AU2538" s="154" t="s">
        <v>86</v>
      </c>
      <c r="AV2538" s="13" t="s">
        <v>86</v>
      </c>
      <c r="AW2538" s="13" t="s">
        <v>37</v>
      </c>
      <c r="AX2538" s="13" t="s">
        <v>76</v>
      </c>
      <c r="AY2538" s="154" t="s">
        <v>163</v>
      </c>
    </row>
    <row r="2539" spans="2:65" s="14" customFormat="1">
      <c r="B2539" s="160"/>
      <c r="D2539" s="141" t="s">
        <v>176</v>
      </c>
      <c r="E2539" s="161" t="s">
        <v>19</v>
      </c>
      <c r="F2539" s="162" t="s">
        <v>178</v>
      </c>
      <c r="H2539" s="163">
        <v>317.89600000000002</v>
      </c>
      <c r="I2539" s="164"/>
      <c r="L2539" s="160"/>
      <c r="M2539" s="165"/>
      <c r="T2539" s="166"/>
      <c r="AT2539" s="161" t="s">
        <v>176</v>
      </c>
      <c r="AU2539" s="161" t="s">
        <v>86</v>
      </c>
      <c r="AV2539" s="14" t="s">
        <v>170</v>
      </c>
      <c r="AW2539" s="14" t="s">
        <v>37</v>
      </c>
      <c r="AX2539" s="14" t="s">
        <v>84</v>
      </c>
      <c r="AY2539" s="161" t="s">
        <v>163</v>
      </c>
    </row>
    <row r="2540" spans="2:65" s="1" customFormat="1" ht="49.05" customHeight="1">
      <c r="B2540" s="33"/>
      <c r="C2540" s="167" t="s">
        <v>1719</v>
      </c>
      <c r="D2540" s="167" t="s">
        <v>323</v>
      </c>
      <c r="E2540" s="168" t="s">
        <v>1720</v>
      </c>
      <c r="F2540" s="169" t="s">
        <v>1721</v>
      </c>
      <c r="G2540" s="170" t="s">
        <v>187</v>
      </c>
      <c r="H2540" s="171">
        <v>349.68599999999998</v>
      </c>
      <c r="I2540" s="172"/>
      <c r="J2540" s="173">
        <f>ROUND(I2540*H2540,2)</f>
        <v>0</v>
      </c>
      <c r="K2540" s="169" t="s">
        <v>169</v>
      </c>
      <c r="L2540" s="174"/>
      <c r="M2540" s="175" t="s">
        <v>19</v>
      </c>
      <c r="N2540" s="176" t="s">
        <v>47</v>
      </c>
      <c r="P2540" s="137">
        <f>O2540*H2540</f>
        <v>0</v>
      </c>
      <c r="Q2540" s="137">
        <v>4.7000000000000002E-3</v>
      </c>
      <c r="R2540" s="137">
        <f>Q2540*H2540</f>
        <v>1.6435241999999999</v>
      </c>
      <c r="S2540" s="137">
        <v>0</v>
      </c>
      <c r="T2540" s="138">
        <f>S2540*H2540</f>
        <v>0</v>
      </c>
      <c r="AR2540" s="139" t="s">
        <v>403</v>
      </c>
      <c r="AT2540" s="139" t="s">
        <v>323</v>
      </c>
      <c r="AU2540" s="139" t="s">
        <v>86</v>
      </c>
      <c r="AY2540" s="18" t="s">
        <v>163</v>
      </c>
      <c r="BE2540" s="140">
        <f>IF(N2540="základní",J2540,0)</f>
        <v>0</v>
      </c>
      <c r="BF2540" s="140">
        <f>IF(N2540="snížená",J2540,0)</f>
        <v>0</v>
      </c>
      <c r="BG2540" s="140">
        <f>IF(N2540="zákl. přenesená",J2540,0)</f>
        <v>0</v>
      </c>
      <c r="BH2540" s="140">
        <f>IF(N2540="sníž. přenesená",J2540,0)</f>
        <v>0</v>
      </c>
      <c r="BI2540" s="140">
        <f>IF(N2540="nulová",J2540,0)</f>
        <v>0</v>
      </c>
      <c r="BJ2540" s="18" t="s">
        <v>84</v>
      </c>
      <c r="BK2540" s="140">
        <f>ROUND(I2540*H2540,2)</f>
        <v>0</v>
      </c>
      <c r="BL2540" s="18" t="s">
        <v>302</v>
      </c>
      <c r="BM2540" s="139" t="s">
        <v>1722</v>
      </c>
    </row>
    <row r="2541" spans="2:65" s="1" customFormat="1" ht="38.4">
      <c r="B2541" s="33"/>
      <c r="D2541" s="141" t="s">
        <v>172</v>
      </c>
      <c r="F2541" s="142" t="s">
        <v>1721</v>
      </c>
      <c r="I2541" s="143"/>
      <c r="L2541" s="33"/>
      <c r="M2541" s="144"/>
      <c r="T2541" s="54"/>
      <c r="AT2541" s="18" t="s">
        <v>172</v>
      </c>
      <c r="AU2541" s="18" t="s">
        <v>86</v>
      </c>
    </row>
    <row r="2542" spans="2:65" s="13" customFormat="1">
      <c r="B2542" s="153"/>
      <c r="D2542" s="141" t="s">
        <v>176</v>
      </c>
      <c r="F2542" s="155" t="s">
        <v>1723</v>
      </c>
      <c r="H2542" s="156">
        <v>349.68599999999998</v>
      </c>
      <c r="I2542" s="157"/>
      <c r="L2542" s="153"/>
      <c r="M2542" s="158"/>
      <c r="T2542" s="159"/>
      <c r="AT2542" s="154" t="s">
        <v>176</v>
      </c>
      <c r="AU2542" s="154" t="s">
        <v>86</v>
      </c>
      <c r="AV2542" s="13" t="s">
        <v>86</v>
      </c>
      <c r="AW2542" s="13" t="s">
        <v>4</v>
      </c>
      <c r="AX2542" s="13" t="s">
        <v>84</v>
      </c>
      <c r="AY2542" s="154" t="s">
        <v>163</v>
      </c>
    </row>
    <row r="2543" spans="2:65" s="1" customFormat="1" ht="37.799999999999997" customHeight="1">
      <c r="B2543" s="33"/>
      <c r="C2543" s="128" t="s">
        <v>1724</v>
      </c>
      <c r="D2543" s="128" t="s">
        <v>165</v>
      </c>
      <c r="E2543" s="129" t="s">
        <v>1725</v>
      </c>
      <c r="F2543" s="130" t="s">
        <v>1726</v>
      </c>
      <c r="G2543" s="131" t="s">
        <v>202</v>
      </c>
      <c r="H2543" s="132">
        <v>69.599999999999994</v>
      </c>
      <c r="I2543" s="133"/>
      <c r="J2543" s="134">
        <f>ROUND(I2543*H2543,2)</f>
        <v>0</v>
      </c>
      <c r="K2543" s="130" t="s">
        <v>169</v>
      </c>
      <c r="L2543" s="33"/>
      <c r="M2543" s="135" t="s">
        <v>19</v>
      </c>
      <c r="N2543" s="136" t="s">
        <v>47</v>
      </c>
      <c r="P2543" s="137">
        <f>O2543*H2543</f>
        <v>0</v>
      </c>
      <c r="Q2543" s="137">
        <v>5.9999999999999995E-4</v>
      </c>
      <c r="R2543" s="137">
        <f>Q2543*H2543</f>
        <v>4.1759999999999992E-2</v>
      </c>
      <c r="S2543" s="137">
        <v>0</v>
      </c>
      <c r="T2543" s="138">
        <f>S2543*H2543</f>
        <v>0</v>
      </c>
      <c r="AR2543" s="139" t="s">
        <v>302</v>
      </c>
      <c r="AT2543" s="139" t="s">
        <v>165</v>
      </c>
      <c r="AU2543" s="139" t="s">
        <v>86</v>
      </c>
      <c r="AY2543" s="18" t="s">
        <v>163</v>
      </c>
      <c r="BE2543" s="140">
        <f>IF(N2543="základní",J2543,0)</f>
        <v>0</v>
      </c>
      <c r="BF2543" s="140">
        <f>IF(N2543="snížená",J2543,0)</f>
        <v>0</v>
      </c>
      <c r="BG2543" s="140">
        <f>IF(N2543="zákl. přenesená",J2543,0)</f>
        <v>0</v>
      </c>
      <c r="BH2543" s="140">
        <f>IF(N2543="sníž. přenesená",J2543,0)</f>
        <v>0</v>
      </c>
      <c r="BI2543" s="140">
        <f>IF(N2543="nulová",J2543,0)</f>
        <v>0</v>
      </c>
      <c r="BJ2543" s="18" t="s">
        <v>84</v>
      </c>
      <c r="BK2543" s="140">
        <f>ROUND(I2543*H2543,2)</f>
        <v>0</v>
      </c>
      <c r="BL2543" s="18" t="s">
        <v>302</v>
      </c>
      <c r="BM2543" s="139" t="s">
        <v>1727</v>
      </c>
    </row>
    <row r="2544" spans="2:65" s="1" customFormat="1" ht="19.2">
      <c r="B2544" s="33"/>
      <c r="D2544" s="141" t="s">
        <v>172</v>
      </c>
      <c r="F2544" s="142" t="s">
        <v>1728</v>
      </c>
      <c r="I2544" s="143"/>
      <c r="L2544" s="33"/>
      <c r="M2544" s="144"/>
      <c r="T2544" s="54"/>
      <c r="AT2544" s="18" t="s">
        <v>172</v>
      </c>
      <c r="AU2544" s="18" t="s">
        <v>86</v>
      </c>
    </row>
    <row r="2545" spans="2:65" s="1" customFormat="1">
      <c r="B2545" s="33"/>
      <c r="D2545" s="145" t="s">
        <v>174</v>
      </c>
      <c r="F2545" s="146" t="s">
        <v>1729</v>
      </c>
      <c r="I2545" s="143"/>
      <c r="L2545" s="33"/>
      <c r="M2545" s="144"/>
      <c r="T2545" s="54"/>
      <c r="AT2545" s="18" t="s">
        <v>174</v>
      </c>
      <c r="AU2545" s="18" t="s">
        <v>86</v>
      </c>
    </row>
    <row r="2546" spans="2:65" s="12" customFormat="1">
      <c r="B2546" s="147"/>
      <c r="D2546" s="141" t="s">
        <v>176</v>
      </c>
      <c r="E2546" s="148" t="s">
        <v>19</v>
      </c>
      <c r="F2546" s="149" t="s">
        <v>545</v>
      </c>
      <c r="H2546" s="148" t="s">
        <v>19</v>
      </c>
      <c r="I2546" s="150"/>
      <c r="L2546" s="147"/>
      <c r="M2546" s="151"/>
      <c r="T2546" s="152"/>
      <c r="AT2546" s="148" t="s">
        <v>176</v>
      </c>
      <c r="AU2546" s="148" t="s">
        <v>86</v>
      </c>
      <c r="AV2546" s="12" t="s">
        <v>84</v>
      </c>
      <c r="AW2546" s="12" t="s">
        <v>37</v>
      </c>
      <c r="AX2546" s="12" t="s">
        <v>76</v>
      </c>
      <c r="AY2546" s="148" t="s">
        <v>163</v>
      </c>
    </row>
    <row r="2547" spans="2:65" s="13" customFormat="1">
      <c r="B2547" s="153"/>
      <c r="D2547" s="141" t="s">
        <v>176</v>
      </c>
      <c r="E2547" s="154" t="s">
        <v>19</v>
      </c>
      <c r="F2547" s="155" t="s">
        <v>1730</v>
      </c>
      <c r="H2547" s="156">
        <v>69.599999999999994</v>
      </c>
      <c r="I2547" s="157"/>
      <c r="L2547" s="153"/>
      <c r="M2547" s="158"/>
      <c r="T2547" s="159"/>
      <c r="AT2547" s="154" t="s">
        <v>176</v>
      </c>
      <c r="AU2547" s="154" t="s">
        <v>86</v>
      </c>
      <c r="AV2547" s="13" t="s">
        <v>86</v>
      </c>
      <c r="AW2547" s="13" t="s">
        <v>37</v>
      </c>
      <c r="AX2547" s="13" t="s">
        <v>76</v>
      </c>
      <c r="AY2547" s="154" t="s">
        <v>163</v>
      </c>
    </row>
    <row r="2548" spans="2:65" s="14" customFormat="1">
      <c r="B2548" s="160"/>
      <c r="D2548" s="141" t="s">
        <v>176</v>
      </c>
      <c r="E2548" s="161" t="s">
        <v>19</v>
      </c>
      <c r="F2548" s="162" t="s">
        <v>178</v>
      </c>
      <c r="H2548" s="163">
        <v>69.599999999999994</v>
      </c>
      <c r="I2548" s="164"/>
      <c r="L2548" s="160"/>
      <c r="M2548" s="165"/>
      <c r="T2548" s="166"/>
      <c r="AT2548" s="161" t="s">
        <v>176</v>
      </c>
      <c r="AU2548" s="161" t="s">
        <v>86</v>
      </c>
      <c r="AV2548" s="14" t="s">
        <v>170</v>
      </c>
      <c r="AW2548" s="14" t="s">
        <v>37</v>
      </c>
      <c r="AX2548" s="14" t="s">
        <v>84</v>
      </c>
      <c r="AY2548" s="161" t="s">
        <v>163</v>
      </c>
    </row>
    <row r="2549" spans="2:65" s="1" customFormat="1" ht="37.799999999999997" customHeight="1">
      <c r="B2549" s="33"/>
      <c r="C2549" s="128" t="s">
        <v>1731</v>
      </c>
      <c r="D2549" s="128" t="s">
        <v>165</v>
      </c>
      <c r="E2549" s="129" t="s">
        <v>1732</v>
      </c>
      <c r="F2549" s="130" t="s">
        <v>1733</v>
      </c>
      <c r="G2549" s="131" t="s">
        <v>202</v>
      </c>
      <c r="H2549" s="132">
        <v>69.599999999999994</v>
      </c>
      <c r="I2549" s="133"/>
      <c r="J2549" s="134">
        <f>ROUND(I2549*H2549,2)</f>
        <v>0</v>
      </c>
      <c r="K2549" s="130" t="s">
        <v>169</v>
      </c>
      <c r="L2549" s="33"/>
      <c r="M2549" s="135" t="s">
        <v>19</v>
      </c>
      <c r="N2549" s="136" t="s">
        <v>47</v>
      </c>
      <c r="P2549" s="137">
        <f>O2549*H2549</f>
        <v>0</v>
      </c>
      <c r="Q2549" s="137">
        <v>5.9999999999999995E-4</v>
      </c>
      <c r="R2549" s="137">
        <f>Q2549*H2549</f>
        <v>4.1759999999999992E-2</v>
      </c>
      <c r="S2549" s="137">
        <v>0</v>
      </c>
      <c r="T2549" s="138">
        <f>S2549*H2549</f>
        <v>0</v>
      </c>
      <c r="AR2549" s="139" t="s">
        <v>302</v>
      </c>
      <c r="AT2549" s="139" t="s">
        <v>165</v>
      </c>
      <c r="AU2549" s="139" t="s">
        <v>86</v>
      </c>
      <c r="AY2549" s="18" t="s">
        <v>163</v>
      </c>
      <c r="BE2549" s="140">
        <f>IF(N2549="základní",J2549,0)</f>
        <v>0</v>
      </c>
      <c r="BF2549" s="140">
        <f>IF(N2549="snížená",J2549,0)</f>
        <v>0</v>
      </c>
      <c r="BG2549" s="140">
        <f>IF(N2549="zákl. přenesená",J2549,0)</f>
        <v>0</v>
      </c>
      <c r="BH2549" s="140">
        <f>IF(N2549="sníž. přenesená",J2549,0)</f>
        <v>0</v>
      </c>
      <c r="BI2549" s="140">
        <f>IF(N2549="nulová",J2549,0)</f>
        <v>0</v>
      </c>
      <c r="BJ2549" s="18" t="s">
        <v>84</v>
      </c>
      <c r="BK2549" s="140">
        <f>ROUND(I2549*H2549,2)</f>
        <v>0</v>
      </c>
      <c r="BL2549" s="18" t="s">
        <v>302</v>
      </c>
      <c r="BM2549" s="139" t="s">
        <v>1734</v>
      </c>
    </row>
    <row r="2550" spans="2:65" s="1" customFormat="1" ht="19.2">
      <c r="B2550" s="33"/>
      <c r="D2550" s="141" t="s">
        <v>172</v>
      </c>
      <c r="F2550" s="142" t="s">
        <v>1735</v>
      </c>
      <c r="I2550" s="143"/>
      <c r="L2550" s="33"/>
      <c r="M2550" s="144"/>
      <c r="T2550" s="54"/>
      <c r="AT2550" s="18" t="s">
        <v>172</v>
      </c>
      <c r="AU2550" s="18" t="s">
        <v>86</v>
      </c>
    </row>
    <row r="2551" spans="2:65" s="1" customFormat="1">
      <c r="B2551" s="33"/>
      <c r="D2551" s="145" t="s">
        <v>174</v>
      </c>
      <c r="F2551" s="146" t="s">
        <v>1736</v>
      </c>
      <c r="I2551" s="143"/>
      <c r="L2551" s="33"/>
      <c r="M2551" s="144"/>
      <c r="T2551" s="54"/>
      <c r="AT2551" s="18" t="s">
        <v>174</v>
      </c>
      <c r="AU2551" s="18" t="s">
        <v>86</v>
      </c>
    </row>
    <row r="2552" spans="2:65" s="12" customFormat="1">
      <c r="B2552" s="147"/>
      <c r="D2552" s="141" t="s">
        <v>176</v>
      </c>
      <c r="E2552" s="148" t="s">
        <v>19</v>
      </c>
      <c r="F2552" s="149" t="s">
        <v>545</v>
      </c>
      <c r="H2552" s="148" t="s">
        <v>19</v>
      </c>
      <c r="I2552" s="150"/>
      <c r="L2552" s="147"/>
      <c r="M2552" s="151"/>
      <c r="T2552" s="152"/>
      <c r="AT2552" s="148" t="s">
        <v>176</v>
      </c>
      <c r="AU2552" s="148" t="s">
        <v>86</v>
      </c>
      <c r="AV2552" s="12" t="s">
        <v>84</v>
      </c>
      <c r="AW2552" s="12" t="s">
        <v>37</v>
      </c>
      <c r="AX2552" s="12" t="s">
        <v>76</v>
      </c>
      <c r="AY2552" s="148" t="s">
        <v>163</v>
      </c>
    </row>
    <row r="2553" spans="2:65" s="13" customFormat="1">
      <c r="B2553" s="153"/>
      <c r="D2553" s="141" t="s">
        <v>176</v>
      </c>
      <c r="E2553" s="154" t="s">
        <v>19</v>
      </c>
      <c r="F2553" s="155" t="s">
        <v>1730</v>
      </c>
      <c r="H2553" s="156">
        <v>69.599999999999994</v>
      </c>
      <c r="I2553" s="157"/>
      <c r="L2553" s="153"/>
      <c r="M2553" s="158"/>
      <c r="T2553" s="159"/>
      <c r="AT2553" s="154" t="s">
        <v>176</v>
      </c>
      <c r="AU2553" s="154" t="s">
        <v>86</v>
      </c>
      <c r="AV2553" s="13" t="s">
        <v>86</v>
      </c>
      <c r="AW2553" s="13" t="s">
        <v>37</v>
      </c>
      <c r="AX2553" s="13" t="s">
        <v>76</v>
      </c>
      <c r="AY2553" s="154" t="s">
        <v>163</v>
      </c>
    </row>
    <row r="2554" spans="2:65" s="14" customFormat="1">
      <c r="B2554" s="160"/>
      <c r="D2554" s="141" t="s">
        <v>176</v>
      </c>
      <c r="E2554" s="161" t="s">
        <v>19</v>
      </c>
      <c r="F2554" s="162" t="s">
        <v>178</v>
      </c>
      <c r="H2554" s="163">
        <v>69.599999999999994</v>
      </c>
      <c r="I2554" s="164"/>
      <c r="L2554" s="160"/>
      <c r="M2554" s="165"/>
      <c r="T2554" s="166"/>
      <c r="AT2554" s="161" t="s">
        <v>176</v>
      </c>
      <c r="AU2554" s="161" t="s">
        <v>86</v>
      </c>
      <c r="AV2554" s="14" t="s">
        <v>170</v>
      </c>
      <c r="AW2554" s="14" t="s">
        <v>37</v>
      </c>
      <c r="AX2554" s="14" t="s">
        <v>84</v>
      </c>
      <c r="AY2554" s="161" t="s">
        <v>163</v>
      </c>
    </row>
    <row r="2555" spans="2:65" s="1" customFormat="1" ht="37.799999999999997" customHeight="1">
      <c r="B2555" s="33"/>
      <c r="C2555" s="128" t="s">
        <v>1737</v>
      </c>
      <c r="D2555" s="128" t="s">
        <v>165</v>
      </c>
      <c r="E2555" s="129" t="s">
        <v>1738</v>
      </c>
      <c r="F2555" s="130" t="s">
        <v>1739</v>
      </c>
      <c r="G2555" s="131" t="s">
        <v>202</v>
      </c>
      <c r="H2555" s="132">
        <v>73</v>
      </c>
      <c r="I2555" s="133"/>
      <c r="J2555" s="134">
        <f>ROUND(I2555*H2555,2)</f>
        <v>0</v>
      </c>
      <c r="K2555" s="130" t="s">
        <v>169</v>
      </c>
      <c r="L2555" s="33"/>
      <c r="M2555" s="135" t="s">
        <v>19</v>
      </c>
      <c r="N2555" s="136" t="s">
        <v>47</v>
      </c>
      <c r="P2555" s="137">
        <f>O2555*H2555</f>
        <v>0</v>
      </c>
      <c r="Q2555" s="137">
        <v>1.5E-3</v>
      </c>
      <c r="R2555" s="137">
        <f>Q2555*H2555</f>
        <v>0.1095</v>
      </c>
      <c r="S2555" s="137">
        <v>0</v>
      </c>
      <c r="T2555" s="138">
        <f>S2555*H2555</f>
        <v>0</v>
      </c>
      <c r="AR2555" s="139" t="s">
        <v>302</v>
      </c>
      <c r="AT2555" s="139" t="s">
        <v>165</v>
      </c>
      <c r="AU2555" s="139" t="s">
        <v>86</v>
      </c>
      <c r="AY2555" s="18" t="s">
        <v>163</v>
      </c>
      <c r="BE2555" s="140">
        <f>IF(N2555="základní",J2555,0)</f>
        <v>0</v>
      </c>
      <c r="BF2555" s="140">
        <f>IF(N2555="snížená",J2555,0)</f>
        <v>0</v>
      </c>
      <c r="BG2555" s="140">
        <f>IF(N2555="zákl. přenesená",J2555,0)</f>
        <v>0</v>
      </c>
      <c r="BH2555" s="140">
        <f>IF(N2555="sníž. přenesená",J2555,0)</f>
        <v>0</v>
      </c>
      <c r="BI2555" s="140">
        <f>IF(N2555="nulová",J2555,0)</f>
        <v>0</v>
      </c>
      <c r="BJ2555" s="18" t="s">
        <v>84</v>
      </c>
      <c r="BK2555" s="140">
        <f>ROUND(I2555*H2555,2)</f>
        <v>0</v>
      </c>
      <c r="BL2555" s="18" t="s">
        <v>302</v>
      </c>
      <c r="BM2555" s="139" t="s">
        <v>1740</v>
      </c>
    </row>
    <row r="2556" spans="2:65" s="1" customFormat="1" ht="19.2">
      <c r="B2556" s="33"/>
      <c r="D2556" s="141" t="s">
        <v>172</v>
      </c>
      <c r="F2556" s="142" t="s">
        <v>1741</v>
      </c>
      <c r="I2556" s="143"/>
      <c r="L2556" s="33"/>
      <c r="M2556" s="144"/>
      <c r="T2556" s="54"/>
      <c r="AT2556" s="18" t="s">
        <v>172</v>
      </c>
      <c r="AU2556" s="18" t="s">
        <v>86</v>
      </c>
    </row>
    <row r="2557" spans="2:65" s="1" customFormat="1">
      <c r="B2557" s="33"/>
      <c r="D2557" s="145" t="s">
        <v>174</v>
      </c>
      <c r="F2557" s="146" t="s">
        <v>1742</v>
      </c>
      <c r="I2557" s="143"/>
      <c r="L2557" s="33"/>
      <c r="M2557" s="144"/>
      <c r="T2557" s="54"/>
      <c r="AT2557" s="18" t="s">
        <v>174</v>
      </c>
      <c r="AU2557" s="18" t="s">
        <v>86</v>
      </c>
    </row>
    <row r="2558" spans="2:65" s="12" customFormat="1">
      <c r="B2558" s="147"/>
      <c r="D2558" s="141" t="s">
        <v>176</v>
      </c>
      <c r="E2558" s="148" t="s">
        <v>19</v>
      </c>
      <c r="F2558" s="149" t="s">
        <v>545</v>
      </c>
      <c r="H2558" s="148" t="s">
        <v>19</v>
      </c>
      <c r="I2558" s="150"/>
      <c r="L2558" s="147"/>
      <c r="M2558" s="151"/>
      <c r="T2558" s="152"/>
      <c r="AT2558" s="148" t="s">
        <v>176</v>
      </c>
      <c r="AU2558" s="148" t="s">
        <v>86</v>
      </c>
      <c r="AV2558" s="12" t="s">
        <v>84</v>
      </c>
      <c r="AW2558" s="12" t="s">
        <v>37</v>
      </c>
      <c r="AX2558" s="12" t="s">
        <v>76</v>
      </c>
      <c r="AY2558" s="148" t="s">
        <v>163</v>
      </c>
    </row>
    <row r="2559" spans="2:65" s="12" customFormat="1">
      <c r="B2559" s="147"/>
      <c r="D2559" s="141" t="s">
        <v>176</v>
      </c>
      <c r="E2559" s="148" t="s">
        <v>19</v>
      </c>
      <c r="F2559" s="149" t="s">
        <v>1743</v>
      </c>
      <c r="H2559" s="148" t="s">
        <v>19</v>
      </c>
      <c r="I2559" s="150"/>
      <c r="L2559" s="147"/>
      <c r="M2559" s="151"/>
      <c r="T2559" s="152"/>
      <c r="AT2559" s="148" t="s">
        <v>176</v>
      </c>
      <c r="AU2559" s="148" t="s">
        <v>86</v>
      </c>
      <c r="AV2559" s="12" t="s">
        <v>84</v>
      </c>
      <c r="AW2559" s="12" t="s">
        <v>37</v>
      </c>
      <c r="AX2559" s="12" t="s">
        <v>76</v>
      </c>
      <c r="AY2559" s="148" t="s">
        <v>163</v>
      </c>
    </row>
    <row r="2560" spans="2:65" s="13" customFormat="1">
      <c r="B2560" s="153"/>
      <c r="D2560" s="141" t="s">
        <v>176</v>
      </c>
      <c r="E2560" s="154" t="s">
        <v>19</v>
      </c>
      <c r="F2560" s="155" t="s">
        <v>1744</v>
      </c>
      <c r="H2560" s="156">
        <v>73</v>
      </c>
      <c r="I2560" s="157"/>
      <c r="L2560" s="153"/>
      <c r="M2560" s="158"/>
      <c r="T2560" s="159"/>
      <c r="AT2560" s="154" t="s">
        <v>176</v>
      </c>
      <c r="AU2560" s="154" t="s">
        <v>86</v>
      </c>
      <c r="AV2560" s="13" t="s">
        <v>86</v>
      </c>
      <c r="AW2560" s="13" t="s">
        <v>37</v>
      </c>
      <c r="AX2560" s="13" t="s">
        <v>76</v>
      </c>
      <c r="AY2560" s="154" t="s">
        <v>163</v>
      </c>
    </row>
    <row r="2561" spans="2:65" s="14" customFormat="1">
      <c r="B2561" s="160"/>
      <c r="D2561" s="141" t="s">
        <v>176</v>
      </c>
      <c r="E2561" s="161" t="s">
        <v>19</v>
      </c>
      <c r="F2561" s="162" t="s">
        <v>178</v>
      </c>
      <c r="H2561" s="163">
        <v>73</v>
      </c>
      <c r="I2561" s="164"/>
      <c r="L2561" s="160"/>
      <c r="M2561" s="165"/>
      <c r="T2561" s="166"/>
      <c r="AT2561" s="161" t="s">
        <v>176</v>
      </c>
      <c r="AU2561" s="161" t="s">
        <v>86</v>
      </c>
      <c r="AV2561" s="14" t="s">
        <v>170</v>
      </c>
      <c r="AW2561" s="14" t="s">
        <v>37</v>
      </c>
      <c r="AX2561" s="14" t="s">
        <v>84</v>
      </c>
      <c r="AY2561" s="161" t="s">
        <v>163</v>
      </c>
    </row>
    <row r="2562" spans="2:65" s="1" customFormat="1" ht="24.15" customHeight="1">
      <c r="B2562" s="33"/>
      <c r="C2562" s="128" t="s">
        <v>1745</v>
      </c>
      <c r="D2562" s="128" t="s">
        <v>165</v>
      </c>
      <c r="E2562" s="129" t="s">
        <v>1746</v>
      </c>
      <c r="F2562" s="130" t="s">
        <v>1747</v>
      </c>
      <c r="G2562" s="131" t="s">
        <v>187</v>
      </c>
      <c r="H2562" s="132">
        <v>315.71199999999999</v>
      </c>
      <c r="I2562" s="133"/>
      <c r="J2562" s="134">
        <f>ROUND(I2562*H2562,2)</f>
        <v>0</v>
      </c>
      <c r="K2562" s="130" t="s">
        <v>169</v>
      </c>
      <c r="L2562" s="33"/>
      <c r="M2562" s="135" t="s">
        <v>19</v>
      </c>
      <c r="N2562" s="136" t="s">
        <v>47</v>
      </c>
      <c r="P2562" s="137">
        <f>O2562*H2562</f>
        <v>0</v>
      </c>
      <c r="Q2562" s="137">
        <v>0</v>
      </c>
      <c r="R2562" s="137">
        <f>Q2562*H2562</f>
        <v>0</v>
      </c>
      <c r="S2562" s="137">
        <v>0</v>
      </c>
      <c r="T2562" s="138">
        <f>S2562*H2562</f>
        <v>0</v>
      </c>
      <c r="AR2562" s="139" t="s">
        <v>302</v>
      </c>
      <c r="AT2562" s="139" t="s">
        <v>165</v>
      </c>
      <c r="AU2562" s="139" t="s">
        <v>86</v>
      </c>
      <c r="AY2562" s="18" t="s">
        <v>163</v>
      </c>
      <c r="BE2562" s="140">
        <f>IF(N2562="základní",J2562,0)</f>
        <v>0</v>
      </c>
      <c r="BF2562" s="140">
        <f>IF(N2562="snížená",J2562,0)</f>
        <v>0</v>
      </c>
      <c r="BG2562" s="140">
        <f>IF(N2562="zákl. přenesená",J2562,0)</f>
        <v>0</v>
      </c>
      <c r="BH2562" s="140">
        <f>IF(N2562="sníž. přenesená",J2562,0)</f>
        <v>0</v>
      </c>
      <c r="BI2562" s="140">
        <f>IF(N2562="nulová",J2562,0)</f>
        <v>0</v>
      </c>
      <c r="BJ2562" s="18" t="s">
        <v>84</v>
      </c>
      <c r="BK2562" s="140">
        <f>ROUND(I2562*H2562,2)</f>
        <v>0</v>
      </c>
      <c r="BL2562" s="18" t="s">
        <v>302</v>
      </c>
      <c r="BM2562" s="139" t="s">
        <v>1748</v>
      </c>
    </row>
    <row r="2563" spans="2:65" s="1" customFormat="1" ht="19.2">
      <c r="B2563" s="33"/>
      <c r="D2563" s="141" t="s">
        <v>172</v>
      </c>
      <c r="F2563" s="142" t="s">
        <v>1749</v>
      </c>
      <c r="I2563" s="143"/>
      <c r="L2563" s="33"/>
      <c r="M2563" s="144"/>
      <c r="T2563" s="54"/>
      <c r="AT2563" s="18" t="s">
        <v>172</v>
      </c>
      <c r="AU2563" s="18" t="s">
        <v>86</v>
      </c>
    </row>
    <row r="2564" spans="2:65" s="1" customFormat="1">
      <c r="B2564" s="33"/>
      <c r="D2564" s="145" t="s">
        <v>174</v>
      </c>
      <c r="F2564" s="146" t="s">
        <v>1750</v>
      </c>
      <c r="I2564" s="143"/>
      <c r="L2564" s="33"/>
      <c r="M2564" s="144"/>
      <c r="T2564" s="54"/>
      <c r="AT2564" s="18" t="s">
        <v>174</v>
      </c>
      <c r="AU2564" s="18" t="s">
        <v>86</v>
      </c>
    </row>
    <row r="2565" spans="2:65" s="12" customFormat="1">
      <c r="B2565" s="147"/>
      <c r="D2565" s="141" t="s">
        <v>176</v>
      </c>
      <c r="E2565" s="148" t="s">
        <v>19</v>
      </c>
      <c r="F2565" s="149" t="s">
        <v>545</v>
      </c>
      <c r="H2565" s="148" t="s">
        <v>19</v>
      </c>
      <c r="I2565" s="150"/>
      <c r="L2565" s="147"/>
      <c r="M2565" s="151"/>
      <c r="T2565" s="152"/>
      <c r="AT2565" s="148" t="s">
        <v>176</v>
      </c>
      <c r="AU2565" s="148" t="s">
        <v>86</v>
      </c>
      <c r="AV2565" s="12" t="s">
        <v>84</v>
      </c>
      <c r="AW2565" s="12" t="s">
        <v>37</v>
      </c>
      <c r="AX2565" s="12" t="s">
        <v>76</v>
      </c>
      <c r="AY2565" s="148" t="s">
        <v>163</v>
      </c>
    </row>
    <row r="2566" spans="2:65" s="13" customFormat="1">
      <c r="B2566" s="153"/>
      <c r="D2566" s="141" t="s">
        <v>176</v>
      </c>
      <c r="E2566" s="154" t="s">
        <v>19</v>
      </c>
      <c r="F2566" s="155" t="s">
        <v>1708</v>
      </c>
      <c r="H2566" s="156">
        <v>250.92</v>
      </c>
      <c r="I2566" s="157"/>
      <c r="L2566" s="153"/>
      <c r="M2566" s="158"/>
      <c r="T2566" s="159"/>
      <c r="AT2566" s="154" t="s">
        <v>176</v>
      </c>
      <c r="AU2566" s="154" t="s">
        <v>86</v>
      </c>
      <c r="AV2566" s="13" t="s">
        <v>86</v>
      </c>
      <c r="AW2566" s="13" t="s">
        <v>37</v>
      </c>
      <c r="AX2566" s="13" t="s">
        <v>76</v>
      </c>
      <c r="AY2566" s="154" t="s">
        <v>163</v>
      </c>
    </row>
    <row r="2567" spans="2:65" s="13" customFormat="1">
      <c r="B2567" s="153"/>
      <c r="D2567" s="141" t="s">
        <v>176</v>
      </c>
      <c r="E2567" s="154" t="s">
        <v>19</v>
      </c>
      <c r="F2567" s="155" t="s">
        <v>1751</v>
      </c>
      <c r="H2567" s="156">
        <v>64.792000000000002</v>
      </c>
      <c r="I2567" s="157"/>
      <c r="L2567" s="153"/>
      <c r="M2567" s="158"/>
      <c r="T2567" s="159"/>
      <c r="AT2567" s="154" t="s">
        <v>176</v>
      </c>
      <c r="AU2567" s="154" t="s">
        <v>86</v>
      </c>
      <c r="AV2567" s="13" t="s">
        <v>86</v>
      </c>
      <c r="AW2567" s="13" t="s">
        <v>37</v>
      </c>
      <c r="AX2567" s="13" t="s">
        <v>76</v>
      </c>
      <c r="AY2567" s="154" t="s">
        <v>163</v>
      </c>
    </row>
    <row r="2568" spans="2:65" s="14" customFormat="1">
      <c r="B2568" s="160"/>
      <c r="D2568" s="141" t="s">
        <v>176</v>
      </c>
      <c r="E2568" s="161" t="s">
        <v>19</v>
      </c>
      <c r="F2568" s="162" t="s">
        <v>178</v>
      </c>
      <c r="H2568" s="163">
        <v>315.71199999999999</v>
      </c>
      <c r="I2568" s="164"/>
      <c r="L2568" s="160"/>
      <c r="M2568" s="165"/>
      <c r="T2568" s="166"/>
      <c r="AT2568" s="161" t="s">
        <v>176</v>
      </c>
      <c r="AU2568" s="161" t="s">
        <v>86</v>
      </c>
      <c r="AV2568" s="14" t="s">
        <v>170</v>
      </c>
      <c r="AW2568" s="14" t="s">
        <v>37</v>
      </c>
      <c r="AX2568" s="14" t="s">
        <v>84</v>
      </c>
      <c r="AY2568" s="161" t="s">
        <v>163</v>
      </c>
    </row>
    <row r="2569" spans="2:65" s="1" customFormat="1" ht="16.5" customHeight="1">
      <c r="B2569" s="33"/>
      <c r="C2569" s="167" t="s">
        <v>1752</v>
      </c>
      <c r="D2569" s="167" t="s">
        <v>323</v>
      </c>
      <c r="E2569" s="168" t="s">
        <v>1753</v>
      </c>
      <c r="F2569" s="169" t="s">
        <v>1754</v>
      </c>
      <c r="G2569" s="170" t="s">
        <v>187</v>
      </c>
      <c r="H2569" s="171">
        <v>347.28300000000002</v>
      </c>
      <c r="I2569" s="172"/>
      <c r="J2569" s="173">
        <f>ROUND(I2569*H2569,2)</f>
        <v>0</v>
      </c>
      <c r="K2569" s="169" t="s">
        <v>169</v>
      </c>
      <c r="L2569" s="174"/>
      <c r="M2569" s="175" t="s">
        <v>19</v>
      </c>
      <c r="N2569" s="176" t="s">
        <v>47</v>
      </c>
      <c r="P2569" s="137">
        <f>O2569*H2569</f>
        <v>0</v>
      </c>
      <c r="Q2569" s="137">
        <v>2.9999999999999997E-4</v>
      </c>
      <c r="R2569" s="137">
        <f>Q2569*H2569</f>
        <v>0.1041849</v>
      </c>
      <c r="S2569" s="137">
        <v>0</v>
      </c>
      <c r="T2569" s="138">
        <f>S2569*H2569</f>
        <v>0</v>
      </c>
      <c r="AR2569" s="139" t="s">
        <v>403</v>
      </c>
      <c r="AT2569" s="139" t="s">
        <v>323</v>
      </c>
      <c r="AU2569" s="139" t="s">
        <v>86</v>
      </c>
      <c r="AY2569" s="18" t="s">
        <v>163</v>
      </c>
      <c r="BE2569" s="140">
        <f>IF(N2569="základní",J2569,0)</f>
        <v>0</v>
      </c>
      <c r="BF2569" s="140">
        <f>IF(N2569="snížená",J2569,0)</f>
        <v>0</v>
      </c>
      <c r="BG2569" s="140">
        <f>IF(N2569="zákl. přenesená",J2569,0)</f>
        <v>0</v>
      </c>
      <c r="BH2569" s="140">
        <f>IF(N2569="sníž. přenesená",J2569,0)</f>
        <v>0</v>
      </c>
      <c r="BI2569" s="140">
        <f>IF(N2569="nulová",J2569,0)</f>
        <v>0</v>
      </c>
      <c r="BJ2569" s="18" t="s">
        <v>84</v>
      </c>
      <c r="BK2569" s="140">
        <f>ROUND(I2569*H2569,2)</f>
        <v>0</v>
      </c>
      <c r="BL2569" s="18" t="s">
        <v>302</v>
      </c>
      <c r="BM2569" s="139" t="s">
        <v>1755</v>
      </c>
    </row>
    <row r="2570" spans="2:65" s="1" customFormat="1">
      <c r="B2570" s="33"/>
      <c r="D2570" s="141" t="s">
        <v>172</v>
      </c>
      <c r="F2570" s="142" t="s">
        <v>1754</v>
      </c>
      <c r="I2570" s="143"/>
      <c r="L2570" s="33"/>
      <c r="M2570" s="144"/>
      <c r="T2570" s="54"/>
      <c r="AT2570" s="18" t="s">
        <v>172</v>
      </c>
      <c r="AU2570" s="18" t="s">
        <v>86</v>
      </c>
    </row>
    <row r="2571" spans="2:65" s="13" customFormat="1">
      <c r="B2571" s="153"/>
      <c r="D2571" s="141" t="s">
        <v>176</v>
      </c>
      <c r="F2571" s="155" t="s">
        <v>1756</v>
      </c>
      <c r="H2571" s="156">
        <v>347.28300000000002</v>
      </c>
      <c r="I2571" s="157"/>
      <c r="L2571" s="153"/>
      <c r="M2571" s="158"/>
      <c r="T2571" s="159"/>
      <c r="AT2571" s="154" t="s">
        <v>176</v>
      </c>
      <c r="AU2571" s="154" t="s">
        <v>86</v>
      </c>
      <c r="AV2571" s="13" t="s">
        <v>86</v>
      </c>
      <c r="AW2571" s="13" t="s">
        <v>4</v>
      </c>
      <c r="AX2571" s="13" t="s">
        <v>84</v>
      </c>
      <c r="AY2571" s="154" t="s">
        <v>163</v>
      </c>
    </row>
    <row r="2572" spans="2:65" s="1" customFormat="1" ht="24.15" customHeight="1">
      <c r="B2572" s="33"/>
      <c r="C2572" s="128" t="s">
        <v>1757</v>
      </c>
      <c r="D2572" s="128" t="s">
        <v>165</v>
      </c>
      <c r="E2572" s="129" t="s">
        <v>1758</v>
      </c>
      <c r="F2572" s="130" t="s">
        <v>1759</v>
      </c>
      <c r="G2572" s="131" t="s">
        <v>187</v>
      </c>
      <c r="H2572" s="132">
        <v>315.71199999999999</v>
      </c>
      <c r="I2572" s="133"/>
      <c r="J2572" s="134">
        <f>ROUND(I2572*H2572,2)</f>
        <v>0</v>
      </c>
      <c r="K2572" s="130" t="s">
        <v>19</v>
      </c>
      <c r="L2572" s="33"/>
      <c r="M2572" s="135" t="s">
        <v>19</v>
      </c>
      <c r="N2572" s="136" t="s">
        <v>47</v>
      </c>
      <c r="P2572" s="137">
        <f>O2572*H2572</f>
        <v>0</v>
      </c>
      <c r="Q2572" s="137">
        <v>0</v>
      </c>
      <c r="R2572" s="137">
        <f>Q2572*H2572</f>
        <v>0</v>
      </c>
      <c r="S2572" s="137">
        <v>0</v>
      </c>
      <c r="T2572" s="138">
        <f>S2572*H2572</f>
        <v>0</v>
      </c>
      <c r="AR2572" s="139" t="s">
        <v>302</v>
      </c>
      <c r="AT2572" s="139" t="s">
        <v>165</v>
      </c>
      <c r="AU2572" s="139" t="s">
        <v>86</v>
      </c>
      <c r="AY2572" s="18" t="s">
        <v>163</v>
      </c>
      <c r="BE2572" s="140">
        <f>IF(N2572="základní",J2572,0)</f>
        <v>0</v>
      </c>
      <c r="BF2572" s="140">
        <f>IF(N2572="snížená",J2572,0)</f>
        <v>0</v>
      </c>
      <c r="BG2572" s="140">
        <f>IF(N2572="zákl. přenesená",J2572,0)</f>
        <v>0</v>
      </c>
      <c r="BH2572" s="140">
        <f>IF(N2572="sníž. přenesená",J2572,0)</f>
        <v>0</v>
      </c>
      <c r="BI2572" s="140">
        <f>IF(N2572="nulová",J2572,0)</f>
        <v>0</v>
      </c>
      <c r="BJ2572" s="18" t="s">
        <v>84</v>
      </c>
      <c r="BK2572" s="140">
        <f>ROUND(I2572*H2572,2)</f>
        <v>0</v>
      </c>
      <c r="BL2572" s="18" t="s">
        <v>302</v>
      </c>
      <c r="BM2572" s="139" t="s">
        <v>1760</v>
      </c>
    </row>
    <row r="2573" spans="2:65" s="1" customFormat="1" ht="19.2">
      <c r="B2573" s="33"/>
      <c r="D2573" s="141" t="s">
        <v>172</v>
      </c>
      <c r="F2573" s="142" t="s">
        <v>1761</v>
      </c>
      <c r="I2573" s="143"/>
      <c r="L2573" s="33"/>
      <c r="M2573" s="144"/>
      <c r="T2573" s="54"/>
      <c r="AT2573" s="18" t="s">
        <v>172</v>
      </c>
      <c r="AU2573" s="18" t="s">
        <v>86</v>
      </c>
    </row>
    <row r="2574" spans="2:65" s="12" customFormat="1">
      <c r="B2574" s="147"/>
      <c r="D2574" s="141" t="s">
        <v>176</v>
      </c>
      <c r="E2574" s="148" t="s">
        <v>19</v>
      </c>
      <c r="F2574" s="149" t="s">
        <v>545</v>
      </c>
      <c r="H2574" s="148" t="s">
        <v>19</v>
      </c>
      <c r="I2574" s="150"/>
      <c r="L2574" s="147"/>
      <c r="M2574" s="151"/>
      <c r="T2574" s="152"/>
      <c r="AT2574" s="148" t="s">
        <v>176</v>
      </c>
      <c r="AU2574" s="148" t="s">
        <v>86</v>
      </c>
      <c r="AV2574" s="12" t="s">
        <v>84</v>
      </c>
      <c r="AW2574" s="12" t="s">
        <v>37</v>
      </c>
      <c r="AX2574" s="12" t="s">
        <v>76</v>
      </c>
      <c r="AY2574" s="148" t="s">
        <v>163</v>
      </c>
    </row>
    <row r="2575" spans="2:65" s="13" customFormat="1">
      <c r="B2575" s="153"/>
      <c r="D2575" s="141" t="s">
        <v>176</v>
      </c>
      <c r="E2575" s="154" t="s">
        <v>19</v>
      </c>
      <c r="F2575" s="155" t="s">
        <v>1708</v>
      </c>
      <c r="H2575" s="156">
        <v>250.92</v>
      </c>
      <c r="I2575" s="157"/>
      <c r="L2575" s="153"/>
      <c r="M2575" s="158"/>
      <c r="T2575" s="159"/>
      <c r="AT2575" s="154" t="s">
        <v>176</v>
      </c>
      <c r="AU2575" s="154" t="s">
        <v>86</v>
      </c>
      <c r="AV2575" s="13" t="s">
        <v>86</v>
      </c>
      <c r="AW2575" s="13" t="s">
        <v>37</v>
      </c>
      <c r="AX2575" s="13" t="s">
        <v>76</v>
      </c>
      <c r="AY2575" s="154" t="s">
        <v>163</v>
      </c>
    </row>
    <row r="2576" spans="2:65" s="13" customFormat="1">
      <c r="B2576" s="153"/>
      <c r="D2576" s="141" t="s">
        <v>176</v>
      </c>
      <c r="E2576" s="154" t="s">
        <v>19</v>
      </c>
      <c r="F2576" s="155" t="s">
        <v>1751</v>
      </c>
      <c r="H2576" s="156">
        <v>64.792000000000002</v>
      </c>
      <c r="I2576" s="157"/>
      <c r="L2576" s="153"/>
      <c r="M2576" s="158"/>
      <c r="T2576" s="159"/>
      <c r="AT2576" s="154" t="s">
        <v>176</v>
      </c>
      <c r="AU2576" s="154" t="s">
        <v>86</v>
      </c>
      <c r="AV2576" s="13" t="s">
        <v>86</v>
      </c>
      <c r="AW2576" s="13" t="s">
        <v>37</v>
      </c>
      <c r="AX2576" s="13" t="s">
        <v>76</v>
      </c>
      <c r="AY2576" s="154" t="s">
        <v>163</v>
      </c>
    </row>
    <row r="2577" spans="2:65" s="14" customFormat="1">
      <c r="B2577" s="160"/>
      <c r="D2577" s="141" t="s">
        <v>176</v>
      </c>
      <c r="E2577" s="161" t="s">
        <v>19</v>
      </c>
      <c r="F2577" s="162" t="s">
        <v>178</v>
      </c>
      <c r="H2577" s="163">
        <v>315.71199999999999</v>
      </c>
      <c r="I2577" s="164"/>
      <c r="L2577" s="160"/>
      <c r="M2577" s="165"/>
      <c r="T2577" s="166"/>
      <c r="AT2577" s="161" t="s">
        <v>176</v>
      </c>
      <c r="AU2577" s="161" t="s">
        <v>86</v>
      </c>
      <c r="AV2577" s="14" t="s">
        <v>170</v>
      </c>
      <c r="AW2577" s="14" t="s">
        <v>37</v>
      </c>
      <c r="AX2577" s="14" t="s">
        <v>84</v>
      </c>
      <c r="AY2577" s="161" t="s">
        <v>163</v>
      </c>
    </row>
    <row r="2578" spans="2:65" s="1" customFormat="1" ht="24.15" customHeight="1">
      <c r="B2578" s="33"/>
      <c r="C2578" s="128" t="s">
        <v>1762</v>
      </c>
      <c r="D2578" s="128" t="s">
        <v>165</v>
      </c>
      <c r="E2578" s="129" t="s">
        <v>1763</v>
      </c>
      <c r="F2578" s="130" t="s">
        <v>1764</v>
      </c>
      <c r="G2578" s="131" t="s">
        <v>187</v>
      </c>
      <c r="H2578" s="132">
        <v>248.92</v>
      </c>
      <c r="I2578" s="133"/>
      <c r="J2578" s="134">
        <f>ROUND(I2578*H2578,2)</f>
        <v>0</v>
      </c>
      <c r="K2578" s="130" t="s">
        <v>169</v>
      </c>
      <c r="L2578" s="33"/>
      <c r="M2578" s="135" t="s">
        <v>19</v>
      </c>
      <c r="N2578" s="136" t="s">
        <v>47</v>
      </c>
      <c r="P2578" s="137">
        <f>O2578*H2578</f>
        <v>0</v>
      </c>
      <c r="Q2578" s="137">
        <v>0</v>
      </c>
      <c r="R2578" s="137">
        <f>Q2578*H2578</f>
        <v>0</v>
      </c>
      <c r="S2578" s="137">
        <v>0</v>
      </c>
      <c r="T2578" s="138">
        <f>S2578*H2578</f>
        <v>0</v>
      </c>
      <c r="AR2578" s="139" t="s">
        <v>302</v>
      </c>
      <c r="AT2578" s="139" t="s">
        <v>165</v>
      </c>
      <c r="AU2578" s="139" t="s">
        <v>86</v>
      </c>
      <c r="AY2578" s="18" t="s">
        <v>163</v>
      </c>
      <c r="BE2578" s="140">
        <f>IF(N2578="základní",J2578,0)</f>
        <v>0</v>
      </c>
      <c r="BF2578" s="140">
        <f>IF(N2578="snížená",J2578,0)</f>
        <v>0</v>
      </c>
      <c r="BG2578" s="140">
        <f>IF(N2578="zákl. přenesená",J2578,0)</f>
        <v>0</v>
      </c>
      <c r="BH2578" s="140">
        <f>IF(N2578="sníž. přenesená",J2578,0)</f>
        <v>0</v>
      </c>
      <c r="BI2578" s="140">
        <f>IF(N2578="nulová",J2578,0)</f>
        <v>0</v>
      </c>
      <c r="BJ2578" s="18" t="s">
        <v>84</v>
      </c>
      <c r="BK2578" s="140">
        <f>ROUND(I2578*H2578,2)</f>
        <v>0</v>
      </c>
      <c r="BL2578" s="18" t="s">
        <v>302</v>
      </c>
      <c r="BM2578" s="139" t="s">
        <v>1765</v>
      </c>
    </row>
    <row r="2579" spans="2:65" s="1" customFormat="1" ht="28.8">
      <c r="B2579" s="33"/>
      <c r="D2579" s="141" t="s">
        <v>172</v>
      </c>
      <c r="F2579" s="142" t="s">
        <v>1766</v>
      </c>
      <c r="I2579" s="143"/>
      <c r="L2579" s="33"/>
      <c r="M2579" s="144"/>
      <c r="T2579" s="54"/>
      <c r="AT2579" s="18" t="s">
        <v>172</v>
      </c>
      <c r="AU2579" s="18" t="s">
        <v>86</v>
      </c>
    </row>
    <row r="2580" spans="2:65" s="1" customFormat="1">
      <c r="B2580" s="33"/>
      <c r="D2580" s="145" t="s">
        <v>174</v>
      </c>
      <c r="F2580" s="146" t="s">
        <v>1767</v>
      </c>
      <c r="I2580" s="143"/>
      <c r="L2580" s="33"/>
      <c r="M2580" s="144"/>
      <c r="T2580" s="54"/>
      <c r="AT2580" s="18" t="s">
        <v>174</v>
      </c>
      <c r="AU2580" s="18" t="s">
        <v>86</v>
      </c>
    </row>
    <row r="2581" spans="2:65" s="12" customFormat="1">
      <c r="B2581" s="147"/>
      <c r="D2581" s="141" t="s">
        <v>176</v>
      </c>
      <c r="E2581" s="148" t="s">
        <v>19</v>
      </c>
      <c r="F2581" s="149" t="s">
        <v>545</v>
      </c>
      <c r="H2581" s="148" t="s">
        <v>19</v>
      </c>
      <c r="I2581" s="150"/>
      <c r="L2581" s="147"/>
      <c r="M2581" s="151"/>
      <c r="T2581" s="152"/>
      <c r="AT2581" s="148" t="s">
        <v>176</v>
      </c>
      <c r="AU2581" s="148" t="s">
        <v>86</v>
      </c>
      <c r="AV2581" s="12" t="s">
        <v>84</v>
      </c>
      <c r="AW2581" s="12" t="s">
        <v>37</v>
      </c>
      <c r="AX2581" s="12" t="s">
        <v>76</v>
      </c>
      <c r="AY2581" s="148" t="s">
        <v>163</v>
      </c>
    </row>
    <row r="2582" spans="2:65" s="13" customFormat="1">
      <c r="B2582" s="153"/>
      <c r="D2582" s="141" t="s">
        <v>176</v>
      </c>
      <c r="E2582" s="154" t="s">
        <v>19</v>
      </c>
      <c r="F2582" s="155" t="s">
        <v>1708</v>
      </c>
      <c r="H2582" s="156">
        <v>250.92</v>
      </c>
      <c r="I2582" s="157"/>
      <c r="L2582" s="153"/>
      <c r="M2582" s="158"/>
      <c r="T2582" s="159"/>
      <c r="AT2582" s="154" t="s">
        <v>176</v>
      </c>
      <c r="AU2582" s="154" t="s">
        <v>86</v>
      </c>
      <c r="AV2582" s="13" t="s">
        <v>86</v>
      </c>
      <c r="AW2582" s="13" t="s">
        <v>37</v>
      </c>
      <c r="AX2582" s="13" t="s">
        <v>76</v>
      </c>
      <c r="AY2582" s="154" t="s">
        <v>163</v>
      </c>
    </row>
    <row r="2583" spans="2:65" s="12" customFormat="1">
      <c r="B2583" s="147"/>
      <c r="D2583" s="141" t="s">
        <v>176</v>
      </c>
      <c r="E2583" s="148" t="s">
        <v>19</v>
      </c>
      <c r="F2583" s="149" t="s">
        <v>1768</v>
      </c>
      <c r="H2583" s="148" t="s">
        <v>19</v>
      </c>
      <c r="I2583" s="150"/>
      <c r="L2583" s="147"/>
      <c r="M2583" s="151"/>
      <c r="T2583" s="152"/>
      <c r="AT2583" s="148" t="s">
        <v>176</v>
      </c>
      <c r="AU2583" s="148" t="s">
        <v>86</v>
      </c>
      <c r="AV2583" s="12" t="s">
        <v>84</v>
      </c>
      <c r="AW2583" s="12" t="s">
        <v>37</v>
      </c>
      <c r="AX2583" s="12" t="s">
        <v>76</v>
      </c>
      <c r="AY2583" s="148" t="s">
        <v>163</v>
      </c>
    </row>
    <row r="2584" spans="2:65" s="13" customFormat="1">
      <c r="B2584" s="153"/>
      <c r="D2584" s="141" t="s">
        <v>176</v>
      </c>
      <c r="E2584" s="154" t="s">
        <v>19</v>
      </c>
      <c r="F2584" s="155" t="s">
        <v>1769</v>
      </c>
      <c r="H2584" s="156">
        <v>-2</v>
      </c>
      <c r="I2584" s="157"/>
      <c r="L2584" s="153"/>
      <c r="M2584" s="158"/>
      <c r="T2584" s="159"/>
      <c r="AT2584" s="154" t="s">
        <v>176</v>
      </c>
      <c r="AU2584" s="154" t="s">
        <v>86</v>
      </c>
      <c r="AV2584" s="13" t="s">
        <v>86</v>
      </c>
      <c r="AW2584" s="13" t="s">
        <v>37</v>
      </c>
      <c r="AX2584" s="13" t="s">
        <v>76</v>
      </c>
      <c r="AY2584" s="154" t="s">
        <v>163</v>
      </c>
    </row>
    <row r="2585" spans="2:65" s="14" customFormat="1">
      <c r="B2585" s="160"/>
      <c r="D2585" s="141" t="s">
        <v>176</v>
      </c>
      <c r="E2585" s="161" t="s">
        <v>19</v>
      </c>
      <c r="F2585" s="162" t="s">
        <v>178</v>
      </c>
      <c r="H2585" s="163">
        <v>248.92</v>
      </c>
      <c r="I2585" s="164"/>
      <c r="L2585" s="160"/>
      <c r="M2585" s="165"/>
      <c r="T2585" s="166"/>
      <c r="AT2585" s="161" t="s">
        <v>176</v>
      </c>
      <c r="AU2585" s="161" t="s">
        <v>86</v>
      </c>
      <c r="AV2585" s="14" t="s">
        <v>170</v>
      </c>
      <c r="AW2585" s="14" t="s">
        <v>37</v>
      </c>
      <c r="AX2585" s="14" t="s">
        <v>84</v>
      </c>
      <c r="AY2585" s="161" t="s">
        <v>163</v>
      </c>
    </row>
    <row r="2586" spans="2:65" s="1" customFormat="1" ht="16.5" customHeight="1">
      <c r="B2586" s="33"/>
      <c r="C2586" s="167" t="s">
        <v>1770</v>
      </c>
      <c r="D2586" s="167" t="s">
        <v>323</v>
      </c>
      <c r="E2586" s="168" t="s">
        <v>1771</v>
      </c>
      <c r="F2586" s="169" t="s">
        <v>1772</v>
      </c>
      <c r="G2586" s="170" t="s">
        <v>187</v>
      </c>
      <c r="H2586" s="171">
        <v>261.36599999999999</v>
      </c>
      <c r="I2586" s="172"/>
      <c r="J2586" s="173">
        <f>ROUND(I2586*H2586,2)</f>
        <v>0</v>
      </c>
      <c r="K2586" s="169" t="s">
        <v>169</v>
      </c>
      <c r="L2586" s="174"/>
      <c r="M2586" s="175" t="s">
        <v>19</v>
      </c>
      <c r="N2586" s="176" t="s">
        <v>47</v>
      </c>
      <c r="P2586" s="137">
        <f>O2586*H2586</f>
        <v>0</v>
      </c>
      <c r="Q2586" s="137">
        <v>5.9999999999999995E-4</v>
      </c>
      <c r="R2586" s="137">
        <f>Q2586*H2586</f>
        <v>0.15681959999999998</v>
      </c>
      <c r="S2586" s="137">
        <v>0</v>
      </c>
      <c r="T2586" s="138">
        <f>S2586*H2586</f>
        <v>0</v>
      </c>
      <c r="AR2586" s="139" t="s">
        <v>403</v>
      </c>
      <c r="AT2586" s="139" t="s">
        <v>323</v>
      </c>
      <c r="AU2586" s="139" t="s">
        <v>86</v>
      </c>
      <c r="AY2586" s="18" t="s">
        <v>163</v>
      </c>
      <c r="BE2586" s="140">
        <f>IF(N2586="základní",J2586,0)</f>
        <v>0</v>
      </c>
      <c r="BF2586" s="140">
        <f>IF(N2586="snížená",J2586,0)</f>
        <v>0</v>
      </c>
      <c r="BG2586" s="140">
        <f>IF(N2586="zákl. přenesená",J2586,0)</f>
        <v>0</v>
      </c>
      <c r="BH2586" s="140">
        <f>IF(N2586="sníž. přenesená",J2586,0)</f>
        <v>0</v>
      </c>
      <c r="BI2586" s="140">
        <f>IF(N2586="nulová",J2586,0)</f>
        <v>0</v>
      </c>
      <c r="BJ2586" s="18" t="s">
        <v>84</v>
      </c>
      <c r="BK2586" s="140">
        <f>ROUND(I2586*H2586,2)</f>
        <v>0</v>
      </c>
      <c r="BL2586" s="18" t="s">
        <v>302</v>
      </c>
      <c r="BM2586" s="139" t="s">
        <v>1773</v>
      </c>
    </row>
    <row r="2587" spans="2:65" s="1" customFormat="1">
      <c r="B2587" s="33"/>
      <c r="D2587" s="141" t="s">
        <v>172</v>
      </c>
      <c r="F2587" s="142" t="s">
        <v>1772</v>
      </c>
      <c r="I2587" s="143"/>
      <c r="L2587" s="33"/>
      <c r="M2587" s="144"/>
      <c r="T2587" s="54"/>
      <c r="AT2587" s="18" t="s">
        <v>172</v>
      </c>
      <c r="AU2587" s="18" t="s">
        <v>86</v>
      </c>
    </row>
    <row r="2588" spans="2:65" s="13" customFormat="1">
      <c r="B2588" s="153"/>
      <c r="D2588" s="141" t="s">
        <v>176</v>
      </c>
      <c r="F2588" s="155" t="s">
        <v>1774</v>
      </c>
      <c r="H2588" s="156">
        <v>261.36599999999999</v>
      </c>
      <c r="I2588" s="157"/>
      <c r="L2588" s="153"/>
      <c r="M2588" s="158"/>
      <c r="T2588" s="159"/>
      <c r="AT2588" s="154" t="s">
        <v>176</v>
      </c>
      <c r="AU2588" s="154" t="s">
        <v>86</v>
      </c>
      <c r="AV2588" s="13" t="s">
        <v>86</v>
      </c>
      <c r="AW2588" s="13" t="s">
        <v>4</v>
      </c>
      <c r="AX2588" s="13" t="s">
        <v>84</v>
      </c>
      <c r="AY2588" s="154" t="s">
        <v>163</v>
      </c>
    </row>
    <row r="2589" spans="2:65" s="1" customFormat="1" ht="33" customHeight="1">
      <c r="B2589" s="33"/>
      <c r="C2589" s="128" t="s">
        <v>1775</v>
      </c>
      <c r="D2589" s="128" t="s">
        <v>165</v>
      </c>
      <c r="E2589" s="129" t="s">
        <v>1776</v>
      </c>
      <c r="F2589" s="130" t="s">
        <v>1777</v>
      </c>
      <c r="G2589" s="131" t="s">
        <v>187</v>
      </c>
      <c r="H2589" s="132">
        <v>248.92</v>
      </c>
      <c r="I2589" s="133"/>
      <c r="J2589" s="134">
        <f>ROUND(I2589*H2589,2)</f>
        <v>0</v>
      </c>
      <c r="K2589" s="130" t="s">
        <v>169</v>
      </c>
      <c r="L2589" s="33"/>
      <c r="M2589" s="135" t="s">
        <v>19</v>
      </c>
      <c r="N2589" s="136" t="s">
        <v>47</v>
      </c>
      <c r="P2589" s="137">
        <f>O2589*H2589</f>
        <v>0</v>
      </c>
      <c r="Q2589" s="137">
        <v>0</v>
      </c>
      <c r="R2589" s="137">
        <f>Q2589*H2589</f>
        <v>0</v>
      </c>
      <c r="S2589" s="137">
        <v>0</v>
      </c>
      <c r="T2589" s="138">
        <f>S2589*H2589</f>
        <v>0</v>
      </c>
      <c r="AR2589" s="139" t="s">
        <v>302</v>
      </c>
      <c r="AT2589" s="139" t="s">
        <v>165</v>
      </c>
      <c r="AU2589" s="139" t="s">
        <v>86</v>
      </c>
      <c r="AY2589" s="18" t="s">
        <v>163</v>
      </c>
      <c r="BE2589" s="140">
        <f>IF(N2589="základní",J2589,0)</f>
        <v>0</v>
      </c>
      <c r="BF2589" s="140">
        <f>IF(N2589="snížená",J2589,0)</f>
        <v>0</v>
      </c>
      <c r="BG2589" s="140">
        <f>IF(N2589="zákl. přenesená",J2589,0)</f>
        <v>0</v>
      </c>
      <c r="BH2589" s="140">
        <f>IF(N2589="sníž. přenesená",J2589,0)</f>
        <v>0</v>
      </c>
      <c r="BI2589" s="140">
        <f>IF(N2589="nulová",J2589,0)</f>
        <v>0</v>
      </c>
      <c r="BJ2589" s="18" t="s">
        <v>84</v>
      </c>
      <c r="BK2589" s="140">
        <f>ROUND(I2589*H2589,2)</f>
        <v>0</v>
      </c>
      <c r="BL2589" s="18" t="s">
        <v>302</v>
      </c>
      <c r="BM2589" s="139" t="s">
        <v>1778</v>
      </c>
    </row>
    <row r="2590" spans="2:65" s="1" customFormat="1" ht="19.2">
      <c r="B2590" s="33"/>
      <c r="D2590" s="141" t="s">
        <v>172</v>
      </c>
      <c r="F2590" s="142" t="s">
        <v>1779</v>
      </c>
      <c r="I2590" s="143"/>
      <c r="L2590" s="33"/>
      <c r="M2590" s="144"/>
      <c r="T2590" s="54"/>
      <c r="AT2590" s="18" t="s">
        <v>172</v>
      </c>
      <c r="AU2590" s="18" t="s">
        <v>86</v>
      </c>
    </row>
    <row r="2591" spans="2:65" s="1" customFormat="1">
      <c r="B2591" s="33"/>
      <c r="D2591" s="145" t="s">
        <v>174</v>
      </c>
      <c r="F2591" s="146" t="s">
        <v>1780</v>
      </c>
      <c r="I2591" s="143"/>
      <c r="L2591" s="33"/>
      <c r="M2591" s="144"/>
      <c r="T2591" s="54"/>
      <c r="AT2591" s="18" t="s">
        <v>174</v>
      </c>
      <c r="AU2591" s="18" t="s">
        <v>86</v>
      </c>
    </row>
    <row r="2592" spans="2:65" s="12" customFormat="1">
      <c r="B2592" s="147"/>
      <c r="D2592" s="141" t="s">
        <v>176</v>
      </c>
      <c r="E2592" s="148" t="s">
        <v>19</v>
      </c>
      <c r="F2592" s="149" t="s">
        <v>545</v>
      </c>
      <c r="H2592" s="148" t="s">
        <v>19</v>
      </c>
      <c r="I2592" s="150"/>
      <c r="L2592" s="147"/>
      <c r="M2592" s="151"/>
      <c r="T2592" s="152"/>
      <c r="AT2592" s="148" t="s">
        <v>176</v>
      </c>
      <c r="AU2592" s="148" t="s">
        <v>86</v>
      </c>
      <c r="AV2592" s="12" t="s">
        <v>84</v>
      </c>
      <c r="AW2592" s="12" t="s">
        <v>37</v>
      </c>
      <c r="AX2592" s="12" t="s">
        <v>76</v>
      </c>
      <c r="AY2592" s="148" t="s">
        <v>163</v>
      </c>
    </row>
    <row r="2593" spans="2:65" s="13" customFormat="1">
      <c r="B2593" s="153"/>
      <c r="D2593" s="141" t="s">
        <v>176</v>
      </c>
      <c r="E2593" s="154" t="s">
        <v>19</v>
      </c>
      <c r="F2593" s="155" t="s">
        <v>1708</v>
      </c>
      <c r="H2593" s="156">
        <v>250.92</v>
      </c>
      <c r="I2593" s="157"/>
      <c r="L2593" s="153"/>
      <c r="M2593" s="158"/>
      <c r="T2593" s="159"/>
      <c r="AT2593" s="154" t="s">
        <v>176</v>
      </c>
      <c r="AU2593" s="154" t="s">
        <v>86</v>
      </c>
      <c r="AV2593" s="13" t="s">
        <v>86</v>
      </c>
      <c r="AW2593" s="13" t="s">
        <v>37</v>
      </c>
      <c r="AX2593" s="13" t="s">
        <v>76</v>
      </c>
      <c r="AY2593" s="154" t="s">
        <v>163</v>
      </c>
    </row>
    <row r="2594" spans="2:65" s="12" customFormat="1">
      <c r="B2594" s="147"/>
      <c r="D2594" s="141" t="s">
        <v>176</v>
      </c>
      <c r="E2594" s="148" t="s">
        <v>19</v>
      </c>
      <c r="F2594" s="149" t="s">
        <v>1768</v>
      </c>
      <c r="H2594" s="148" t="s">
        <v>19</v>
      </c>
      <c r="I2594" s="150"/>
      <c r="L2594" s="147"/>
      <c r="M2594" s="151"/>
      <c r="T2594" s="152"/>
      <c r="AT2594" s="148" t="s">
        <v>176</v>
      </c>
      <c r="AU2594" s="148" t="s">
        <v>86</v>
      </c>
      <c r="AV2594" s="12" t="s">
        <v>84</v>
      </c>
      <c r="AW2594" s="12" t="s">
        <v>37</v>
      </c>
      <c r="AX2594" s="12" t="s">
        <v>76</v>
      </c>
      <c r="AY2594" s="148" t="s">
        <v>163</v>
      </c>
    </row>
    <row r="2595" spans="2:65" s="13" customFormat="1">
      <c r="B2595" s="153"/>
      <c r="D2595" s="141" t="s">
        <v>176</v>
      </c>
      <c r="E2595" s="154" t="s">
        <v>19</v>
      </c>
      <c r="F2595" s="155" t="s">
        <v>1769</v>
      </c>
      <c r="H2595" s="156">
        <v>-2</v>
      </c>
      <c r="I2595" s="157"/>
      <c r="L2595" s="153"/>
      <c r="M2595" s="158"/>
      <c r="T2595" s="159"/>
      <c r="AT2595" s="154" t="s">
        <v>176</v>
      </c>
      <c r="AU2595" s="154" t="s">
        <v>86</v>
      </c>
      <c r="AV2595" s="13" t="s">
        <v>86</v>
      </c>
      <c r="AW2595" s="13" t="s">
        <v>37</v>
      </c>
      <c r="AX2595" s="13" t="s">
        <v>76</v>
      </c>
      <c r="AY2595" s="154" t="s">
        <v>163</v>
      </c>
    </row>
    <row r="2596" spans="2:65" s="14" customFormat="1">
      <c r="B2596" s="160"/>
      <c r="D2596" s="141" t="s">
        <v>176</v>
      </c>
      <c r="E2596" s="161" t="s">
        <v>19</v>
      </c>
      <c r="F2596" s="162" t="s">
        <v>178</v>
      </c>
      <c r="H2596" s="163">
        <v>248.92</v>
      </c>
      <c r="I2596" s="164"/>
      <c r="L2596" s="160"/>
      <c r="M2596" s="165"/>
      <c r="T2596" s="166"/>
      <c r="AT2596" s="161" t="s">
        <v>176</v>
      </c>
      <c r="AU2596" s="161" t="s">
        <v>86</v>
      </c>
      <c r="AV2596" s="14" t="s">
        <v>170</v>
      </c>
      <c r="AW2596" s="14" t="s">
        <v>37</v>
      </c>
      <c r="AX2596" s="14" t="s">
        <v>84</v>
      </c>
      <c r="AY2596" s="161" t="s">
        <v>163</v>
      </c>
    </row>
    <row r="2597" spans="2:65" s="1" customFormat="1" ht="37.799999999999997" customHeight="1">
      <c r="B2597" s="33"/>
      <c r="C2597" s="167" t="s">
        <v>1781</v>
      </c>
      <c r="D2597" s="167" t="s">
        <v>323</v>
      </c>
      <c r="E2597" s="168" t="s">
        <v>1782</v>
      </c>
      <c r="F2597" s="169" t="s">
        <v>1783</v>
      </c>
      <c r="G2597" s="170" t="s">
        <v>187</v>
      </c>
      <c r="H2597" s="171">
        <v>273.81200000000001</v>
      </c>
      <c r="I2597" s="172"/>
      <c r="J2597" s="173">
        <f>ROUND(I2597*H2597,2)</f>
        <v>0</v>
      </c>
      <c r="K2597" s="169" t="s">
        <v>169</v>
      </c>
      <c r="L2597" s="174"/>
      <c r="M2597" s="175" t="s">
        <v>19</v>
      </c>
      <c r="N2597" s="176" t="s">
        <v>47</v>
      </c>
      <c r="P2597" s="137">
        <f>O2597*H2597</f>
        <v>0</v>
      </c>
      <c r="Q2597" s="137">
        <v>2.3E-3</v>
      </c>
      <c r="R2597" s="137">
        <f>Q2597*H2597</f>
        <v>0.62976759999999998</v>
      </c>
      <c r="S2597" s="137">
        <v>0</v>
      </c>
      <c r="T2597" s="138">
        <f>S2597*H2597</f>
        <v>0</v>
      </c>
      <c r="AR2597" s="139" t="s">
        <v>403</v>
      </c>
      <c r="AT2597" s="139" t="s">
        <v>323</v>
      </c>
      <c r="AU2597" s="139" t="s">
        <v>86</v>
      </c>
      <c r="AY2597" s="18" t="s">
        <v>163</v>
      </c>
      <c r="BE2597" s="140">
        <f>IF(N2597="základní",J2597,0)</f>
        <v>0</v>
      </c>
      <c r="BF2597" s="140">
        <f>IF(N2597="snížená",J2597,0)</f>
        <v>0</v>
      </c>
      <c r="BG2597" s="140">
        <f>IF(N2597="zákl. přenesená",J2597,0)</f>
        <v>0</v>
      </c>
      <c r="BH2597" s="140">
        <f>IF(N2597="sníž. přenesená",J2597,0)</f>
        <v>0</v>
      </c>
      <c r="BI2597" s="140">
        <f>IF(N2597="nulová",J2597,0)</f>
        <v>0</v>
      </c>
      <c r="BJ2597" s="18" t="s">
        <v>84</v>
      </c>
      <c r="BK2597" s="140">
        <f>ROUND(I2597*H2597,2)</f>
        <v>0</v>
      </c>
      <c r="BL2597" s="18" t="s">
        <v>302</v>
      </c>
      <c r="BM2597" s="139" t="s">
        <v>1784</v>
      </c>
    </row>
    <row r="2598" spans="2:65" s="1" customFormat="1" ht="28.8">
      <c r="B2598" s="33"/>
      <c r="D2598" s="141" t="s">
        <v>172</v>
      </c>
      <c r="F2598" s="142" t="s">
        <v>1783</v>
      </c>
      <c r="I2598" s="143"/>
      <c r="L2598" s="33"/>
      <c r="M2598" s="144"/>
      <c r="T2598" s="54"/>
      <c r="AT2598" s="18" t="s">
        <v>172</v>
      </c>
      <c r="AU2598" s="18" t="s">
        <v>86</v>
      </c>
    </row>
    <row r="2599" spans="2:65" s="13" customFormat="1">
      <c r="B2599" s="153"/>
      <c r="D2599" s="141" t="s">
        <v>176</v>
      </c>
      <c r="F2599" s="155" t="s">
        <v>1785</v>
      </c>
      <c r="H2599" s="156">
        <v>273.81200000000001</v>
      </c>
      <c r="I2599" s="157"/>
      <c r="L2599" s="153"/>
      <c r="M2599" s="158"/>
      <c r="T2599" s="159"/>
      <c r="AT2599" s="154" t="s">
        <v>176</v>
      </c>
      <c r="AU2599" s="154" t="s">
        <v>86</v>
      </c>
      <c r="AV2599" s="13" t="s">
        <v>86</v>
      </c>
      <c r="AW2599" s="13" t="s">
        <v>4</v>
      </c>
      <c r="AX2599" s="13" t="s">
        <v>84</v>
      </c>
      <c r="AY2599" s="154" t="s">
        <v>163</v>
      </c>
    </row>
    <row r="2600" spans="2:65" s="1" customFormat="1" ht="24.15" customHeight="1">
      <c r="B2600" s="33"/>
      <c r="C2600" s="128" t="s">
        <v>1786</v>
      </c>
      <c r="D2600" s="128" t="s">
        <v>165</v>
      </c>
      <c r="E2600" s="129" t="s">
        <v>1787</v>
      </c>
      <c r="F2600" s="130" t="s">
        <v>1788</v>
      </c>
      <c r="G2600" s="131" t="s">
        <v>187</v>
      </c>
      <c r="H2600" s="132">
        <v>248.92</v>
      </c>
      <c r="I2600" s="133"/>
      <c r="J2600" s="134">
        <f>ROUND(I2600*H2600,2)</f>
        <v>0</v>
      </c>
      <c r="K2600" s="130" t="s">
        <v>169</v>
      </c>
      <c r="L2600" s="33"/>
      <c r="M2600" s="135" t="s">
        <v>19</v>
      </c>
      <c r="N2600" s="136" t="s">
        <v>47</v>
      </c>
      <c r="P2600" s="137">
        <f>O2600*H2600</f>
        <v>0</v>
      </c>
      <c r="Q2600" s="137">
        <v>0</v>
      </c>
      <c r="R2600" s="137">
        <f>Q2600*H2600</f>
        <v>0</v>
      </c>
      <c r="S2600" s="137">
        <v>0</v>
      </c>
      <c r="T2600" s="138">
        <f>S2600*H2600</f>
        <v>0</v>
      </c>
      <c r="AR2600" s="139" t="s">
        <v>302</v>
      </c>
      <c r="AT2600" s="139" t="s">
        <v>165</v>
      </c>
      <c r="AU2600" s="139" t="s">
        <v>86</v>
      </c>
      <c r="AY2600" s="18" t="s">
        <v>163</v>
      </c>
      <c r="BE2600" s="140">
        <f>IF(N2600="základní",J2600,0)</f>
        <v>0</v>
      </c>
      <c r="BF2600" s="140">
        <f>IF(N2600="snížená",J2600,0)</f>
        <v>0</v>
      </c>
      <c r="BG2600" s="140">
        <f>IF(N2600="zákl. přenesená",J2600,0)</f>
        <v>0</v>
      </c>
      <c r="BH2600" s="140">
        <f>IF(N2600="sníž. přenesená",J2600,0)</f>
        <v>0</v>
      </c>
      <c r="BI2600" s="140">
        <f>IF(N2600="nulová",J2600,0)</f>
        <v>0</v>
      </c>
      <c r="BJ2600" s="18" t="s">
        <v>84</v>
      </c>
      <c r="BK2600" s="140">
        <f>ROUND(I2600*H2600,2)</f>
        <v>0</v>
      </c>
      <c r="BL2600" s="18" t="s">
        <v>302</v>
      </c>
      <c r="BM2600" s="139" t="s">
        <v>1789</v>
      </c>
    </row>
    <row r="2601" spans="2:65" s="1" customFormat="1" ht="19.2">
      <c r="B2601" s="33"/>
      <c r="D2601" s="141" t="s">
        <v>172</v>
      </c>
      <c r="F2601" s="142" t="s">
        <v>1790</v>
      </c>
      <c r="I2601" s="143"/>
      <c r="L2601" s="33"/>
      <c r="M2601" s="144"/>
      <c r="T2601" s="54"/>
      <c r="AT2601" s="18" t="s">
        <v>172</v>
      </c>
      <c r="AU2601" s="18" t="s">
        <v>86</v>
      </c>
    </row>
    <row r="2602" spans="2:65" s="1" customFormat="1">
      <c r="B2602" s="33"/>
      <c r="D2602" s="145" t="s">
        <v>174</v>
      </c>
      <c r="F2602" s="146" t="s">
        <v>1791</v>
      </c>
      <c r="I2602" s="143"/>
      <c r="L2602" s="33"/>
      <c r="M2602" s="144"/>
      <c r="T2602" s="54"/>
      <c r="AT2602" s="18" t="s">
        <v>174</v>
      </c>
      <c r="AU2602" s="18" t="s">
        <v>86</v>
      </c>
    </row>
    <row r="2603" spans="2:65" s="12" customFormat="1">
      <c r="B2603" s="147"/>
      <c r="D2603" s="141" t="s">
        <v>176</v>
      </c>
      <c r="E2603" s="148" t="s">
        <v>19</v>
      </c>
      <c r="F2603" s="149" t="s">
        <v>545</v>
      </c>
      <c r="H2603" s="148" t="s">
        <v>19</v>
      </c>
      <c r="I2603" s="150"/>
      <c r="L2603" s="147"/>
      <c r="M2603" s="151"/>
      <c r="T2603" s="152"/>
      <c r="AT2603" s="148" t="s">
        <v>176</v>
      </c>
      <c r="AU2603" s="148" t="s">
        <v>86</v>
      </c>
      <c r="AV2603" s="12" t="s">
        <v>84</v>
      </c>
      <c r="AW2603" s="12" t="s">
        <v>37</v>
      </c>
      <c r="AX2603" s="12" t="s">
        <v>76</v>
      </c>
      <c r="AY2603" s="148" t="s">
        <v>163</v>
      </c>
    </row>
    <row r="2604" spans="2:65" s="13" customFormat="1">
      <c r="B2604" s="153"/>
      <c r="D2604" s="141" t="s">
        <v>176</v>
      </c>
      <c r="E2604" s="154" t="s">
        <v>19</v>
      </c>
      <c r="F2604" s="155" t="s">
        <v>1708</v>
      </c>
      <c r="H2604" s="156">
        <v>250.92</v>
      </c>
      <c r="I2604" s="157"/>
      <c r="L2604" s="153"/>
      <c r="M2604" s="158"/>
      <c r="T2604" s="159"/>
      <c r="AT2604" s="154" t="s">
        <v>176</v>
      </c>
      <c r="AU2604" s="154" t="s">
        <v>86</v>
      </c>
      <c r="AV2604" s="13" t="s">
        <v>86</v>
      </c>
      <c r="AW2604" s="13" t="s">
        <v>37</v>
      </c>
      <c r="AX2604" s="13" t="s">
        <v>76</v>
      </c>
      <c r="AY2604" s="154" t="s">
        <v>163</v>
      </c>
    </row>
    <row r="2605" spans="2:65" s="12" customFormat="1">
      <c r="B2605" s="147"/>
      <c r="D2605" s="141" t="s">
        <v>176</v>
      </c>
      <c r="E2605" s="148" t="s">
        <v>19</v>
      </c>
      <c r="F2605" s="149" t="s">
        <v>1768</v>
      </c>
      <c r="H2605" s="148" t="s">
        <v>19</v>
      </c>
      <c r="I2605" s="150"/>
      <c r="L2605" s="147"/>
      <c r="M2605" s="151"/>
      <c r="T2605" s="152"/>
      <c r="AT2605" s="148" t="s">
        <v>176</v>
      </c>
      <c r="AU2605" s="148" t="s">
        <v>86</v>
      </c>
      <c r="AV2605" s="12" t="s">
        <v>84</v>
      </c>
      <c r="AW2605" s="12" t="s">
        <v>37</v>
      </c>
      <c r="AX2605" s="12" t="s">
        <v>76</v>
      </c>
      <c r="AY2605" s="148" t="s">
        <v>163</v>
      </c>
    </row>
    <row r="2606" spans="2:65" s="13" customFormat="1">
      <c r="B2606" s="153"/>
      <c r="D2606" s="141" t="s">
        <v>176</v>
      </c>
      <c r="E2606" s="154" t="s">
        <v>19</v>
      </c>
      <c r="F2606" s="155" t="s">
        <v>1769</v>
      </c>
      <c r="H2606" s="156">
        <v>-2</v>
      </c>
      <c r="I2606" s="157"/>
      <c r="L2606" s="153"/>
      <c r="M2606" s="158"/>
      <c r="T2606" s="159"/>
      <c r="AT2606" s="154" t="s">
        <v>176</v>
      </c>
      <c r="AU2606" s="154" t="s">
        <v>86</v>
      </c>
      <c r="AV2606" s="13" t="s">
        <v>86</v>
      </c>
      <c r="AW2606" s="13" t="s">
        <v>37</v>
      </c>
      <c r="AX2606" s="13" t="s">
        <v>76</v>
      </c>
      <c r="AY2606" s="154" t="s">
        <v>163</v>
      </c>
    </row>
    <row r="2607" spans="2:65" s="14" customFormat="1">
      <c r="B2607" s="160"/>
      <c r="D2607" s="141" t="s">
        <v>176</v>
      </c>
      <c r="E2607" s="161" t="s">
        <v>19</v>
      </c>
      <c r="F2607" s="162" t="s">
        <v>178</v>
      </c>
      <c r="H2607" s="163">
        <v>248.92</v>
      </c>
      <c r="I2607" s="164"/>
      <c r="L2607" s="160"/>
      <c r="M2607" s="165"/>
      <c r="T2607" s="166"/>
      <c r="AT2607" s="161" t="s">
        <v>176</v>
      </c>
      <c r="AU2607" s="161" t="s">
        <v>86</v>
      </c>
      <c r="AV2607" s="14" t="s">
        <v>170</v>
      </c>
      <c r="AW2607" s="14" t="s">
        <v>37</v>
      </c>
      <c r="AX2607" s="14" t="s">
        <v>84</v>
      </c>
      <c r="AY2607" s="161" t="s">
        <v>163</v>
      </c>
    </row>
    <row r="2608" spans="2:65" s="1" customFormat="1" ht="24.15" customHeight="1">
      <c r="B2608" s="33"/>
      <c r="C2608" s="167" t="s">
        <v>1792</v>
      </c>
      <c r="D2608" s="167" t="s">
        <v>323</v>
      </c>
      <c r="E2608" s="168" t="s">
        <v>1793</v>
      </c>
      <c r="F2608" s="169" t="s">
        <v>1794</v>
      </c>
      <c r="G2608" s="170" t="s">
        <v>187</v>
      </c>
      <c r="H2608" s="171">
        <v>273.81200000000001</v>
      </c>
      <c r="I2608" s="172"/>
      <c r="J2608" s="173">
        <f>ROUND(I2608*H2608,2)</f>
        <v>0</v>
      </c>
      <c r="K2608" s="169" t="s">
        <v>169</v>
      </c>
      <c r="L2608" s="174"/>
      <c r="M2608" s="175" t="s">
        <v>19</v>
      </c>
      <c r="N2608" s="176" t="s">
        <v>47</v>
      </c>
      <c r="P2608" s="137">
        <f>O2608*H2608</f>
        <v>0</v>
      </c>
      <c r="Q2608" s="137">
        <v>5.0000000000000001E-4</v>
      </c>
      <c r="R2608" s="137">
        <f>Q2608*H2608</f>
        <v>0.136906</v>
      </c>
      <c r="S2608" s="137">
        <v>0</v>
      </c>
      <c r="T2608" s="138">
        <f>S2608*H2608</f>
        <v>0</v>
      </c>
      <c r="AR2608" s="139" t="s">
        <v>403</v>
      </c>
      <c r="AT2608" s="139" t="s">
        <v>323</v>
      </c>
      <c r="AU2608" s="139" t="s">
        <v>86</v>
      </c>
      <c r="AY2608" s="18" t="s">
        <v>163</v>
      </c>
      <c r="BE2608" s="140">
        <f>IF(N2608="základní",J2608,0)</f>
        <v>0</v>
      </c>
      <c r="BF2608" s="140">
        <f>IF(N2608="snížená",J2608,0)</f>
        <v>0</v>
      </c>
      <c r="BG2608" s="140">
        <f>IF(N2608="zákl. přenesená",J2608,0)</f>
        <v>0</v>
      </c>
      <c r="BH2608" s="140">
        <f>IF(N2608="sníž. přenesená",J2608,0)</f>
        <v>0</v>
      </c>
      <c r="BI2608" s="140">
        <f>IF(N2608="nulová",J2608,0)</f>
        <v>0</v>
      </c>
      <c r="BJ2608" s="18" t="s">
        <v>84</v>
      </c>
      <c r="BK2608" s="140">
        <f>ROUND(I2608*H2608,2)</f>
        <v>0</v>
      </c>
      <c r="BL2608" s="18" t="s">
        <v>302</v>
      </c>
      <c r="BM2608" s="139" t="s">
        <v>1795</v>
      </c>
    </row>
    <row r="2609" spans="2:65" s="1" customFormat="1" ht="19.2">
      <c r="B2609" s="33"/>
      <c r="D2609" s="141" t="s">
        <v>172</v>
      </c>
      <c r="F2609" s="142" t="s">
        <v>1794</v>
      </c>
      <c r="I2609" s="143"/>
      <c r="L2609" s="33"/>
      <c r="M2609" s="144"/>
      <c r="T2609" s="54"/>
      <c r="AT2609" s="18" t="s">
        <v>172</v>
      </c>
      <c r="AU2609" s="18" t="s">
        <v>86</v>
      </c>
    </row>
    <row r="2610" spans="2:65" s="13" customFormat="1">
      <c r="B2610" s="153"/>
      <c r="D2610" s="141" t="s">
        <v>176</v>
      </c>
      <c r="F2610" s="155" t="s">
        <v>1785</v>
      </c>
      <c r="H2610" s="156">
        <v>273.81200000000001</v>
      </c>
      <c r="I2610" s="157"/>
      <c r="L2610" s="153"/>
      <c r="M2610" s="158"/>
      <c r="T2610" s="159"/>
      <c r="AT2610" s="154" t="s">
        <v>176</v>
      </c>
      <c r="AU2610" s="154" t="s">
        <v>86</v>
      </c>
      <c r="AV2610" s="13" t="s">
        <v>86</v>
      </c>
      <c r="AW2610" s="13" t="s">
        <v>4</v>
      </c>
      <c r="AX2610" s="13" t="s">
        <v>84</v>
      </c>
      <c r="AY2610" s="154" t="s">
        <v>163</v>
      </c>
    </row>
    <row r="2611" spans="2:65" s="1" customFormat="1" ht="24.15" customHeight="1">
      <c r="B2611" s="33"/>
      <c r="C2611" s="128" t="s">
        <v>1796</v>
      </c>
      <c r="D2611" s="128" t="s">
        <v>165</v>
      </c>
      <c r="E2611" s="129" t="s">
        <v>1797</v>
      </c>
      <c r="F2611" s="130" t="s">
        <v>1798</v>
      </c>
      <c r="G2611" s="131" t="s">
        <v>187</v>
      </c>
      <c r="H2611" s="132">
        <v>248.92</v>
      </c>
      <c r="I2611" s="133"/>
      <c r="J2611" s="134">
        <f>ROUND(I2611*H2611,2)</f>
        <v>0</v>
      </c>
      <c r="K2611" s="130" t="s">
        <v>169</v>
      </c>
      <c r="L2611" s="33"/>
      <c r="M2611" s="135" t="s">
        <v>19</v>
      </c>
      <c r="N2611" s="136" t="s">
        <v>47</v>
      </c>
      <c r="P2611" s="137">
        <f>O2611*H2611</f>
        <v>0</v>
      </c>
      <c r="Q2611" s="137">
        <v>0</v>
      </c>
      <c r="R2611" s="137">
        <f>Q2611*H2611</f>
        <v>0</v>
      </c>
      <c r="S2611" s="137">
        <v>0</v>
      </c>
      <c r="T2611" s="138">
        <f>S2611*H2611</f>
        <v>0</v>
      </c>
      <c r="AR2611" s="139" t="s">
        <v>302</v>
      </c>
      <c r="AT2611" s="139" t="s">
        <v>165</v>
      </c>
      <c r="AU2611" s="139" t="s">
        <v>86</v>
      </c>
      <c r="AY2611" s="18" t="s">
        <v>163</v>
      </c>
      <c r="BE2611" s="140">
        <f>IF(N2611="základní",J2611,0)</f>
        <v>0</v>
      </c>
      <c r="BF2611" s="140">
        <f>IF(N2611="snížená",J2611,0)</f>
        <v>0</v>
      </c>
      <c r="BG2611" s="140">
        <f>IF(N2611="zákl. přenesená",J2611,0)</f>
        <v>0</v>
      </c>
      <c r="BH2611" s="140">
        <f>IF(N2611="sníž. přenesená",J2611,0)</f>
        <v>0</v>
      </c>
      <c r="BI2611" s="140">
        <f>IF(N2611="nulová",J2611,0)</f>
        <v>0</v>
      </c>
      <c r="BJ2611" s="18" t="s">
        <v>84</v>
      </c>
      <c r="BK2611" s="140">
        <f>ROUND(I2611*H2611,2)</f>
        <v>0</v>
      </c>
      <c r="BL2611" s="18" t="s">
        <v>302</v>
      </c>
      <c r="BM2611" s="139" t="s">
        <v>1799</v>
      </c>
    </row>
    <row r="2612" spans="2:65" s="1" customFormat="1" ht="19.2">
      <c r="B2612" s="33"/>
      <c r="D2612" s="141" t="s">
        <v>172</v>
      </c>
      <c r="F2612" s="142" t="s">
        <v>1800</v>
      </c>
      <c r="I2612" s="143"/>
      <c r="L2612" s="33"/>
      <c r="M2612" s="144"/>
      <c r="T2612" s="54"/>
      <c r="AT2612" s="18" t="s">
        <v>172</v>
      </c>
      <c r="AU2612" s="18" t="s">
        <v>86</v>
      </c>
    </row>
    <row r="2613" spans="2:65" s="1" customFormat="1">
      <c r="B2613" s="33"/>
      <c r="D2613" s="145" t="s">
        <v>174</v>
      </c>
      <c r="F2613" s="146" t="s">
        <v>1801</v>
      </c>
      <c r="I2613" s="143"/>
      <c r="L2613" s="33"/>
      <c r="M2613" s="144"/>
      <c r="T2613" s="54"/>
      <c r="AT2613" s="18" t="s">
        <v>174</v>
      </c>
      <c r="AU2613" s="18" t="s">
        <v>86</v>
      </c>
    </row>
    <row r="2614" spans="2:65" s="12" customFormat="1">
      <c r="B2614" s="147"/>
      <c r="D2614" s="141" t="s">
        <v>176</v>
      </c>
      <c r="E2614" s="148" t="s">
        <v>19</v>
      </c>
      <c r="F2614" s="149" t="s">
        <v>545</v>
      </c>
      <c r="H2614" s="148" t="s">
        <v>19</v>
      </c>
      <c r="I2614" s="150"/>
      <c r="L2614" s="147"/>
      <c r="M2614" s="151"/>
      <c r="T2614" s="152"/>
      <c r="AT2614" s="148" t="s">
        <v>176</v>
      </c>
      <c r="AU2614" s="148" t="s">
        <v>86</v>
      </c>
      <c r="AV2614" s="12" t="s">
        <v>84</v>
      </c>
      <c r="AW2614" s="12" t="s">
        <v>37</v>
      </c>
      <c r="AX2614" s="12" t="s">
        <v>76</v>
      </c>
      <c r="AY2614" s="148" t="s">
        <v>163</v>
      </c>
    </row>
    <row r="2615" spans="2:65" s="13" customFormat="1">
      <c r="B2615" s="153"/>
      <c r="D2615" s="141" t="s">
        <v>176</v>
      </c>
      <c r="E2615" s="154" t="s">
        <v>19</v>
      </c>
      <c r="F2615" s="155" t="s">
        <v>1708</v>
      </c>
      <c r="H2615" s="156">
        <v>250.92</v>
      </c>
      <c r="I2615" s="157"/>
      <c r="L2615" s="153"/>
      <c r="M2615" s="158"/>
      <c r="T2615" s="159"/>
      <c r="AT2615" s="154" t="s">
        <v>176</v>
      </c>
      <c r="AU2615" s="154" t="s">
        <v>86</v>
      </c>
      <c r="AV2615" s="13" t="s">
        <v>86</v>
      </c>
      <c r="AW2615" s="13" t="s">
        <v>37</v>
      </c>
      <c r="AX2615" s="13" t="s">
        <v>76</v>
      </c>
      <c r="AY2615" s="154" t="s">
        <v>163</v>
      </c>
    </row>
    <row r="2616" spans="2:65" s="12" customFormat="1">
      <c r="B2616" s="147"/>
      <c r="D2616" s="141" t="s">
        <v>176</v>
      </c>
      <c r="E2616" s="148" t="s">
        <v>19</v>
      </c>
      <c r="F2616" s="149" t="s">
        <v>1768</v>
      </c>
      <c r="H2616" s="148" t="s">
        <v>19</v>
      </c>
      <c r="I2616" s="150"/>
      <c r="L2616" s="147"/>
      <c r="M2616" s="151"/>
      <c r="T2616" s="152"/>
      <c r="AT2616" s="148" t="s">
        <v>176</v>
      </c>
      <c r="AU2616" s="148" t="s">
        <v>86</v>
      </c>
      <c r="AV2616" s="12" t="s">
        <v>84</v>
      </c>
      <c r="AW2616" s="12" t="s">
        <v>37</v>
      </c>
      <c r="AX2616" s="12" t="s">
        <v>76</v>
      </c>
      <c r="AY2616" s="148" t="s">
        <v>163</v>
      </c>
    </row>
    <row r="2617" spans="2:65" s="13" customFormat="1">
      <c r="B2617" s="153"/>
      <c r="D2617" s="141" t="s">
        <v>176</v>
      </c>
      <c r="E2617" s="154" t="s">
        <v>19</v>
      </c>
      <c r="F2617" s="155" t="s">
        <v>1769</v>
      </c>
      <c r="H2617" s="156">
        <v>-2</v>
      </c>
      <c r="I2617" s="157"/>
      <c r="L2617" s="153"/>
      <c r="M2617" s="158"/>
      <c r="T2617" s="159"/>
      <c r="AT2617" s="154" t="s">
        <v>176</v>
      </c>
      <c r="AU2617" s="154" t="s">
        <v>86</v>
      </c>
      <c r="AV2617" s="13" t="s">
        <v>86</v>
      </c>
      <c r="AW2617" s="13" t="s">
        <v>37</v>
      </c>
      <c r="AX2617" s="13" t="s">
        <v>76</v>
      </c>
      <c r="AY2617" s="154" t="s">
        <v>163</v>
      </c>
    </row>
    <row r="2618" spans="2:65" s="14" customFormat="1">
      <c r="B2618" s="160"/>
      <c r="D2618" s="141" t="s">
        <v>176</v>
      </c>
      <c r="E2618" s="161" t="s">
        <v>19</v>
      </c>
      <c r="F2618" s="162" t="s">
        <v>178</v>
      </c>
      <c r="H2618" s="163">
        <v>248.92</v>
      </c>
      <c r="I2618" s="164"/>
      <c r="L2618" s="160"/>
      <c r="M2618" s="165"/>
      <c r="T2618" s="166"/>
      <c r="AT2618" s="161" t="s">
        <v>176</v>
      </c>
      <c r="AU2618" s="161" t="s">
        <v>86</v>
      </c>
      <c r="AV2618" s="14" t="s">
        <v>170</v>
      </c>
      <c r="AW2618" s="14" t="s">
        <v>37</v>
      </c>
      <c r="AX2618" s="14" t="s">
        <v>84</v>
      </c>
      <c r="AY2618" s="161" t="s">
        <v>163</v>
      </c>
    </row>
    <row r="2619" spans="2:65" s="1" customFormat="1" ht="16.5" customHeight="1">
      <c r="B2619" s="33"/>
      <c r="C2619" s="167" t="s">
        <v>1802</v>
      </c>
      <c r="D2619" s="167" t="s">
        <v>323</v>
      </c>
      <c r="E2619" s="168" t="s">
        <v>1803</v>
      </c>
      <c r="F2619" s="169" t="s">
        <v>1804</v>
      </c>
      <c r="G2619" s="170" t="s">
        <v>219</v>
      </c>
      <c r="H2619" s="171">
        <v>20.074000000000002</v>
      </c>
      <c r="I2619" s="172"/>
      <c r="J2619" s="173">
        <f>ROUND(I2619*H2619,2)</f>
        <v>0</v>
      </c>
      <c r="K2619" s="169" t="s">
        <v>169</v>
      </c>
      <c r="L2619" s="174"/>
      <c r="M2619" s="175" t="s">
        <v>19</v>
      </c>
      <c r="N2619" s="176" t="s">
        <v>47</v>
      </c>
      <c r="P2619" s="137">
        <f>O2619*H2619</f>
        <v>0</v>
      </c>
      <c r="Q2619" s="137">
        <v>0.45</v>
      </c>
      <c r="R2619" s="137">
        <f>Q2619*H2619</f>
        <v>9.0333000000000006</v>
      </c>
      <c r="S2619" s="137">
        <v>0</v>
      </c>
      <c r="T2619" s="138">
        <f>S2619*H2619</f>
        <v>0</v>
      </c>
      <c r="AR2619" s="139" t="s">
        <v>403</v>
      </c>
      <c r="AT2619" s="139" t="s">
        <v>323</v>
      </c>
      <c r="AU2619" s="139" t="s">
        <v>86</v>
      </c>
      <c r="AY2619" s="18" t="s">
        <v>163</v>
      </c>
      <c r="BE2619" s="140">
        <f>IF(N2619="základní",J2619,0)</f>
        <v>0</v>
      </c>
      <c r="BF2619" s="140">
        <f>IF(N2619="snížená",J2619,0)</f>
        <v>0</v>
      </c>
      <c r="BG2619" s="140">
        <f>IF(N2619="zákl. přenesená",J2619,0)</f>
        <v>0</v>
      </c>
      <c r="BH2619" s="140">
        <f>IF(N2619="sníž. přenesená",J2619,0)</f>
        <v>0</v>
      </c>
      <c r="BI2619" s="140">
        <f>IF(N2619="nulová",J2619,0)</f>
        <v>0</v>
      </c>
      <c r="BJ2619" s="18" t="s">
        <v>84</v>
      </c>
      <c r="BK2619" s="140">
        <f>ROUND(I2619*H2619,2)</f>
        <v>0</v>
      </c>
      <c r="BL2619" s="18" t="s">
        <v>302</v>
      </c>
      <c r="BM2619" s="139" t="s">
        <v>1805</v>
      </c>
    </row>
    <row r="2620" spans="2:65" s="1" customFormat="1">
      <c r="B2620" s="33"/>
      <c r="D2620" s="141" t="s">
        <v>172</v>
      </c>
      <c r="F2620" s="142" t="s">
        <v>1804</v>
      </c>
      <c r="I2620" s="143"/>
      <c r="L2620" s="33"/>
      <c r="M2620" s="144"/>
      <c r="T2620" s="54"/>
      <c r="AT2620" s="18" t="s">
        <v>172</v>
      </c>
      <c r="AU2620" s="18" t="s">
        <v>86</v>
      </c>
    </row>
    <row r="2621" spans="2:65" s="13" customFormat="1">
      <c r="B2621" s="153"/>
      <c r="D2621" s="141" t="s">
        <v>176</v>
      </c>
      <c r="F2621" s="155" t="s">
        <v>1806</v>
      </c>
      <c r="H2621" s="156">
        <v>20.074000000000002</v>
      </c>
      <c r="I2621" s="157"/>
      <c r="L2621" s="153"/>
      <c r="M2621" s="158"/>
      <c r="T2621" s="159"/>
      <c r="AT2621" s="154" t="s">
        <v>176</v>
      </c>
      <c r="AU2621" s="154" t="s">
        <v>86</v>
      </c>
      <c r="AV2621" s="13" t="s">
        <v>86</v>
      </c>
      <c r="AW2621" s="13" t="s">
        <v>4</v>
      </c>
      <c r="AX2621" s="13" t="s">
        <v>84</v>
      </c>
      <c r="AY2621" s="154" t="s">
        <v>163</v>
      </c>
    </row>
    <row r="2622" spans="2:65" s="1" customFormat="1" ht="24.15" customHeight="1">
      <c r="B2622" s="33"/>
      <c r="C2622" s="128" t="s">
        <v>1807</v>
      </c>
      <c r="D2622" s="128" t="s">
        <v>165</v>
      </c>
      <c r="E2622" s="129" t="s">
        <v>1808</v>
      </c>
      <c r="F2622" s="130" t="s">
        <v>1809</v>
      </c>
      <c r="G2622" s="131" t="s">
        <v>187</v>
      </c>
      <c r="H2622" s="132">
        <v>248.92</v>
      </c>
      <c r="I2622" s="133"/>
      <c r="J2622" s="134">
        <f>ROUND(I2622*H2622,2)</f>
        <v>0</v>
      </c>
      <c r="K2622" s="130" t="s">
        <v>169</v>
      </c>
      <c r="L2622" s="33"/>
      <c r="M2622" s="135" t="s">
        <v>19</v>
      </c>
      <c r="N2622" s="136" t="s">
        <v>47</v>
      </c>
      <c r="P2622" s="137">
        <f>O2622*H2622</f>
        <v>0</v>
      </c>
      <c r="Q2622" s="137">
        <v>0</v>
      </c>
      <c r="R2622" s="137">
        <f>Q2622*H2622</f>
        <v>0</v>
      </c>
      <c r="S2622" s="137">
        <v>0</v>
      </c>
      <c r="T2622" s="138">
        <f>S2622*H2622</f>
        <v>0</v>
      </c>
      <c r="AR2622" s="139" t="s">
        <v>302</v>
      </c>
      <c r="AT2622" s="139" t="s">
        <v>165</v>
      </c>
      <c r="AU2622" s="139" t="s">
        <v>86</v>
      </c>
      <c r="AY2622" s="18" t="s">
        <v>163</v>
      </c>
      <c r="BE2622" s="140">
        <f>IF(N2622="základní",J2622,0)</f>
        <v>0</v>
      </c>
      <c r="BF2622" s="140">
        <f>IF(N2622="snížená",J2622,0)</f>
        <v>0</v>
      </c>
      <c r="BG2622" s="140">
        <f>IF(N2622="zákl. přenesená",J2622,0)</f>
        <v>0</v>
      </c>
      <c r="BH2622" s="140">
        <f>IF(N2622="sníž. přenesená",J2622,0)</f>
        <v>0</v>
      </c>
      <c r="BI2622" s="140">
        <f>IF(N2622="nulová",J2622,0)</f>
        <v>0</v>
      </c>
      <c r="BJ2622" s="18" t="s">
        <v>84</v>
      </c>
      <c r="BK2622" s="140">
        <f>ROUND(I2622*H2622,2)</f>
        <v>0</v>
      </c>
      <c r="BL2622" s="18" t="s">
        <v>302</v>
      </c>
      <c r="BM2622" s="139" t="s">
        <v>1810</v>
      </c>
    </row>
    <row r="2623" spans="2:65" s="1" customFormat="1" ht="19.2">
      <c r="B2623" s="33"/>
      <c r="D2623" s="141" t="s">
        <v>172</v>
      </c>
      <c r="F2623" s="142" t="s">
        <v>1811</v>
      </c>
      <c r="I2623" s="143"/>
      <c r="L2623" s="33"/>
      <c r="M2623" s="144"/>
      <c r="T2623" s="54"/>
      <c r="AT2623" s="18" t="s">
        <v>172</v>
      </c>
      <c r="AU2623" s="18" t="s">
        <v>86</v>
      </c>
    </row>
    <row r="2624" spans="2:65" s="1" customFormat="1">
      <c r="B2624" s="33"/>
      <c r="D2624" s="145" t="s">
        <v>174</v>
      </c>
      <c r="F2624" s="146" t="s">
        <v>1812</v>
      </c>
      <c r="I2624" s="143"/>
      <c r="L2624" s="33"/>
      <c r="M2624" s="144"/>
      <c r="T2624" s="54"/>
      <c r="AT2624" s="18" t="s">
        <v>174</v>
      </c>
      <c r="AU2624" s="18" t="s">
        <v>86</v>
      </c>
    </row>
    <row r="2625" spans="2:65" s="12" customFormat="1">
      <c r="B2625" s="147"/>
      <c r="D2625" s="141" t="s">
        <v>176</v>
      </c>
      <c r="E2625" s="148" t="s">
        <v>19</v>
      </c>
      <c r="F2625" s="149" t="s">
        <v>545</v>
      </c>
      <c r="H2625" s="148" t="s">
        <v>19</v>
      </c>
      <c r="I2625" s="150"/>
      <c r="L2625" s="147"/>
      <c r="M2625" s="151"/>
      <c r="T2625" s="152"/>
      <c r="AT2625" s="148" t="s">
        <v>176</v>
      </c>
      <c r="AU2625" s="148" t="s">
        <v>86</v>
      </c>
      <c r="AV2625" s="12" t="s">
        <v>84</v>
      </c>
      <c r="AW2625" s="12" t="s">
        <v>37</v>
      </c>
      <c r="AX2625" s="12" t="s">
        <v>76</v>
      </c>
      <c r="AY2625" s="148" t="s">
        <v>163</v>
      </c>
    </row>
    <row r="2626" spans="2:65" s="13" customFormat="1">
      <c r="B2626" s="153"/>
      <c r="D2626" s="141" t="s">
        <v>176</v>
      </c>
      <c r="E2626" s="154" t="s">
        <v>19</v>
      </c>
      <c r="F2626" s="155" t="s">
        <v>1708</v>
      </c>
      <c r="H2626" s="156">
        <v>250.92</v>
      </c>
      <c r="I2626" s="157"/>
      <c r="L2626" s="153"/>
      <c r="M2626" s="158"/>
      <c r="T2626" s="159"/>
      <c r="AT2626" s="154" t="s">
        <v>176</v>
      </c>
      <c r="AU2626" s="154" t="s">
        <v>86</v>
      </c>
      <c r="AV2626" s="13" t="s">
        <v>86</v>
      </c>
      <c r="AW2626" s="13" t="s">
        <v>37</v>
      </c>
      <c r="AX2626" s="13" t="s">
        <v>76</v>
      </c>
      <c r="AY2626" s="154" t="s">
        <v>163</v>
      </c>
    </row>
    <row r="2627" spans="2:65" s="12" customFormat="1">
      <c r="B2627" s="147"/>
      <c r="D2627" s="141" t="s">
        <v>176</v>
      </c>
      <c r="E2627" s="148" t="s">
        <v>19</v>
      </c>
      <c r="F2627" s="149" t="s">
        <v>1768</v>
      </c>
      <c r="H2627" s="148" t="s">
        <v>19</v>
      </c>
      <c r="I2627" s="150"/>
      <c r="L2627" s="147"/>
      <c r="M2627" s="151"/>
      <c r="T2627" s="152"/>
      <c r="AT2627" s="148" t="s">
        <v>176</v>
      </c>
      <c r="AU2627" s="148" t="s">
        <v>86</v>
      </c>
      <c r="AV2627" s="12" t="s">
        <v>84</v>
      </c>
      <c r="AW2627" s="12" t="s">
        <v>37</v>
      </c>
      <c r="AX2627" s="12" t="s">
        <v>76</v>
      </c>
      <c r="AY2627" s="148" t="s">
        <v>163</v>
      </c>
    </row>
    <row r="2628" spans="2:65" s="13" customFormat="1">
      <c r="B2628" s="153"/>
      <c r="D2628" s="141" t="s">
        <v>176</v>
      </c>
      <c r="E2628" s="154" t="s">
        <v>19</v>
      </c>
      <c r="F2628" s="155" t="s">
        <v>1769</v>
      </c>
      <c r="H2628" s="156">
        <v>-2</v>
      </c>
      <c r="I2628" s="157"/>
      <c r="L2628" s="153"/>
      <c r="M2628" s="158"/>
      <c r="T2628" s="159"/>
      <c r="AT2628" s="154" t="s">
        <v>176</v>
      </c>
      <c r="AU2628" s="154" t="s">
        <v>86</v>
      </c>
      <c r="AV2628" s="13" t="s">
        <v>86</v>
      </c>
      <c r="AW2628" s="13" t="s">
        <v>37</v>
      </c>
      <c r="AX2628" s="13" t="s">
        <v>76</v>
      </c>
      <c r="AY2628" s="154" t="s">
        <v>163</v>
      </c>
    </row>
    <row r="2629" spans="2:65" s="14" customFormat="1">
      <c r="B2629" s="160"/>
      <c r="D2629" s="141" t="s">
        <v>176</v>
      </c>
      <c r="E2629" s="161" t="s">
        <v>19</v>
      </c>
      <c r="F2629" s="162" t="s">
        <v>178</v>
      </c>
      <c r="H2629" s="163">
        <v>248.92</v>
      </c>
      <c r="I2629" s="164"/>
      <c r="L2629" s="160"/>
      <c r="M2629" s="165"/>
      <c r="T2629" s="166"/>
      <c r="AT2629" s="161" t="s">
        <v>176</v>
      </c>
      <c r="AU2629" s="161" t="s">
        <v>86</v>
      </c>
      <c r="AV2629" s="14" t="s">
        <v>170</v>
      </c>
      <c r="AW2629" s="14" t="s">
        <v>37</v>
      </c>
      <c r="AX2629" s="14" t="s">
        <v>84</v>
      </c>
      <c r="AY2629" s="161" t="s">
        <v>163</v>
      </c>
    </row>
    <row r="2630" spans="2:65" s="1" customFormat="1" ht="16.5" customHeight="1">
      <c r="B2630" s="33"/>
      <c r="C2630" s="167" t="s">
        <v>1813</v>
      </c>
      <c r="D2630" s="167" t="s">
        <v>323</v>
      </c>
      <c r="E2630" s="168" t="s">
        <v>1814</v>
      </c>
      <c r="F2630" s="169" t="s">
        <v>1815</v>
      </c>
      <c r="G2630" s="170" t="s">
        <v>187</v>
      </c>
      <c r="H2630" s="171">
        <v>261.36599999999999</v>
      </c>
      <c r="I2630" s="172"/>
      <c r="J2630" s="173">
        <f>ROUND(I2630*H2630,2)</f>
        <v>0</v>
      </c>
      <c r="K2630" s="169" t="s">
        <v>169</v>
      </c>
      <c r="L2630" s="174"/>
      <c r="M2630" s="175" t="s">
        <v>19</v>
      </c>
      <c r="N2630" s="176" t="s">
        <v>47</v>
      </c>
      <c r="P2630" s="137">
        <f>O2630*H2630</f>
        <v>0</v>
      </c>
      <c r="Q2630" s="137">
        <v>1.0999999999999999E-2</v>
      </c>
      <c r="R2630" s="137">
        <f>Q2630*H2630</f>
        <v>2.8750259999999996</v>
      </c>
      <c r="S2630" s="137">
        <v>0</v>
      </c>
      <c r="T2630" s="138">
        <f>S2630*H2630</f>
        <v>0</v>
      </c>
      <c r="AR2630" s="139" t="s">
        <v>403</v>
      </c>
      <c r="AT2630" s="139" t="s">
        <v>323</v>
      </c>
      <c r="AU2630" s="139" t="s">
        <v>86</v>
      </c>
      <c r="AY2630" s="18" t="s">
        <v>163</v>
      </c>
      <c r="BE2630" s="140">
        <f>IF(N2630="základní",J2630,0)</f>
        <v>0</v>
      </c>
      <c r="BF2630" s="140">
        <f>IF(N2630="snížená",J2630,0)</f>
        <v>0</v>
      </c>
      <c r="BG2630" s="140">
        <f>IF(N2630="zákl. přenesená",J2630,0)</f>
        <v>0</v>
      </c>
      <c r="BH2630" s="140">
        <f>IF(N2630="sníž. přenesená",J2630,0)</f>
        <v>0</v>
      </c>
      <c r="BI2630" s="140">
        <f>IF(N2630="nulová",J2630,0)</f>
        <v>0</v>
      </c>
      <c r="BJ2630" s="18" t="s">
        <v>84</v>
      </c>
      <c r="BK2630" s="140">
        <f>ROUND(I2630*H2630,2)</f>
        <v>0</v>
      </c>
      <c r="BL2630" s="18" t="s">
        <v>302</v>
      </c>
      <c r="BM2630" s="139" t="s">
        <v>1816</v>
      </c>
    </row>
    <row r="2631" spans="2:65" s="1" customFormat="1">
      <c r="B2631" s="33"/>
      <c r="D2631" s="141" t="s">
        <v>172</v>
      </c>
      <c r="F2631" s="142" t="s">
        <v>1815</v>
      </c>
      <c r="I2631" s="143"/>
      <c r="L2631" s="33"/>
      <c r="M2631" s="144"/>
      <c r="T2631" s="54"/>
      <c r="AT2631" s="18" t="s">
        <v>172</v>
      </c>
      <c r="AU2631" s="18" t="s">
        <v>86</v>
      </c>
    </row>
    <row r="2632" spans="2:65" s="13" customFormat="1">
      <c r="B2632" s="153"/>
      <c r="D2632" s="141" t="s">
        <v>176</v>
      </c>
      <c r="F2632" s="155" t="s">
        <v>1774</v>
      </c>
      <c r="H2632" s="156">
        <v>261.36599999999999</v>
      </c>
      <c r="I2632" s="157"/>
      <c r="L2632" s="153"/>
      <c r="M2632" s="158"/>
      <c r="T2632" s="159"/>
      <c r="AT2632" s="154" t="s">
        <v>176</v>
      </c>
      <c r="AU2632" s="154" t="s">
        <v>86</v>
      </c>
      <c r="AV2632" s="13" t="s">
        <v>86</v>
      </c>
      <c r="AW2632" s="13" t="s">
        <v>4</v>
      </c>
      <c r="AX2632" s="13" t="s">
        <v>84</v>
      </c>
      <c r="AY2632" s="154" t="s">
        <v>163</v>
      </c>
    </row>
    <row r="2633" spans="2:65" s="1" customFormat="1" ht="21.75" customHeight="1">
      <c r="B2633" s="33"/>
      <c r="C2633" s="128" t="s">
        <v>1817</v>
      </c>
      <c r="D2633" s="128" t="s">
        <v>165</v>
      </c>
      <c r="E2633" s="129" t="s">
        <v>1818</v>
      </c>
      <c r="F2633" s="130" t="s">
        <v>1819</v>
      </c>
      <c r="G2633" s="131" t="s">
        <v>202</v>
      </c>
      <c r="H2633" s="132">
        <v>6</v>
      </c>
      <c r="I2633" s="133"/>
      <c r="J2633" s="134">
        <f>ROUND(I2633*H2633,2)</f>
        <v>0</v>
      </c>
      <c r="K2633" s="130" t="s">
        <v>169</v>
      </c>
      <c r="L2633" s="33"/>
      <c r="M2633" s="135" t="s">
        <v>19</v>
      </c>
      <c r="N2633" s="136" t="s">
        <v>47</v>
      </c>
      <c r="P2633" s="137">
        <f>O2633*H2633</f>
        <v>0</v>
      </c>
      <c r="Q2633" s="137">
        <v>0</v>
      </c>
      <c r="R2633" s="137">
        <f>Q2633*H2633</f>
        <v>0</v>
      </c>
      <c r="S2633" s="137">
        <v>0</v>
      </c>
      <c r="T2633" s="138">
        <f>S2633*H2633</f>
        <v>0</v>
      </c>
      <c r="AR2633" s="139" t="s">
        <v>302</v>
      </c>
      <c r="AT2633" s="139" t="s">
        <v>165</v>
      </c>
      <c r="AU2633" s="139" t="s">
        <v>86</v>
      </c>
      <c r="AY2633" s="18" t="s">
        <v>163</v>
      </c>
      <c r="BE2633" s="140">
        <f>IF(N2633="základní",J2633,0)</f>
        <v>0</v>
      </c>
      <c r="BF2633" s="140">
        <f>IF(N2633="snížená",J2633,0)</f>
        <v>0</v>
      </c>
      <c r="BG2633" s="140">
        <f>IF(N2633="zákl. přenesená",J2633,0)</f>
        <v>0</v>
      </c>
      <c r="BH2633" s="140">
        <f>IF(N2633="sníž. přenesená",J2633,0)</f>
        <v>0</v>
      </c>
      <c r="BI2633" s="140">
        <f>IF(N2633="nulová",J2633,0)</f>
        <v>0</v>
      </c>
      <c r="BJ2633" s="18" t="s">
        <v>84</v>
      </c>
      <c r="BK2633" s="140">
        <f>ROUND(I2633*H2633,2)</f>
        <v>0</v>
      </c>
      <c r="BL2633" s="18" t="s">
        <v>302</v>
      </c>
      <c r="BM2633" s="139" t="s">
        <v>1820</v>
      </c>
    </row>
    <row r="2634" spans="2:65" s="1" customFormat="1" ht="19.2">
      <c r="B2634" s="33"/>
      <c r="D2634" s="141" t="s">
        <v>172</v>
      </c>
      <c r="F2634" s="142" t="s">
        <v>1821</v>
      </c>
      <c r="I2634" s="143"/>
      <c r="L2634" s="33"/>
      <c r="M2634" s="144"/>
      <c r="T2634" s="54"/>
      <c r="AT2634" s="18" t="s">
        <v>172</v>
      </c>
      <c r="AU2634" s="18" t="s">
        <v>86</v>
      </c>
    </row>
    <row r="2635" spans="2:65" s="1" customFormat="1">
      <c r="B2635" s="33"/>
      <c r="D2635" s="145" t="s">
        <v>174</v>
      </c>
      <c r="F2635" s="146" t="s">
        <v>1822</v>
      </c>
      <c r="I2635" s="143"/>
      <c r="L2635" s="33"/>
      <c r="M2635" s="144"/>
      <c r="T2635" s="54"/>
      <c r="AT2635" s="18" t="s">
        <v>174</v>
      </c>
      <c r="AU2635" s="18" t="s">
        <v>86</v>
      </c>
    </row>
    <row r="2636" spans="2:65" s="12" customFormat="1">
      <c r="B2636" s="147"/>
      <c r="D2636" s="141" t="s">
        <v>176</v>
      </c>
      <c r="E2636" s="148" t="s">
        <v>19</v>
      </c>
      <c r="F2636" s="149" t="s">
        <v>545</v>
      </c>
      <c r="H2636" s="148" t="s">
        <v>19</v>
      </c>
      <c r="I2636" s="150"/>
      <c r="L2636" s="147"/>
      <c r="M2636" s="151"/>
      <c r="T2636" s="152"/>
      <c r="AT2636" s="148" t="s">
        <v>176</v>
      </c>
      <c r="AU2636" s="148" t="s">
        <v>86</v>
      </c>
      <c r="AV2636" s="12" t="s">
        <v>84</v>
      </c>
      <c r="AW2636" s="12" t="s">
        <v>37</v>
      </c>
      <c r="AX2636" s="12" t="s">
        <v>76</v>
      </c>
      <c r="AY2636" s="148" t="s">
        <v>163</v>
      </c>
    </row>
    <row r="2637" spans="2:65" s="12" customFormat="1">
      <c r="B2637" s="147"/>
      <c r="D2637" s="141" t="s">
        <v>176</v>
      </c>
      <c r="E2637" s="148" t="s">
        <v>19</v>
      </c>
      <c r="F2637" s="149" t="s">
        <v>1823</v>
      </c>
      <c r="H2637" s="148" t="s">
        <v>19</v>
      </c>
      <c r="I2637" s="150"/>
      <c r="L2637" s="147"/>
      <c r="M2637" s="151"/>
      <c r="T2637" s="152"/>
      <c r="AT2637" s="148" t="s">
        <v>176</v>
      </c>
      <c r="AU2637" s="148" t="s">
        <v>86</v>
      </c>
      <c r="AV2637" s="12" t="s">
        <v>84</v>
      </c>
      <c r="AW2637" s="12" t="s">
        <v>37</v>
      </c>
      <c r="AX2637" s="12" t="s">
        <v>76</v>
      </c>
      <c r="AY2637" s="148" t="s">
        <v>163</v>
      </c>
    </row>
    <row r="2638" spans="2:65" s="13" customFormat="1">
      <c r="B2638" s="153"/>
      <c r="D2638" s="141" t="s">
        <v>176</v>
      </c>
      <c r="E2638" s="154" t="s">
        <v>19</v>
      </c>
      <c r="F2638" s="155" t="s">
        <v>1824</v>
      </c>
      <c r="H2638" s="156">
        <v>6</v>
      </c>
      <c r="I2638" s="157"/>
      <c r="L2638" s="153"/>
      <c r="M2638" s="158"/>
      <c r="T2638" s="159"/>
      <c r="AT2638" s="154" t="s">
        <v>176</v>
      </c>
      <c r="AU2638" s="154" t="s">
        <v>86</v>
      </c>
      <c r="AV2638" s="13" t="s">
        <v>86</v>
      </c>
      <c r="AW2638" s="13" t="s">
        <v>37</v>
      </c>
      <c r="AX2638" s="13" t="s">
        <v>76</v>
      </c>
      <c r="AY2638" s="154" t="s">
        <v>163</v>
      </c>
    </row>
    <row r="2639" spans="2:65" s="14" customFormat="1">
      <c r="B2639" s="160"/>
      <c r="D2639" s="141" t="s">
        <v>176</v>
      </c>
      <c r="E2639" s="161" t="s">
        <v>19</v>
      </c>
      <c r="F2639" s="162" t="s">
        <v>178</v>
      </c>
      <c r="H2639" s="163">
        <v>6</v>
      </c>
      <c r="I2639" s="164"/>
      <c r="L2639" s="160"/>
      <c r="M2639" s="165"/>
      <c r="T2639" s="166"/>
      <c r="AT2639" s="161" t="s">
        <v>176</v>
      </c>
      <c r="AU2639" s="161" t="s">
        <v>86</v>
      </c>
      <c r="AV2639" s="14" t="s">
        <v>170</v>
      </c>
      <c r="AW2639" s="14" t="s">
        <v>37</v>
      </c>
      <c r="AX2639" s="14" t="s">
        <v>84</v>
      </c>
      <c r="AY2639" s="161" t="s">
        <v>163</v>
      </c>
    </row>
    <row r="2640" spans="2:65" s="1" customFormat="1" ht="16.5" customHeight="1">
      <c r="B2640" s="33"/>
      <c r="C2640" s="167" t="s">
        <v>1825</v>
      </c>
      <c r="D2640" s="167" t="s">
        <v>323</v>
      </c>
      <c r="E2640" s="168" t="s">
        <v>1826</v>
      </c>
      <c r="F2640" s="169" t="s">
        <v>1827</v>
      </c>
      <c r="G2640" s="170" t="s">
        <v>202</v>
      </c>
      <c r="H2640" s="171">
        <v>6.12</v>
      </c>
      <c r="I2640" s="172"/>
      <c r="J2640" s="173">
        <f>ROUND(I2640*H2640,2)</f>
        <v>0</v>
      </c>
      <c r="K2640" s="169" t="s">
        <v>169</v>
      </c>
      <c r="L2640" s="174"/>
      <c r="M2640" s="175" t="s">
        <v>19</v>
      </c>
      <c r="N2640" s="176" t="s">
        <v>47</v>
      </c>
      <c r="P2640" s="137">
        <f>O2640*H2640</f>
        <v>0</v>
      </c>
      <c r="Q2640" s="137">
        <v>5.0000000000000001E-4</v>
      </c>
      <c r="R2640" s="137">
        <f>Q2640*H2640</f>
        <v>3.0600000000000002E-3</v>
      </c>
      <c r="S2640" s="137">
        <v>0</v>
      </c>
      <c r="T2640" s="138">
        <f>S2640*H2640</f>
        <v>0</v>
      </c>
      <c r="AR2640" s="139" t="s">
        <v>403</v>
      </c>
      <c r="AT2640" s="139" t="s">
        <v>323</v>
      </c>
      <c r="AU2640" s="139" t="s">
        <v>86</v>
      </c>
      <c r="AY2640" s="18" t="s">
        <v>163</v>
      </c>
      <c r="BE2640" s="140">
        <f>IF(N2640="základní",J2640,0)</f>
        <v>0</v>
      </c>
      <c r="BF2640" s="140">
        <f>IF(N2640="snížená",J2640,0)</f>
        <v>0</v>
      </c>
      <c r="BG2640" s="140">
        <f>IF(N2640="zákl. přenesená",J2640,0)</f>
        <v>0</v>
      </c>
      <c r="BH2640" s="140">
        <f>IF(N2640="sníž. přenesená",J2640,0)</f>
        <v>0</v>
      </c>
      <c r="BI2640" s="140">
        <f>IF(N2640="nulová",J2640,0)</f>
        <v>0</v>
      </c>
      <c r="BJ2640" s="18" t="s">
        <v>84</v>
      </c>
      <c r="BK2640" s="140">
        <f>ROUND(I2640*H2640,2)</f>
        <v>0</v>
      </c>
      <c r="BL2640" s="18" t="s">
        <v>302</v>
      </c>
      <c r="BM2640" s="139" t="s">
        <v>1828</v>
      </c>
    </row>
    <row r="2641" spans="2:65" s="1" customFormat="1">
      <c r="B2641" s="33"/>
      <c r="D2641" s="141" t="s">
        <v>172</v>
      </c>
      <c r="F2641" s="142" t="s">
        <v>1827</v>
      </c>
      <c r="I2641" s="143"/>
      <c r="L2641" s="33"/>
      <c r="M2641" s="144"/>
      <c r="T2641" s="54"/>
      <c r="AT2641" s="18" t="s">
        <v>172</v>
      </c>
      <c r="AU2641" s="18" t="s">
        <v>86</v>
      </c>
    </row>
    <row r="2642" spans="2:65" s="13" customFormat="1">
      <c r="B2642" s="153"/>
      <c r="D2642" s="141" t="s">
        <v>176</v>
      </c>
      <c r="F2642" s="155" t="s">
        <v>1829</v>
      </c>
      <c r="H2642" s="156">
        <v>6.12</v>
      </c>
      <c r="I2642" s="157"/>
      <c r="L2642" s="153"/>
      <c r="M2642" s="158"/>
      <c r="T2642" s="159"/>
      <c r="AT2642" s="154" t="s">
        <v>176</v>
      </c>
      <c r="AU2642" s="154" t="s">
        <v>86</v>
      </c>
      <c r="AV2642" s="13" t="s">
        <v>86</v>
      </c>
      <c r="AW2642" s="13" t="s">
        <v>4</v>
      </c>
      <c r="AX2642" s="13" t="s">
        <v>84</v>
      </c>
      <c r="AY2642" s="154" t="s">
        <v>163</v>
      </c>
    </row>
    <row r="2643" spans="2:65" s="1" customFormat="1" ht="24.15" customHeight="1">
      <c r="B2643" s="33"/>
      <c r="C2643" s="128" t="s">
        <v>1830</v>
      </c>
      <c r="D2643" s="128" t="s">
        <v>165</v>
      </c>
      <c r="E2643" s="129" t="s">
        <v>1831</v>
      </c>
      <c r="F2643" s="130" t="s">
        <v>1832</v>
      </c>
      <c r="G2643" s="131" t="s">
        <v>1696</v>
      </c>
      <c r="H2643" s="185"/>
      <c r="I2643" s="133"/>
      <c r="J2643" s="134">
        <f>ROUND(I2643*H2643,2)</f>
        <v>0</v>
      </c>
      <c r="K2643" s="130" t="s">
        <v>169</v>
      </c>
      <c r="L2643" s="33"/>
      <c r="M2643" s="135" t="s">
        <v>19</v>
      </c>
      <c r="N2643" s="136" t="s">
        <v>47</v>
      </c>
      <c r="P2643" s="137">
        <f>O2643*H2643</f>
        <v>0</v>
      </c>
      <c r="Q2643" s="137">
        <v>0</v>
      </c>
      <c r="R2643" s="137">
        <f>Q2643*H2643</f>
        <v>0</v>
      </c>
      <c r="S2643" s="137">
        <v>0</v>
      </c>
      <c r="T2643" s="138">
        <f>S2643*H2643</f>
        <v>0</v>
      </c>
      <c r="AR2643" s="139" t="s">
        <v>302</v>
      </c>
      <c r="AT2643" s="139" t="s">
        <v>165</v>
      </c>
      <c r="AU2643" s="139" t="s">
        <v>86</v>
      </c>
      <c r="AY2643" s="18" t="s">
        <v>163</v>
      </c>
      <c r="BE2643" s="140">
        <f>IF(N2643="základní",J2643,0)</f>
        <v>0</v>
      </c>
      <c r="BF2643" s="140">
        <f>IF(N2643="snížená",J2643,0)</f>
        <v>0</v>
      </c>
      <c r="BG2643" s="140">
        <f>IF(N2643="zákl. přenesená",J2643,0)</f>
        <v>0</v>
      </c>
      <c r="BH2643" s="140">
        <f>IF(N2643="sníž. přenesená",J2643,0)</f>
        <v>0</v>
      </c>
      <c r="BI2643" s="140">
        <f>IF(N2643="nulová",J2643,0)</f>
        <v>0</v>
      </c>
      <c r="BJ2643" s="18" t="s">
        <v>84</v>
      </c>
      <c r="BK2643" s="140">
        <f>ROUND(I2643*H2643,2)</f>
        <v>0</v>
      </c>
      <c r="BL2643" s="18" t="s">
        <v>302</v>
      </c>
      <c r="BM2643" s="139" t="s">
        <v>1833</v>
      </c>
    </row>
    <row r="2644" spans="2:65" s="1" customFormat="1" ht="28.8">
      <c r="B2644" s="33"/>
      <c r="D2644" s="141" t="s">
        <v>172</v>
      </c>
      <c r="F2644" s="142" t="s">
        <v>1834</v>
      </c>
      <c r="I2644" s="143"/>
      <c r="L2644" s="33"/>
      <c r="M2644" s="144"/>
      <c r="T2644" s="54"/>
      <c r="AT2644" s="18" t="s">
        <v>172</v>
      </c>
      <c r="AU2644" s="18" t="s">
        <v>86</v>
      </c>
    </row>
    <row r="2645" spans="2:65" s="1" customFormat="1">
      <c r="B2645" s="33"/>
      <c r="D2645" s="145" t="s">
        <v>174</v>
      </c>
      <c r="F2645" s="146" t="s">
        <v>1835</v>
      </c>
      <c r="I2645" s="143"/>
      <c r="L2645" s="33"/>
      <c r="M2645" s="144"/>
      <c r="T2645" s="54"/>
      <c r="AT2645" s="18" t="s">
        <v>174</v>
      </c>
      <c r="AU2645" s="18" t="s">
        <v>86</v>
      </c>
    </row>
    <row r="2646" spans="2:65" s="11" customFormat="1" ht="22.8" customHeight="1">
      <c r="B2646" s="116"/>
      <c r="D2646" s="117" t="s">
        <v>75</v>
      </c>
      <c r="E2646" s="126" t="s">
        <v>1836</v>
      </c>
      <c r="F2646" s="126" t="s">
        <v>1837</v>
      </c>
      <c r="I2646" s="119"/>
      <c r="J2646" s="127">
        <f>BK2646</f>
        <v>0</v>
      </c>
      <c r="L2646" s="116"/>
      <c r="M2646" s="121"/>
      <c r="P2646" s="122">
        <f>SUM(P2647:P2849)</f>
        <v>0</v>
      </c>
      <c r="R2646" s="122">
        <f>SUM(R2647:R2849)</f>
        <v>5.4071179977999995</v>
      </c>
      <c r="T2646" s="123">
        <f>SUM(T2647:T2849)</f>
        <v>0</v>
      </c>
      <c r="AR2646" s="117" t="s">
        <v>86</v>
      </c>
      <c r="AT2646" s="124" t="s">
        <v>75</v>
      </c>
      <c r="AU2646" s="124" t="s">
        <v>84</v>
      </c>
      <c r="AY2646" s="117" t="s">
        <v>163</v>
      </c>
      <c r="BK2646" s="125">
        <f>SUM(BK2647:BK2849)</f>
        <v>0</v>
      </c>
    </row>
    <row r="2647" spans="2:65" s="1" customFormat="1" ht="24.15" customHeight="1">
      <c r="B2647" s="33"/>
      <c r="C2647" s="128" t="s">
        <v>1838</v>
      </c>
      <c r="D2647" s="128" t="s">
        <v>165</v>
      </c>
      <c r="E2647" s="129" t="s">
        <v>1839</v>
      </c>
      <c r="F2647" s="130" t="s">
        <v>1840</v>
      </c>
      <c r="G2647" s="131" t="s">
        <v>187</v>
      </c>
      <c r="H2647" s="132">
        <v>46.744</v>
      </c>
      <c r="I2647" s="133"/>
      <c r="J2647" s="134">
        <f>ROUND(I2647*H2647,2)</f>
        <v>0</v>
      </c>
      <c r="K2647" s="130" t="s">
        <v>169</v>
      </c>
      <c r="L2647" s="33"/>
      <c r="M2647" s="135" t="s">
        <v>19</v>
      </c>
      <c r="N2647" s="136" t="s">
        <v>47</v>
      </c>
      <c r="P2647" s="137">
        <f>O2647*H2647</f>
        <v>0</v>
      </c>
      <c r="Q2647" s="137">
        <v>2.9999999999999997E-4</v>
      </c>
      <c r="R2647" s="137">
        <f>Q2647*H2647</f>
        <v>1.40232E-2</v>
      </c>
      <c r="S2647" s="137">
        <v>0</v>
      </c>
      <c r="T2647" s="138">
        <f>S2647*H2647</f>
        <v>0</v>
      </c>
      <c r="AR2647" s="139" t="s">
        <v>302</v>
      </c>
      <c r="AT2647" s="139" t="s">
        <v>165</v>
      </c>
      <c r="AU2647" s="139" t="s">
        <v>86</v>
      </c>
      <c r="AY2647" s="18" t="s">
        <v>163</v>
      </c>
      <c r="BE2647" s="140">
        <f>IF(N2647="základní",J2647,0)</f>
        <v>0</v>
      </c>
      <c r="BF2647" s="140">
        <f>IF(N2647="snížená",J2647,0)</f>
        <v>0</v>
      </c>
      <c r="BG2647" s="140">
        <f>IF(N2647="zákl. přenesená",J2647,0)</f>
        <v>0</v>
      </c>
      <c r="BH2647" s="140">
        <f>IF(N2647="sníž. přenesená",J2647,0)</f>
        <v>0</v>
      </c>
      <c r="BI2647" s="140">
        <f>IF(N2647="nulová",J2647,0)</f>
        <v>0</v>
      </c>
      <c r="BJ2647" s="18" t="s">
        <v>84</v>
      </c>
      <c r="BK2647" s="140">
        <f>ROUND(I2647*H2647,2)</f>
        <v>0</v>
      </c>
      <c r="BL2647" s="18" t="s">
        <v>302</v>
      </c>
      <c r="BM2647" s="139" t="s">
        <v>1841</v>
      </c>
    </row>
    <row r="2648" spans="2:65" s="1" customFormat="1" ht="28.8">
      <c r="B2648" s="33"/>
      <c r="D2648" s="141" t="s">
        <v>172</v>
      </c>
      <c r="F2648" s="142" t="s">
        <v>1842</v>
      </c>
      <c r="I2648" s="143"/>
      <c r="L2648" s="33"/>
      <c r="M2648" s="144"/>
      <c r="T2648" s="54"/>
      <c r="AT2648" s="18" t="s">
        <v>172</v>
      </c>
      <c r="AU2648" s="18" t="s">
        <v>86</v>
      </c>
    </row>
    <row r="2649" spans="2:65" s="1" customFormat="1">
      <c r="B2649" s="33"/>
      <c r="D2649" s="145" t="s">
        <v>174</v>
      </c>
      <c r="F2649" s="146" t="s">
        <v>1843</v>
      </c>
      <c r="I2649" s="143"/>
      <c r="L2649" s="33"/>
      <c r="M2649" s="144"/>
      <c r="T2649" s="54"/>
      <c r="AT2649" s="18" t="s">
        <v>174</v>
      </c>
      <c r="AU2649" s="18" t="s">
        <v>86</v>
      </c>
    </row>
    <row r="2650" spans="2:65" s="12" customFormat="1">
      <c r="B2650" s="147"/>
      <c r="D2650" s="141" t="s">
        <v>176</v>
      </c>
      <c r="E2650" s="148" t="s">
        <v>19</v>
      </c>
      <c r="F2650" s="149" t="s">
        <v>558</v>
      </c>
      <c r="H2650" s="148" t="s">
        <v>19</v>
      </c>
      <c r="I2650" s="150"/>
      <c r="L2650" s="147"/>
      <c r="M2650" s="151"/>
      <c r="T2650" s="152"/>
      <c r="AT2650" s="148" t="s">
        <v>176</v>
      </c>
      <c r="AU2650" s="148" t="s">
        <v>86</v>
      </c>
      <c r="AV2650" s="12" t="s">
        <v>84</v>
      </c>
      <c r="AW2650" s="12" t="s">
        <v>37</v>
      </c>
      <c r="AX2650" s="12" t="s">
        <v>76</v>
      </c>
      <c r="AY2650" s="148" t="s">
        <v>163</v>
      </c>
    </row>
    <row r="2651" spans="2:65" s="12" customFormat="1">
      <c r="B2651" s="147"/>
      <c r="D2651" s="141" t="s">
        <v>176</v>
      </c>
      <c r="E2651" s="148" t="s">
        <v>19</v>
      </c>
      <c r="F2651" s="149" t="s">
        <v>880</v>
      </c>
      <c r="H2651" s="148" t="s">
        <v>19</v>
      </c>
      <c r="I2651" s="150"/>
      <c r="L2651" s="147"/>
      <c r="M2651" s="151"/>
      <c r="T2651" s="152"/>
      <c r="AT2651" s="148" t="s">
        <v>176</v>
      </c>
      <c r="AU2651" s="148" t="s">
        <v>86</v>
      </c>
      <c r="AV2651" s="12" t="s">
        <v>84</v>
      </c>
      <c r="AW2651" s="12" t="s">
        <v>37</v>
      </c>
      <c r="AX2651" s="12" t="s">
        <v>76</v>
      </c>
      <c r="AY2651" s="148" t="s">
        <v>163</v>
      </c>
    </row>
    <row r="2652" spans="2:65" s="13" customFormat="1">
      <c r="B2652" s="153"/>
      <c r="D2652" s="141" t="s">
        <v>176</v>
      </c>
      <c r="E2652" s="154" t="s">
        <v>19</v>
      </c>
      <c r="F2652" s="155" t="s">
        <v>1844</v>
      </c>
      <c r="H2652" s="156">
        <v>46.744</v>
      </c>
      <c r="I2652" s="157"/>
      <c r="L2652" s="153"/>
      <c r="M2652" s="158"/>
      <c r="T2652" s="159"/>
      <c r="AT2652" s="154" t="s">
        <v>176</v>
      </c>
      <c r="AU2652" s="154" t="s">
        <v>86</v>
      </c>
      <c r="AV2652" s="13" t="s">
        <v>86</v>
      </c>
      <c r="AW2652" s="13" t="s">
        <v>37</v>
      </c>
      <c r="AX2652" s="13" t="s">
        <v>76</v>
      </c>
      <c r="AY2652" s="154" t="s">
        <v>163</v>
      </c>
    </row>
    <row r="2653" spans="2:65" s="14" customFormat="1">
      <c r="B2653" s="160"/>
      <c r="D2653" s="141" t="s">
        <v>176</v>
      </c>
      <c r="E2653" s="161" t="s">
        <v>19</v>
      </c>
      <c r="F2653" s="162" t="s">
        <v>178</v>
      </c>
      <c r="H2653" s="163">
        <v>46.744</v>
      </c>
      <c r="I2653" s="164"/>
      <c r="L2653" s="160"/>
      <c r="M2653" s="165"/>
      <c r="T2653" s="166"/>
      <c r="AT2653" s="161" t="s">
        <v>176</v>
      </c>
      <c r="AU2653" s="161" t="s">
        <v>86</v>
      </c>
      <c r="AV2653" s="14" t="s">
        <v>170</v>
      </c>
      <c r="AW2653" s="14" t="s">
        <v>37</v>
      </c>
      <c r="AX2653" s="14" t="s">
        <v>84</v>
      </c>
      <c r="AY2653" s="161" t="s">
        <v>163</v>
      </c>
    </row>
    <row r="2654" spans="2:65" s="1" customFormat="1" ht="24.15" customHeight="1">
      <c r="B2654" s="33"/>
      <c r="C2654" s="167" t="s">
        <v>1845</v>
      </c>
      <c r="D2654" s="167" t="s">
        <v>323</v>
      </c>
      <c r="E2654" s="168" t="s">
        <v>1846</v>
      </c>
      <c r="F2654" s="169" t="s">
        <v>1847</v>
      </c>
      <c r="G2654" s="170" t="s">
        <v>187</v>
      </c>
      <c r="H2654" s="171">
        <v>49.081000000000003</v>
      </c>
      <c r="I2654" s="172"/>
      <c r="J2654" s="173">
        <f>ROUND(I2654*H2654,2)</f>
        <v>0</v>
      </c>
      <c r="K2654" s="169" t="s">
        <v>169</v>
      </c>
      <c r="L2654" s="174"/>
      <c r="M2654" s="175" t="s">
        <v>19</v>
      </c>
      <c r="N2654" s="176" t="s">
        <v>47</v>
      </c>
      <c r="P2654" s="137">
        <f>O2654*H2654</f>
        <v>0</v>
      </c>
      <c r="Q2654" s="137">
        <v>2.8E-3</v>
      </c>
      <c r="R2654" s="137">
        <f>Q2654*H2654</f>
        <v>0.13742680000000002</v>
      </c>
      <c r="S2654" s="137">
        <v>0</v>
      </c>
      <c r="T2654" s="138">
        <f>S2654*H2654</f>
        <v>0</v>
      </c>
      <c r="AR2654" s="139" t="s">
        <v>403</v>
      </c>
      <c r="AT2654" s="139" t="s">
        <v>323</v>
      </c>
      <c r="AU2654" s="139" t="s">
        <v>86</v>
      </c>
      <c r="AY2654" s="18" t="s">
        <v>163</v>
      </c>
      <c r="BE2654" s="140">
        <f>IF(N2654="základní",J2654,0)</f>
        <v>0</v>
      </c>
      <c r="BF2654" s="140">
        <f>IF(N2654="snížená",J2654,0)</f>
        <v>0</v>
      </c>
      <c r="BG2654" s="140">
        <f>IF(N2654="zákl. přenesená",J2654,0)</f>
        <v>0</v>
      </c>
      <c r="BH2654" s="140">
        <f>IF(N2654="sníž. přenesená",J2654,0)</f>
        <v>0</v>
      </c>
      <c r="BI2654" s="140">
        <f>IF(N2654="nulová",J2654,0)</f>
        <v>0</v>
      </c>
      <c r="BJ2654" s="18" t="s">
        <v>84</v>
      </c>
      <c r="BK2654" s="140">
        <f>ROUND(I2654*H2654,2)</f>
        <v>0</v>
      </c>
      <c r="BL2654" s="18" t="s">
        <v>302</v>
      </c>
      <c r="BM2654" s="139" t="s">
        <v>1848</v>
      </c>
    </row>
    <row r="2655" spans="2:65" s="1" customFormat="1">
      <c r="B2655" s="33"/>
      <c r="D2655" s="141" t="s">
        <v>172</v>
      </c>
      <c r="F2655" s="142" t="s">
        <v>1847</v>
      </c>
      <c r="I2655" s="143"/>
      <c r="L2655" s="33"/>
      <c r="M2655" s="144"/>
      <c r="T2655" s="54"/>
      <c r="AT2655" s="18" t="s">
        <v>172</v>
      </c>
      <c r="AU2655" s="18" t="s">
        <v>86</v>
      </c>
    </row>
    <row r="2656" spans="2:65" s="13" customFormat="1">
      <c r="B2656" s="153"/>
      <c r="D2656" s="141" t="s">
        <v>176</v>
      </c>
      <c r="F2656" s="155" t="s">
        <v>1849</v>
      </c>
      <c r="H2656" s="156">
        <v>49.081000000000003</v>
      </c>
      <c r="I2656" s="157"/>
      <c r="L2656" s="153"/>
      <c r="M2656" s="158"/>
      <c r="T2656" s="159"/>
      <c r="AT2656" s="154" t="s">
        <v>176</v>
      </c>
      <c r="AU2656" s="154" t="s">
        <v>86</v>
      </c>
      <c r="AV2656" s="13" t="s">
        <v>86</v>
      </c>
      <c r="AW2656" s="13" t="s">
        <v>4</v>
      </c>
      <c r="AX2656" s="13" t="s">
        <v>84</v>
      </c>
      <c r="AY2656" s="154" t="s">
        <v>163</v>
      </c>
    </row>
    <row r="2657" spans="2:65" s="1" customFormat="1" ht="24.15" customHeight="1">
      <c r="B2657" s="33"/>
      <c r="C2657" s="128" t="s">
        <v>1850</v>
      </c>
      <c r="D2657" s="128" t="s">
        <v>165</v>
      </c>
      <c r="E2657" s="129" t="s">
        <v>1851</v>
      </c>
      <c r="F2657" s="130" t="s">
        <v>1852</v>
      </c>
      <c r="G2657" s="131" t="s">
        <v>187</v>
      </c>
      <c r="H2657" s="132">
        <v>256.89800000000002</v>
      </c>
      <c r="I2657" s="133"/>
      <c r="J2657" s="134">
        <f>ROUND(I2657*H2657,2)</f>
        <v>0</v>
      </c>
      <c r="K2657" s="130" t="s">
        <v>169</v>
      </c>
      <c r="L2657" s="33"/>
      <c r="M2657" s="135" t="s">
        <v>19</v>
      </c>
      <c r="N2657" s="136" t="s">
        <v>47</v>
      </c>
      <c r="P2657" s="137">
        <f>O2657*H2657</f>
        <v>0</v>
      </c>
      <c r="Q2657" s="137">
        <v>0</v>
      </c>
      <c r="R2657" s="137">
        <f>Q2657*H2657</f>
        <v>0</v>
      </c>
      <c r="S2657" s="137">
        <v>0</v>
      </c>
      <c r="T2657" s="138">
        <f>S2657*H2657</f>
        <v>0</v>
      </c>
      <c r="AR2657" s="139" t="s">
        <v>302</v>
      </c>
      <c r="AT2657" s="139" t="s">
        <v>165</v>
      </c>
      <c r="AU2657" s="139" t="s">
        <v>86</v>
      </c>
      <c r="AY2657" s="18" t="s">
        <v>163</v>
      </c>
      <c r="BE2657" s="140">
        <f>IF(N2657="základní",J2657,0)</f>
        <v>0</v>
      </c>
      <c r="BF2657" s="140">
        <f>IF(N2657="snížená",J2657,0)</f>
        <v>0</v>
      </c>
      <c r="BG2657" s="140">
        <f>IF(N2657="zákl. přenesená",J2657,0)</f>
        <v>0</v>
      </c>
      <c r="BH2657" s="140">
        <f>IF(N2657="sníž. přenesená",J2657,0)</f>
        <v>0</v>
      </c>
      <c r="BI2657" s="140">
        <f>IF(N2657="nulová",J2657,0)</f>
        <v>0</v>
      </c>
      <c r="BJ2657" s="18" t="s">
        <v>84</v>
      </c>
      <c r="BK2657" s="140">
        <f>ROUND(I2657*H2657,2)</f>
        <v>0</v>
      </c>
      <c r="BL2657" s="18" t="s">
        <v>302</v>
      </c>
      <c r="BM2657" s="139" t="s">
        <v>1853</v>
      </c>
    </row>
    <row r="2658" spans="2:65" s="1" customFormat="1" ht="28.8">
      <c r="B2658" s="33"/>
      <c r="D2658" s="141" t="s">
        <v>172</v>
      </c>
      <c r="F2658" s="142" t="s">
        <v>1854</v>
      </c>
      <c r="I2658" s="143"/>
      <c r="L2658" s="33"/>
      <c r="M2658" s="144"/>
      <c r="T2658" s="54"/>
      <c r="AT2658" s="18" t="s">
        <v>172</v>
      </c>
      <c r="AU2658" s="18" t="s">
        <v>86</v>
      </c>
    </row>
    <row r="2659" spans="2:65" s="1" customFormat="1">
      <c r="B2659" s="33"/>
      <c r="D2659" s="145" t="s">
        <v>174</v>
      </c>
      <c r="F2659" s="146" t="s">
        <v>1855</v>
      </c>
      <c r="I2659" s="143"/>
      <c r="L2659" s="33"/>
      <c r="M2659" s="144"/>
      <c r="T2659" s="54"/>
      <c r="AT2659" s="18" t="s">
        <v>174</v>
      </c>
      <c r="AU2659" s="18" t="s">
        <v>86</v>
      </c>
    </row>
    <row r="2660" spans="2:65" s="12" customFormat="1">
      <c r="B2660" s="147"/>
      <c r="D2660" s="141" t="s">
        <v>176</v>
      </c>
      <c r="E2660" s="148" t="s">
        <v>19</v>
      </c>
      <c r="F2660" s="149" t="s">
        <v>558</v>
      </c>
      <c r="H2660" s="148" t="s">
        <v>19</v>
      </c>
      <c r="I2660" s="150"/>
      <c r="L2660" s="147"/>
      <c r="M2660" s="151"/>
      <c r="T2660" s="152"/>
      <c r="AT2660" s="148" t="s">
        <v>176</v>
      </c>
      <c r="AU2660" s="148" t="s">
        <v>86</v>
      </c>
      <c r="AV2660" s="12" t="s">
        <v>84</v>
      </c>
      <c r="AW2660" s="12" t="s">
        <v>37</v>
      </c>
      <c r="AX2660" s="12" t="s">
        <v>76</v>
      </c>
      <c r="AY2660" s="148" t="s">
        <v>163</v>
      </c>
    </row>
    <row r="2661" spans="2:65" s="12" customFormat="1">
      <c r="B2661" s="147"/>
      <c r="D2661" s="141" t="s">
        <v>176</v>
      </c>
      <c r="E2661" s="148" t="s">
        <v>19</v>
      </c>
      <c r="F2661" s="149" t="s">
        <v>880</v>
      </c>
      <c r="H2661" s="148" t="s">
        <v>19</v>
      </c>
      <c r="I2661" s="150"/>
      <c r="L2661" s="147"/>
      <c r="M2661" s="151"/>
      <c r="T2661" s="152"/>
      <c r="AT2661" s="148" t="s">
        <v>176</v>
      </c>
      <c r="AU2661" s="148" t="s">
        <v>86</v>
      </c>
      <c r="AV2661" s="12" t="s">
        <v>84</v>
      </c>
      <c r="AW2661" s="12" t="s">
        <v>37</v>
      </c>
      <c r="AX2661" s="12" t="s">
        <v>76</v>
      </c>
      <c r="AY2661" s="148" t="s">
        <v>163</v>
      </c>
    </row>
    <row r="2662" spans="2:65" s="13" customFormat="1">
      <c r="B2662" s="153"/>
      <c r="D2662" s="141" t="s">
        <v>176</v>
      </c>
      <c r="E2662" s="154" t="s">
        <v>19</v>
      </c>
      <c r="F2662" s="155" t="s">
        <v>1076</v>
      </c>
      <c r="H2662" s="156">
        <v>15.151999999999999</v>
      </c>
      <c r="I2662" s="157"/>
      <c r="L2662" s="153"/>
      <c r="M2662" s="158"/>
      <c r="T2662" s="159"/>
      <c r="AT2662" s="154" t="s">
        <v>176</v>
      </c>
      <c r="AU2662" s="154" t="s">
        <v>86</v>
      </c>
      <c r="AV2662" s="13" t="s">
        <v>86</v>
      </c>
      <c r="AW2662" s="13" t="s">
        <v>37</v>
      </c>
      <c r="AX2662" s="13" t="s">
        <v>76</v>
      </c>
      <c r="AY2662" s="154" t="s">
        <v>163</v>
      </c>
    </row>
    <row r="2663" spans="2:65" s="12" customFormat="1">
      <c r="B2663" s="147"/>
      <c r="D2663" s="141" t="s">
        <v>176</v>
      </c>
      <c r="E2663" s="148" t="s">
        <v>19</v>
      </c>
      <c r="F2663" s="149" t="s">
        <v>947</v>
      </c>
      <c r="H2663" s="148" t="s">
        <v>19</v>
      </c>
      <c r="I2663" s="150"/>
      <c r="L2663" s="147"/>
      <c r="M2663" s="151"/>
      <c r="T2663" s="152"/>
      <c r="AT2663" s="148" t="s">
        <v>176</v>
      </c>
      <c r="AU2663" s="148" t="s">
        <v>86</v>
      </c>
      <c r="AV2663" s="12" t="s">
        <v>84</v>
      </c>
      <c r="AW2663" s="12" t="s">
        <v>37</v>
      </c>
      <c r="AX2663" s="12" t="s">
        <v>76</v>
      </c>
      <c r="AY2663" s="148" t="s">
        <v>163</v>
      </c>
    </row>
    <row r="2664" spans="2:65" s="13" customFormat="1">
      <c r="B2664" s="153"/>
      <c r="D2664" s="141" t="s">
        <v>176</v>
      </c>
      <c r="E2664" s="154" t="s">
        <v>19</v>
      </c>
      <c r="F2664" s="155" t="s">
        <v>1077</v>
      </c>
      <c r="H2664" s="156">
        <v>15.95</v>
      </c>
      <c r="I2664" s="157"/>
      <c r="L2664" s="153"/>
      <c r="M2664" s="158"/>
      <c r="T2664" s="159"/>
      <c r="AT2664" s="154" t="s">
        <v>176</v>
      </c>
      <c r="AU2664" s="154" t="s">
        <v>86</v>
      </c>
      <c r="AV2664" s="13" t="s">
        <v>86</v>
      </c>
      <c r="AW2664" s="13" t="s">
        <v>37</v>
      </c>
      <c r="AX2664" s="13" t="s">
        <v>76</v>
      </c>
      <c r="AY2664" s="154" t="s">
        <v>163</v>
      </c>
    </row>
    <row r="2665" spans="2:65" s="12" customFormat="1">
      <c r="B2665" s="147"/>
      <c r="D2665" s="141" t="s">
        <v>176</v>
      </c>
      <c r="E2665" s="148" t="s">
        <v>19</v>
      </c>
      <c r="F2665" s="149" t="s">
        <v>950</v>
      </c>
      <c r="H2665" s="148" t="s">
        <v>19</v>
      </c>
      <c r="I2665" s="150"/>
      <c r="L2665" s="147"/>
      <c r="M2665" s="151"/>
      <c r="T2665" s="152"/>
      <c r="AT2665" s="148" t="s">
        <v>176</v>
      </c>
      <c r="AU2665" s="148" t="s">
        <v>86</v>
      </c>
      <c r="AV2665" s="12" t="s">
        <v>84</v>
      </c>
      <c r="AW2665" s="12" t="s">
        <v>37</v>
      </c>
      <c r="AX2665" s="12" t="s">
        <v>76</v>
      </c>
      <c r="AY2665" s="148" t="s">
        <v>163</v>
      </c>
    </row>
    <row r="2666" spans="2:65" s="13" customFormat="1">
      <c r="B2666" s="153"/>
      <c r="D2666" s="141" t="s">
        <v>176</v>
      </c>
      <c r="E2666" s="154" t="s">
        <v>19</v>
      </c>
      <c r="F2666" s="155" t="s">
        <v>1078</v>
      </c>
      <c r="H2666" s="156">
        <v>14.175000000000001</v>
      </c>
      <c r="I2666" s="157"/>
      <c r="L2666" s="153"/>
      <c r="M2666" s="158"/>
      <c r="T2666" s="159"/>
      <c r="AT2666" s="154" t="s">
        <v>176</v>
      </c>
      <c r="AU2666" s="154" t="s">
        <v>86</v>
      </c>
      <c r="AV2666" s="13" t="s">
        <v>86</v>
      </c>
      <c r="AW2666" s="13" t="s">
        <v>37</v>
      </c>
      <c r="AX2666" s="13" t="s">
        <v>76</v>
      </c>
      <c r="AY2666" s="154" t="s">
        <v>163</v>
      </c>
    </row>
    <row r="2667" spans="2:65" s="12" customFormat="1">
      <c r="B2667" s="147"/>
      <c r="D2667" s="141" t="s">
        <v>176</v>
      </c>
      <c r="E2667" s="148" t="s">
        <v>19</v>
      </c>
      <c r="F2667" s="149" t="s">
        <v>953</v>
      </c>
      <c r="H2667" s="148" t="s">
        <v>19</v>
      </c>
      <c r="I2667" s="150"/>
      <c r="L2667" s="147"/>
      <c r="M2667" s="151"/>
      <c r="T2667" s="152"/>
      <c r="AT2667" s="148" t="s">
        <v>176</v>
      </c>
      <c r="AU2667" s="148" t="s">
        <v>86</v>
      </c>
      <c r="AV2667" s="12" t="s">
        <v>84</v>
      </c>
      <c r="AW2667" s="12" t="s">
        <v>37</v>
      </c>
      <c r="AX2667" s="12" t="s">
        <v>76</v>
      </c>
      <c r="AY2667" s="148" t="s">
        <v>163</v>
      </c>
    </row>
    <row r="2668" spans="2:65" s="13" customFormat="1">
      <c r="B2668" s="153"/>
      <c r="D2668" s="141" t="s">
        <v>176</v>
      </c>
      <c r="E2668" s="154" t="s">
        <v>19</v>
      </c>
      <c r="F2668" s="155" t="s">
        <v>1079</v>
      </c>
      <c r="H2668" s="156">
        <v>2.835</v>
      </c>
      <c r="I2668" s="157"/>
      <c r="L2668" s="153"/>
      <c r="M2668" s="158"/>
      <c r="T2668" s="159"/>
      <c r="AT2668" s="154" t="s">
        <v>176</v>
      </c>
      <c r="AU2668" s="154" t="s">
        <v>86</v>
      </c>
      <c r="AV2668" s="13" t="s">
        <v>86</v>
      </c>
      <c r="AW2668" s="13" t="s">
        <v>37</v>
      </c>
      <c r="AX2668" s="13" t="s">
        <v>76</v>
      </c>
      <c r="AY2668" s="154" t="s">
        <v>163</v>
      </c>
    </row>
    <row r="2669" spans="2:65" s="12" customFormat="1">
      <c r="B2669" s="147"/>
      <c r="D2669" s="141" t="s">
        <v>176</v>
      </c>
      <c r="E2669" s="148" t="s">
        <v>19</v>
      </c>
      <c r="F2669" s="149" t="s">
        <v>955</v>
      </c>
      <c r="H2669" s="148" t="s">
        <v>19</v>
      </c>
      <c r="I2669" s="150"/>
      <c r="L2669" s="147"/>
      <c r="M2669" s="151"/>
      <c r="T2669" s="152"/>
      <c r="AT2669" s="148" t="s">
        <v>176</v>
      </c>
      <c r="AU2669" s="148" t="s">
        <v>86</v>
      </c>
      <c r="AV2669" s="12" t="s">
        <v>84</v>
      </c>
      <c r="AW2669" s="12" t="s">
        <v>37</v>
      </c>
      <c r="AX2669" s="12" t="s">
        <v>76</v>
      </c>
      <c r="AY2669" s="148" t="s">
        <v>163</v>
      </c>
    </row>
    <row r="2670" spans="2:65" s="13" customFormat="1">
      <c r="B2670" s="153"/>
      <c r="D2670" s="141" t="s">
        <v>176</v>
      </c>
      <c r="E2670" s="154" t="s">
        <v>19</v>
      </c>
      <c r="F2670" s="155" t="s">
        <v>1080</v>
      </c>
      <c r="H2670" s="156">
        <v>1.3</v>
      </c>
      <c r="I2670" s="157"/>
      <c r="L2670" s="153"/>
      <c r="M2670" s="158"/>
      <c r="T2670" s="159"/>
      <c r="AT2670" s="154" t="s">
        <v>176</v>
      </c>
      <c r="AU2670" s="154" t="s">
        <v>86</v>
      </c>
      <c r="AV2670" s="13" t="s">
        <v>86</v>
      </c>
      <c r="AW2670" s="13" t="s">
        <v>37</v>
      </c>
      <c r="AX2670" s="13" t="s">
        <v>76</v>
      </c>
      <c r="AY2670" s="154" t="s">
        <v>163</v>
      </c>
    </row>
    <row r="2671" spans="2:65" s="12" customFormat="1">
      <c r="B2671" s="147"/>
      <c r="D2671" s="141" t="s">
        <v>176</v>
      </c>
      <c r="E2671" s="148" t="s">
        <v>19</v>
      </c>
      <c r="F2671" s="149" t="s">
        <v>957</v>
      </c>
      <c r="H2671" s="148" t="s">
        <v>19</v>
      </c>
      <c r="I2671" s="150"/>
      <c r="L2671" s="147"/>
      <c r="M2671" s="151"/>
      <c r="T2671" s="152"/>
      <c r="AT2671" s="148" t="s">
        <v>176</v>
      </c>
      <c r="AU2671" s="148" t="s">
        <v>86</v>
      </c>
      <c r="AV2671" s="12" t="s">
        <v>84</v>
      </c>
      <c r="AW2671" s="12" t="s">
        <v>37</v>
      </c>
      <c r="AX2671" s="12" t="s">
        <v>76</v>
      </c>
      <c r="AY2671" s="148" t="s">
        <v>163</v>
      </c>
    </row>
    <row r="2672" spans="2:65" s="13" customFormat="1">
      <c r="B2672" s="153"/>
      <c r="D2672" s="141" t="s">
        <v>176</v>
      </c>
      <c r="E2672" s="154" t="s">
        <v>19</v>
      </c>
      <c r="F2672" s="155" t="s">
        <v>1081</v>
      </c>
      <c r="H2672" s="156">
        <v>3.7050000000000001</v>
      </c>
      <c r="I2672" s="157"/>
      <c r="L2672" s="153"/>
      <c r="M2672" s="158"/>
      <c r="T2672" s="159"/>
      <c r="AT2672" s="154" t="s">
        <v>176</v>
      </c>
      <c r="AU2672" s="154" t="s">
        <v>86</v>
      </c>
      <c r="AV2672" s="13" t="s">
        <v>86</v>
      </c>
      <c r="AW2672" s="13" t="s">
        <v>37</v>
      </c>
      <c r="AX2672" s="13" t="s">
        <v>76</v>
      </c>
      <c r="AY2672" s="154" t="s">
        <v>163</v>
      </c>
    </row>
    <row r="2673" spans="2:65" s="12" customFormat="1">
      <c r="B2673" s="147"/>
      <c r="D2673" s="141" t="s">
        <v>176</v>
      </c>
      <c r="E2673" s="148" t="s">
        <v>19</v>
      </c>
      <c r="F2673" s="149" t="s">
        <v>959</v>
      </c>
      <c r="H2673" s="148" t="s">
        <v>19</v>
      </c>
      <c r="I2673" s="150"/>
      <c r="L2673" s="147"/>
      <c r="M2673" s="151"/>
      <c r="T2673" s="152"/>
      <c r="AT2673" s="148" t="s">
        <v>176</v>
      </c>
      <c r="AU2673" s="148" t="s">
        <v>86</v>
      </c>
      <c r="AV2673" s="12" t="s">
        <v>84</v>
      </c>
      <c r="AW2673" s="12" t="s">
        <v>37</v>
      </c>
      <c r="AX2673" s="12" t="s">
        <v>76</v>
      </c>
      <c r="AY2673" s="148" t="s">
        <v>163</v>
      </c>
    </row>
    <row r="2674" spans="2:65" s="13" customFormat="1">
      <c r="B2674" s="153"/>
      <c r="D2674" s="141" t="s">
        <v>176</v>
      </c>
      <c r="E2674" s="154" t="s">
        <v>19</v>
      </c>
      <c r="F2674" s="155" t="s">
        <v>1068</v>
      </c>
      <c r="H2674" s="156">
        <v>15.61</v>
      </c>
      <c r="I2674" s="157"/>
      <c r="L2674" s="153"/>
      <c r="M2674" s="158"/>
      <c r="T2674" s="159"/>
      <c r="AT2674" s="154" t="s">
        <v>176</v>
      </c>
      <c r="AU2674" s="154" t="s">
        <v>86</v>
      </c>
      <c r="AV2674" s="13" t="s">
        <v>86</v>
      </c>
      <c r="AW2674" s="13" t="s">
        <v>37</v>
      </c>
      <c r="AX2674" s="13" t="s">
        <v>76</v>
      </c>
      <c r="AY2674" s="154" t="s">
        <v>163</v>
      </c>
    </row>
    <row r="2675" spans="2:65" s="12" customFormat="1">
      <c r="B2675" s="147"/>
      <c r="D2675" s="141" t="s">
        <v>176</v>
      </c>
      <c r="E2675" s="148" t="s">
        <v>19</v>
      </c>
      <c r="F2675" s="149" t="s">
        <v>960</v>
      </c>
      <c r="H2675" s="148" t="s">
        <v>19</v>
      </c>
      <c r="I2675" s="150"/>
      <c r="L2675" s="147"/>
      <c r="M2675" s="151"/>
      <c r="T2675" s="152"/>
      <c r="AT2675" s="148" t="s">
        <v>176</v>
      </c>
      <c r="AU2675" s="148" t="s">
        <v>86</v>
      </c>
      <c r="AV2675" s="12" t="s">
        <v>84</v>
      </c>
      <c r="AW2675" s="12" t="s">
        <v>37</v>
      </c>
      <c r="AX2675" s="12" t="s">
        <v>76</v>
      </c>
      <c r="AY2675" s="148" t="s">
        <v>163</v>
      </c>
    </row>
    <row r="2676" spans="2:65" s="13" customFormat="1">
      <c r="B2676" s="153"/>
      <c r="D2676" s="141" t="s">
        <v>176</v>
      </c>
      <c r="E2676" s="154" t="s">
        <v>19</v>
      </c>
      <c r="F2676" s="155" t="s">
        <v>1069</v>
      </c>
      <c r="H2676" s="156">
        <v>18.010000000000002</v>
      </c>
      <c r="I2676" s="157"/>
      <c r="L2676" s="153"/>
      <c r="M2676" s="158"/>
      <c r="T2676" s="159"/>
      <c r="AT2676" s="154" t="s">
        <v>176</v>
      </c>
      <c r="AU2676" s="154" t="s">
        <v>86</v>
      </c>
      <c r="AV2676" s="13" t="s">
        <v>86</v>
      </c>
      <c r="AW2676" s="13" t="s">
        <v>37</v>
      </c>
      <c r="AX2676" s="13" t="s">
        <v>76</v>
      </c>
      <c r="AY2676" s="154" t="s">
        <v>163</v>
      </c>
    </row>
    <row r="2677" spans="2:65" s="12" customFormat="1">
      <c r="B2677" s="147"/>
      <c r="D2677" s="141" t="s">
        <v>176</v>
      </c>
      <c r="E2677" s="148" t="s">
        <v>19</v>
      </c>
      <c r="F2677" s="149" t="s">
        <v>962</v>
      </c>
      <c r="H2677" s="148" t="s">
        <v>19</v>
      </c>
      <c r="I2677" s="150"/>
      <c r="L2677" s="147"/>
      <c r="M2677" s="151"/>
      <c r="T2677" s="152"/>
      <c r="AT2677" s="148" t="s">
        <v>176</v>
      </c>
      <c r="AU2677" s="148" t="s">
        <v>86</v>
      </c>
      <c r="AV2677" s="12" t="s">
        <v>84</v>
      </c>
      <c r="AW2677" s="12" t="s">
        <v>37</v>
      </c>
      <c r="AX2677" s="12" t="s">
        <v>76</v>
      </c>
      <c r="AY2677" s="148" t="s">
        <v>163</v>
      </c>
    </row>
    <row r="2678" spans="2:65" s="13" customFormat="1">
      <c r="B2678" s="153"/>
      <c r="D2678" s="141" t="s">
        <v>176</v>
      </c>
      <c r="E2678" s="154" t="s">
        <v>19</v>
      </c>
      <c r="F2678" s="155" t="s">
        <v>1082</v>
      </c>
      <c r="H2678" s="156">
        <v>13.253</v>
      </c>
      <c r="I2678" s="157"/>
      <c r="L2678" s="153"/>
      <c r="M2678" s="158"/>
      <c r="T2678" s="159"/>
      <c r="AT2678" s="154" t="s">
        <v>176</v>
      </c>
      <c r="AU2678" s="154" t="s">
        <v>86</v>
      </c>
      <c r="AV2678" s="13" t="s">
        <v>86</v>
      </c>
      <c r="AW2678" s="13" t="s">
        <v>37</v>
      </c>
      <c r="AX2678" s="13" t="s">
        <v>76</v>
      </c>
      <c r="AY2678" s="154" t="s">
        <v>163</v>
      </c>
    </row>
    <row r="2679" spans="2:65" s="12" customFormat="1">
      <c r="B2679" s="147"/>
      <c r="D2679" s="141" t="s">
        <v>176</v>
      </c>
      <c r="E2679" s="148" t="s">
        <v>19</v>
      </c>
      <c r="F2679" s="149" t="s">
        <v>965</v>
      </c>
      <c r="H2679" s="148" t="s">
        <v>19</v>
      </c>
      <c r="I2679" s="150"/>
      <c r="L2679" s="147"/>
      <c r="M2679" s="151"/>
      <c r="T2679" s="152"/>
      <c r="AT2679" s="148" t="s">
        <v>176</v>
      </c>
      <c r="AU2679" s="148" t="s">
        <v>86</v>
      </c>
      <c r="AV2679" s="12" t="s">
        <v>84</v>
      </c>
      <c r="AW2679" s="12" t="s">
        <v>37</v>
      </c>
      <c r="AX2679" s="12" t="s">
        <v>76</v>
      </c>
      <c r="AY2679" s="148" t="s">
        <v>163</v>
      </c>
    </row>
    <row r="2680" spans="2:65" s="13" customFormat="1">
      <c r="B2680" s="153"/>
      <c r="D2680" s="141" t="s">
        <v>176</v>
      </c>
      <c r="E2680" s="154" t="s">
        <v>19</v>
      </c>
      <c r="F2680" s="155" t="s">
        <v>1083</v>
      </c>
      <c r="H2680" s="156">
        <v>9.9879999999999995</v>
      </c>
      <c r="I2680" s="157"/>
      <c r="L2680" s="153"/>
      <c r="M2680" s="158"/>
      <c r="T2680" s="159"/>
      <c r="AT2680" s="154" t="s">
        <v>176</v>
      </c>
      <c r="AU2680" s="154" t="s">
        <v>86</v>
      </c>
      <c r="AV2680" s="13" t="s">
        <v>86</v>
      </c>
      <c r="AW2680" s="13" t="s">
        <v>37</v>
      </c>
      <c r="AX2680" s="13" t="s">
        <v>76</v>
      </c>
      <c r="AY2680" s="154" t="s">
        <v>163</v>
      </c>
    </row>
    <row r="2681" spans="2:65" s="12" customFormat="1">
      <c r="B2681" s="147"/>
      <c r="D2681" s="141" t="s">
        <v>176</v>
      </c>
      <c r="E2681" s="148" t="s">
        <v>19</v>
      </c>
      <c r="F2681" s="149" t="s">
        <v>967</v>
      </c>
      <c r="H2681" s="148" t="s">
        <v>19</v>
      </c>
      <c r="I2681" s="150"/>
      <c r="L2681" s="147"/>
      <c r="M2681" s="151"/>
      <c r="T2681" s="152"/>
      <c r="AT2681" s="148" t="s">
        <v>176</v>
      </c>
      <c r="AU2681" s="148" t="s">
        <v>86</v>
      </c>
      <c r="AV2681" s="12" t="s">
        <v>84</v>
      </c>
      <c r="AW2681" s="12" t="s">
        <v>37</v>
      </c>
      <c r="AX2681" s="12" t="s">
        <v>76</v>
      </c>
      <c r="AY2681" s="148" t="s">
        <v>163</v>
      </c>
    </row>
    <row r="2682" spans="2:65" s="13" customFormat="1" ht="20.399999999999999">
      <c r="B2682" s="153"/>
      <c r="D2682" s="141" t="s">
        <v>176</v>
      </c>
      <c r="E2682" s="154" t="s">
        <v>19</v>
      </c>
      <c r="F2682" s="155" t="s">
        <v>1084</v>
      </c>
      <c r="H2682" s="156">
        <v>73.92</v>
      </c>
      <c r="I2682" s="157"/>
      <c r="L2682" s="153"/>
      <c r="M2682" s="158"/>
      <c r="T2682" s="159"/>
      <c r="AT2682" s="154" t="s">
        <v>176</v>
      </c>
      <c r="AU2682" s="154" t="s">
        <v>86</v>
      </c>
      <c r="AV2682" s="13" t="s">
        <v>86</v>
      </c>
      <c r="AW2682" s="13" t="s">
        <v>37</v>
      </c>
      <c r="AX2682" s="13" t="s">
        <v>76</v>
      </c>
      <c r="AY2682" s="154" t="s">
        <v>163</v>
      </c>
    </row>
    <row r="2683" spans="2:65" s="12" customFormat="1">
      <c r="B2683" s="147"/>
      <c r="D2683" s="141" t="s">
        <v>176</v>
      </c>
      <c r="E2683" s="148" t="s">
        <v>19</v>
      </c>
      <c r="F2683" s="149" t="s">
        <v>969</v>
      </c>
      <c r="H2683" s="148" t="s">
        <v>19</v>
      </c>
      <c r="I2683" s="150"/>
      <c r="L2683" s="147"/>
      <c r="M2683" s="151"/>
      <c r="T2683" s="152"/>
      <c r="AT2683" s="148" t="s">
        <v>176</v>
      </c>
      <c r="AU2683" s="148" t="s">
        <v>86</v>
      </c>
      <c r="AV2683" s="12" t="s">
        <v>84</v>
      </c>
      <c r="AW2683" s="12" t="s">
        <v>37</v>
      </c>
      <c r="AX2683" s="12" t="s">
        <v>76</v>
      </c>
      <c r="AY2683" s="148" t="s">
        <v>163</v>
      </c>
    </row>
    <row r="2684" spans="2:65" s="13" customFormat="1">
      <c r="B2684" s="153"/>
      <c r="D2684" s="141" t="s">
        <v>176</v>
      </c>
      <c r="E2684" s="154" t="s">
        <v>19</v>
      </c>
      <c r="F2684" s="155" t="s">
        <v>1073</v>
      </c>
      <c r="H2684" s="156">
        <v>73</v>
      </c>
      <c r="I2684" s="157"/>
      <c r="L2684" s="153"/>
      <c r="M2684" s="158"/>
      <c r="T2684" s="159"/>
      <c r="AT2684" s="154" t="s">
        <v>176</v>
      </c>
      <c r="AU2684" s="154" t="s">
        <v>86</v>
      </c>
      <c r="AV2684" s="13" t="s">
        <v>86</v>
      </c>
      <c r="AW2684" s="13" t="s">
        <v>37</v>
      </c>
      <c r="AX2684" s="13" t="s">
        <v>76</v>
      </c>
      <c r="AY2684" s="154" t="s">
        <v>163</v>
      </c>
    </row>
    <row r="2685" spans="2:65" s="14" customFormat="1">
      <c r="B2685" s="160"/>
      <c r="D2685" s="141" t="s">
        <v>176</v>
      </c>
      <c r="E2685" s="161" t="s">
        <v>19</v>
      </c>
      <c r="F2685" s="162" t="s">
        <v>178</v>
      </c>
      <c r="H2685" s="163">
        <v>256.89800000000002</v>
      </c>
      <c r="I2685" s="164"/>
      <c r="L2685" s="160"/>
      <c r="M2685" s="165"/>
      <c r="T2685" s="166"/>
      <c r="AT2685" s="161" t="s">
        <v>176</v>
      </c>
      <c r="AU2685" s="161" t="s">
        <v>86</v>
      </c>
      <c r="AV2685" s="14" t="s">
        <v>170</v>
      </c>
      <c r="AW2685" s="14" t="s">
        <v>37</v>
      </c>
      <c r="AX2685" s="14" t="s">
        <v>84</v>
      </c>
      <c r="AY2685" s="161" t="s">
        <v>163</v>
      </c>
    </row>
    <row r="2686" spans="2:65" s="1" customFormat="1" ht="24.15" customHeight="1">
      <c r="B2686" s="33"/>
      <c r="C2686" s="167" t="s">
        <v>1856</v>
      </c>
      <c r="D2686" s="167" t="s">
        <v>323</v>
      </c>
      <c r="E2686" s="168" t="s">
        <v>1857</v>
      </c>
      <c r="F2686" s="169" t="s">
        <v>1858</v>
      </c>
      <c r="G2686" s="170" t="s">
        <v>187</v>
      </c>
      <c r="H2686" s="171">
        <v>269.74299999999999</v>
      </c>
      <c r="I2686" s="172"/>
      <c r="J2686" s="173">
        <f>ROUND(I2686*H2686,2)</f>
        <v>0</v>
      </c>
      <c r="K2686" s="169" t="s">
        <v>169</v>
      </c>
      <c r="L2686" s="174"/>
      <c r="M2686" s="175" t="s">
        <v>19</v>
      </c>
      <c r="N2686" s="176" t="s">
        <v>47</v>
      </c>
      <c r="P2686" s="137">
        <f>O2686*H2686</f>
        <v>0</v>
      </c>
      <c r="Q2686" s="137">
        <v>1.4E-3</v>
      </c>
      <c r="R2686" s="137">
        <f>Q2686*H2686</f>
        <v>0.37764019999999998</v>
      </c>
      <c r="S2686" s="137">
        <v>0</v>
      </c>
      <c r="T2686" s="138">
        <f>S2686*H2686</f>
        <v>0</v>
      </c>
      <c r="AR2686" s="139" t="s">
        <v>403</v>
      </c>
      <c r="AT2686" s="139" t="s">
        <v>323</v>
      </c>
      <c r="AU2686" s="139" t="s">
        <v>86</v>
      </c>
      <c r="AY2686" s="18" t="s">
        <v>163</v>
      </c>
      <c r="BE2686" s="140">
        <f>IF(N2686="základní",J2686,0)</f>
        <v>0</v>
      </c>
      <c r="BF2686" s="140">
        <f>IF(N2686="snížená",J2686,0)</f>
        <v>0</v>
      </c>
      <c r="BG2686" s="140">
        <f>IF(N2686="zákl. přenesená",J2686,0)</f>
        <v>0</v>
      </c>
      <c r="BH2686" s="140">
        <f>IF(N2686="sníž. přenesená",J2686,0)</f>
        <v>0</v>
      </c>
      <c r="BI2686" s="140">
        <f>IF(N2686="nulová",J2686,0)</f>
        <v>0</v>
      </c>
      <c r="BJ2686" s="18" t="s">
        <v>84</v>
      </c>
      <c r="BK2686" s="140">
        <f>ROUND(I2686*H2686,2)</f>
        <v>0</v>
      </c>
      <c r="BL2686" s="18" t="s">
        <v>302</v>
      </c>
      <c r="BM2686" s="139" t="s">
        <v>1859</v>
      </c>
    </row>
    <row r="2687" spans="2:65" s="1" customFormat="1" ht="19.2">
      <c r="B2687" s="33"/>
      <c r="D2687" s="141" t="s">
        <v>172</v>
      </c>
      <c r="F2687" s="142" t="s">
        <v>1858</v>
      </c>
      <c r="I2687" s="143"/>
      <c r="L2687" s="33"/>
      <c r="M2687" s="144"/>
      <c r="T2687" s="54"/>
      <c r="AT2687" s="18" t="s">
        <v>172</v>
      </c>
      <c r="AU2687" s="18" t="s">
        <v>86</v>
      </c>
    </row>
    <row r="2688" spans="2:65" s="13" customFormat="1">
      <c r="B2688" s="153"/>
      <c r="D2688" s="141" t="s">
        <v>176</v>
      </c>
      <c r="F2688" s="155" t="s">
        <v>1860</v>
      </c>
      <c r="H2688" s="156">
        <v>269.74299999999999</v>
      </c>
      <c r="I2688" s="157"/>
      <c r="L2688" s="153"/>
      <c r="M2688" s="158"/>
      <c r="T2688" s="159"/>
      <c r="AT2688" s="154" t="s">
        <v>176</v>
      </c>
      <c r="AU2688" s="154" t="s">
        <v>86</v>
      </c>
      <c r="AV2688" s="13" t="s">
        <v>86</v>
      </c>
      <c r="AW2688" s="13" t="s">
        <v>4</v>
      </c>
      <c r="AX2688" s="13" t="s">
        <v>84</v>
      </c>
      <c r="AY2688" s="154" t="s">
        <v>163</v>
      </c>
    </row>
    <row r="2689" spans="2:65" s="1" customFormat="1" ht="24.15" customHeight="1">
      <c r="B2689" s="33"/>
      <c r="C2689" s="128" t="s">
        <v>1861</v>
      </c>
      <c r="D2689" s="128" t="s">
        <v>165</v>
      </c>
      <c r="E2689" s="129" t="s">
        <v>1862</v>
      </c>
      <c r="F2689" s="130" t="s">
        <v>1863</v>
      </c>
      <c r="G2689" s="131" t="s">
        <v>187</v>
      </c>
      <c r="H2689" s="132">
        <v>253.73099999999999</v>
      </c>
      <c r="I2689" s="133"/>
      <c r="J2689" s="134">
        <f>ROUND(I2689*H2689,2)</f>
        <v>0</v>
      </c>
      <c r="K2689" s="130" t="s">
        <v>169</v>
      </c>
      <c r="L2689" s="33"/>
      <c r="M2689" s="135" t="s">
        <v>19</v>
      </c>
      <c r="N2689" s="136" t="s">
        <v>47</v>
      </c>
      <c r="P2689" s="137">
        <f>O2689*H2689</f>
        <v>0</v>
      </c>
      <c r="Q2689" s="137">
        <v>0</v>
      </c>
      <c r="R2689" s="137">
        <f>Q2689*H2689</f>
        <v>0</v>
      </c>
      <c r="S2689" s="137">
        <v>0</v>
      </c>
      <c r="T2689" s="138">
        <f>S2689*H2689</f>
        <v>0</v>
      </c>
      <c r="AR2689" s="139" t="s">
        <v>302</v>
      </c>
      <c r="AT2689" s="139" t="s">
        <v>165</v>
      </c>
      <c r="AU2689" s="139" t="s">
        <v>86</v>
      </c>
      <c r="AY2689" s="18" t="s">
        <v>163</v>
      </c>
      <c r="BE2689" s="140">
        <f>IF(N2689="základní",J2689,0)</f>
        <v>0</v>
      </c>
      <c r="BF2689" s="140">
        <f>IF(N2689="snížená",J2689,0)</f>
        <v>0</v>
      </c>
      <c r="BG2689" s="140">
        <f>IF(N2689="zákl. přenesená",J2689,0)</f>
        <v>0</v>
      </c>
      <c r="BH2689" s="140">
        <f>IF(N2689="sníž. přenesená",J2689,0)</f>
        <v>0</v>
      </c>
      <c r="BI2689" s="140">
        <f>IF(N2689="nulová",J2689,0)</f>
        <v>0</v>
      </c>
      <c r="BJ2689" s="18" t="s">
        <v>84</v>
      </c>
      <c r="BK2689" s="140">
        <f>ROUND(I2689*H2689,2)</f>
        <v>0</v>
      </c>
      <c r="BL2689" s="18" t="s">
        <v>302</v>
      </c>
      <c r="BM2689" s="139" t="s">
        <v>1864</v>
      </c>
    </row>
    <row r="2690" spans="2:65" s="1" customFormat="1" ht="28.8">
      <c r="B2690" s="33"/>
      <c r="D2690" s="141" t="s">
        <v>172</v>
      </c>
      <c r="F2690" s="142" t="s">
        <v>1865</v>
      </c>
      <c r="I2690" s="143"/>
      <c r="L2690" s="33"/>
      <c r="M2690" s="144"/>
      <c r="T2690" s="54"/>
      <c r="AT2690" s="18" t="s">
        <v>172</v>
      </c>
      <c r="AU2690" s="18" t="s">
        <v>86</v>
      </c>
    </row>
    <row r="2691" spans="2:65" s="1" customFormat="1">
      <c r="B2691" s="33"/>
      <c r="D2691" s="145" t="s">
        <v>174</v>
      </c>
      <c r="F2691" s="146" t="s">
        <v>1866</v>
      </c>
      <c r="I2691" s="143"/>
      <c r="L2691" s="33"/>
      <c r="M2691" s="144"/>
      <c r="T2691" s="54"/>
      <c r="AT2691" s="18" t="s">
        <v>174</v>
      </c>
      <c r="AU2691" s="18" t="s">
        <v>86</v>
      </c>
    </row>
    <row r="2692" spans="2:65" s="12" customFormat="1">
      <c r="B2692" s="147"/>
      <c r="D2692" s="141" t="s">
        <v>176</v>
      </c>
      <c r="E2692" s="148" t="s">
        <v>19</v>
      </c>
      <c r="F2692" s="149" t="s">
        <v>511</v>
      </c>
      <c r="H2692" s="148" t="s">
        <v>19</v>
      </c>
      <c r="I2692" s="150"/>
      <c r="L2692" s="147"/>
      <c r="M2692" s="151"/>
      <c r="T2692" s="152"/>
      <c r="AT2692" s="148" t="s">
        <v>176</v>
      </c>
      <c r="AU2692" s="148" t="s">
        <v>86</v>
      </c>
      <c r="AV2692" s="12" t="s">
        <v>84</v>
      </c>
      <c r="AW2692" s="12" t="s">
        <v>37</v>
      </c>
      <c r="AX2692" s="12" t="s">
        <v>76</v>
      </c>
      <c r="AY2692" s="148" t="s">
        <v>163</v>
      </c>
    </row>
    <row r="2693" spans="2:65" s="12" customFormat="1">
      <c r="B2693" s="147"/>
      <c r="D2693" s="141" t="s">
        <v>176</v>
      </c>
      <c r="E2693" s="148" t="s">
        <v>19</v>
      </c>
      <c r="F2693" s="149" t="s">
        <v>877</v>
      </c>
      <c r="H2693" s="148" t="s">
        <v>19</v>
      </c>
      <c r="I2693" s="150"/>
      <c r="L2693" s="147"/>
      <c r="M2693" s="151"/>
      <c r="T2693" s="152"/>
      <c r="AT2693" s="148" t="s">
        <v>176</v>
      </c>
      <c r="AU2693" s="148" t="s">
        <v>86</v>
      </c>
      <c r="AV2693" s="12" t="s">
        <v>84</v>
      </c>
      <c r="AW2693" s="12" t="s">
        <v>37</v>
      </c>
      <c r="AX2693" s="12" t="s">
        <v>76</v>
      </c>
      <c r="AY2693" s="148" t="s">
        <v>163</v>
      </c>
    </row>
    <row r="2694" spans="2:65" s="13" customFormat="1">
      <c r="B2694" s="153"/>
      <c r="D2694" s="141" t="s">
        <v>176</v>
      </c>
      <c r="E2694" s="154" t="s">
        <v>19</v>
      </c>
      <c r="F2694" s="155" t="s">
        <v>1062</v>
      </c>
      <c r="H2694" s="156">
        <v>23.372</v>
      </c>
      <c r="I2694" s="157"/>
      <c r="L2694" s="153"/>
      <c r="M2694" s="158"/>
      <c r="T2694" s="159"/>
      <c r="AT2694" s="154" t="s">
        <v>176</v>
      </c>
      <c r="AU2694" s="154" t="s">
        <v>86</v>
      </c>
      <c r="AV2694" s="13" t="s">
        <v>86</v>
      </c>
      <c r="AW2694" s="13" t="s">
        <v>37</v>
      </c>
      <c r="AX2694" s="13" t="s">
        <v>76</v>
      </c>
      <c r="AY2694" s="154" t="s">
        <v>163</v>
      </c>
    </row>
    <row r="2695" spans="2:65" s="12" customFormat="1">
      <c r="B2695" s="147"/>
      <c r="D2695" s="141" t="s">
        <v>176</v>
      </c>
      <c r="E2695" s="148" t="s">
        <v>19</v>
      </c>
      <c r="F2695" s="149" t="s">
        <v>909</v>
      </c>
      <c r="H2695" s="148" t="s">
        <v>19</v>
      </c>
      <c r="I2695" s="150"/>
      <c r="L2695" s="147"/>
      <c r="M2695" s="151"/>
      <c r="T2695" s="152"/>
      <c r="AT2695" s="148" t="s">
        <v>176</v>
      </c>
      <c r="AU2695" s="148" t="s">
        <v>86</v>
      </c>
      <c r="AV2695" s="12" t="s">
        <v>84</v>
      </c>
      <c r="AW2695" s="12" t="s">
        <v>37</v>
      </c>
      <c r="AX2695" s="12" t="s">
        <v>76</v>
      </c>
      <c r="AY2695" s="148" t="s">
        <v>163</v>
      </c>
    </row>
    <row r="2696" spans="2:65" s="13" customFormat="1">
      <c r="B2696" s="153"/>
      <c r="D2696" s="141" t="s">
        <v>176</v>
      </c>
      <c r="E2696" s="154" t="s">
        <v>19</v>
      </c>
      <c r="F2696" s="155" t="s">
        <v>1063</v>
      </c>
      <c r="H2696" s="156">
        <v>15.635</v>
      </c>
      <c r="I2696" s="157"/>
      <c r="L2696" s="153"/>
      <c r="M2696" s="158"/>
      <c r="T2696" s="159"/>
      <c r="AT2696" s="154" t="s">
        <v>176</v>
      </c>
      <c r="AU2696" s="154" t="s">
        <v>86</v>
      </c>
      <c r="AV2696" s="13" t="s">
        <v>86</v>
      </c>
      <c r="AW2696" s="13" t="s">
        <v>37</v>
      </c>
      <c r="AX2696" s="13" t="s">
        <v>76</v>
      </c>
      <c r="AY2696" s="154" t="s">
        <v>163</v>
      </c>
    </row>
    <row r="2697" spans="2:65" s="12" customFormat="1">
      <c r="B2697" s="147"/>
      <c r="D2697" s="141" t="s">
        <v>176</v>
      </c>
      <c r="E2697" s="148" t="s">
        <v>19</v>
      </c>
      <c r="F2697" s="149" t="s">
        <v>912</v>
      </c>
      <c r="H2697" s="148" t="s">
        <v>19</v>
      </c>
      <c r="I2697" s="150"/>
      <c r="L2697" s="147"/>
      <c r="M2697" s="151"/>
      <c r="T2697" s="152"/>
      <c r="AT2697" s="148" t="s">
        <v>176</v>
      </c>
      <c r="AU2697" s="148" t="s">
        <v>86</v>
      </c>
      <c r="AV2697" s="12" t="s">
        <v>84</v>
      </c>
      <c r="AW2697" s="12" t="s">
        <v>37</v>
      </c>
      <c r="AX2697" s="12" t="s">
        <v>76</v>
      </c>
      <c r="AY2697" s="148" t="s">
        <v>163</v>
      </c>
    </row>
    <row r="2698" spans="2:65" s="13" customFormat="1">
      <c r="B2698" s="153"/>
      <c r="D2698" s="141" t="s">
        <v>176</v>
      </c>
      <c r="E2698" s="154" t="s">
        <v>19</v>
      </c>
      <c r="F2698" s="155" t="s">
        <v>1064</v>
      </c>
      <c r="H2698" s="156">
        <v>11.183</v>
      </c>
      <c r="I2698" s="157"/>
      <c r="L2698" s="153"/>
      <c r="M2698" s="158"/>
      <c r="T2698" s="159"/>
      <c r="AT2698" s="154" t="s">
        <v>176</v>
      </c>
      <c r="AU2698" s="154" t="s">
        <v>86</v>
      </c>
      <c r="AV2698" s="13" t="s">
        <v>86</v>
      </c>
      <c r="AW2698" s="13" t="s">
        <v>37</v>
      </c>
      <c r="AX2698" s="13" t="s">
        <v>76</v>
      </c>
      <c r="AY2698" s="154" t="s">
        <v>163</v>
      </c>
    </row>
    <row r="2699" spans="2:65" s="12" customFormat="1">
      <c r="B2699" s="147"/>
      <c r="D2699" s="141" t="s">
        <v>176</v>
      </c>
      <c r="E2699" s="148" t="s">
        <v>19</v>
      </c>
      <c r="F2699" s="149" t="s">
        <v>915</v>
      </c>
      <c r="H2699" s="148" t="s">
        <v>19</v>
      </c>
      <c r="I2699" s="150"/>
      <c r="L2699" s="147"/>
      <c r="M2699" s="151"/>
      <c r="T2699" s="152"/>
      <c r="AT2699" s="148" t="s">
        <v>176</v>
      </c>
      <c r="AU2699" s="148" t="s">
        <v>86</v>
      </c>
      <c r="AV2699" s="12" t="s">
        <v>84</v>
      </c>
      <c r="AW2699" s="12" t="s">
        <v>37</v>
      </c>
      <c r="AX2699" s="12" t="s">
        <v>76</v>
      </c>
      <c r="AY2699" s="148" t="s">
        <v>163</v>
      </c>
    </row>
    <row r="2700" spans="2:65" s="13" customFormat="1">
      <c r="B2700" s="153"/>
      <c r="D2700" s="141" t="s">
        <v>176</v>
      </c>
      <c r="E2700" s="154" t="s">
        <v>19</v>
      </c>
      <c r="F2700" s="155" t="s">
        <v>1065</v>
      </c>
      <c r="H2700" s="156">
        <v>5.1230000000000002</v>
      </c>
      <c r="I2700" s="157"/>
      <c r="L2700" s="153"/>
      <c r="M2700" s="158"/>
      <c r="T2700" s="159"/>
      <c r="AT2700" s="154" t="s">
        <v>176</v>
      </c>
      <c r="AU2700" s="154" t="s">
        <v>86</v>
      </c>
      <c r="AV2700" s="13" t="s">
        <v>86</v>
      </c>
      <c r="AW2700" s="13" t="s">
        <v>37</v>
      </c>
      <c r="AX2700" s="13" t="s">
        <v>76</v>
      </c>
      <c r="AY2700" s="154" t="s">
        <v>163</v>
      </c>
    </row>
    <row r="2701" spans="2:65" s="12" customFormat="1">
      <c r="B2701" s="147"/>
      <c r="D2701" s="141" t="s">
        <v>176</v>
      </c>
      <c r="E2701" s="148" t="s">
        <v>19</v>
      </c>
      <c r="F2701" s="149" t="s">
        <v>917</v>
      </c>
      <c r="H2701" s="148" t="s">
        <v>19</v>
      </c>
      <c r="I2701" s="150"/>
      <c r="L2701" s="147"/>
      <c r="M2701" s="151"/>
      <c r="T2701" s="152"/>
      <c r="AT2701" s="148" t="s">
        <v>176</v>
      </c>
      <c r="AU2701" s="148" t="s">
        <v>86</v>
      </c>
      <c r="AV2701" s="12" t="s">
        <v>84</v>
      </c>
      <c r="AW2701" s="12" t="s">
        <v>37</v>
      </c>
      <c r="AX2701" s="12" t="s">
        <v>76</v>
      </c>
      <c r="AY2701" s="148" t="s">
        <v>163</v>
      </c>
    </row>
    <row r="2702" spans="2:65" s="13" customFormat="1">
      <c r="B2702" s="153"/>
      <c r="D2702" s="141" t="s">
        <v>176</v>
      </c>
      <c r="E2702" s="154" t="s">
        <v>19</v>
      </c>
      <c r="F2702" s="155" t="s">
        <v>1066</v>
      </c>
      <c r="H2702" s="156">
        <v>1.62</v>
      </c>
      <c r="I2702" s="157"/>
      <c r="L2702" s="153"/>
      <c r="M2702" s="158"/>
      <c r="T2702" s="159"/>
      <c r="AT2702" s="154" t="s">
        <v>176</v>
      </c>
      <c r="AU2702" s="154" t="s">
        <v>86</v>
      </c>
      <c r="AV2702" s="13" t="s">
        <v>86</v>
      </c>
      <c r="AW2702" s="13" t="s">
        <v>37</v>
      </c>
      <c r="AX2702" s="13" t="s">
        <v>76</v>
      </c>
      <c r="AY2702" s="154" t="s">
        <v>163</v>
      </c>
    </row>
    <row r="2703" spans="2:65" s="12" customFormat="1">
      <c r="B2703" s="147"/>
      <c r="D2703" s="141" t="s">
        <v>176</v>
      </c>
      <c r="E2703" s="148" t="s">
        <v>19</v>
      </c>
      <c r="F2703" s="149" t="s">
        <v>919</v>
      </c>
      <c r="H2703" s="148" t="s">
        <v>19</v>
      </c>
      <c r="I2703" s="150"/>
      <c r="L2703" s="147"/>
      <c r="M2703" s="151"/>
      <c r="T2703" s="152"/>
      <c r="AT2703" s="148" t="s">
        <v>176</v>
      </c>
      <c r="AU2703" s="148" t="s">
        <v>86</v>
      </c>
      <c r="AV2703" s="12" t="s">
        <v>84</v>
      </c>
      <c r="AW2703" s="12" t="s">
        <v>37</v>
      </c>
      <c r="AX2703" s="12" t="s">
        <v>76</v>
      </c>
      <c r="AY2703" s="148" t="s">
        <v>163</v>
      </c>
    </row>
    <row r="2704" spans="2:65" s="13" customFormat="1">
      <c r="B2704" s="153"/>
      <c r="D2704" s="141" t="s">
        <v>176</v>
      </c>
      <c r="E2704" s="154" t="s">
        <v>19</v>
      </c>
      <c r="F2704" s="155" t="s">
        <v>1067</v>
      </c>
      <c r="H2704" s="156">
        <v>3.87</v>
      </c>
      <c r="I2704" s="157"/>
      <c r="L2704" s="153"/>
      <c r="M2704" s="158"/>
      <c r="T2704" s="159"/>
      <c r="AT2704" s="154" t="s">
        <v>176</v>
      </c>
      <c r="AU2704" s="154" t="s">
        <v>86</v>
      </c>
      <c r="AV2704" s="13" t="s">
        <v>86</v>
      </c>
      <c r="AW2704" s="13" t="s">
        <v>37</v>
      </c>
      <c r="AX2704" s="13" t="s">
        <v>76</v>
      </c>
      <c r="AY2704" s="154" t="s">
        <v>163</v>
      </c>
    </row>
    <row r="2705" spans="2:51" s="12" customFormat="1">
      <c r="B2705" s="147"/>
      <c r="D2705" s="141" t="s">
        <v>176</v>
      </c>
      <c r="E2705" s="148" t="s">
        <v>19</v>
      </c>
      <c r="F2705" s="149" t="s">
        <v>922</v>
      </c>
      <c r="H2705" s="148" t="s">
        <v>19</v>
      </c>
      <c r="I2705" s="150"/>
      <c r="L2705" s="147"/>
      <c r="M2705" s="151"/>
      <c r="T2705" s="152"/>
      <c r="AT2705" s="148" t="s">
        <v>176</v>
      </c>
      <c r="AU2705" s="148" t="s">
        <v>86</v>
      </c>
      <c r="AV2705" s="12" t="s">
        <v>84</v>
      </c>
      <c r="AW2705" s="12" t="s">
        <v>37</v>
      </c>
      <c r="AX2705" s="12" t="s">
        <v>76</v>
      </c>
      <c r="AY2705" s="148" t="s">
        <v>163</v>
      </c>
    </row>
    <row r="2706" spans="2:51" s="13" customFormat="1">
      <c r="B2706" s="153"/>
      <c r="D2706" s="141" t="s">
        <v>176</v>
      </c>
      <c r="E2706" s="154" t="s">
        <v>19</v>
      </c>
      <c r="F2706" s="155" t="s">
        <v>1068</v>
      </c>
      <c r="H2706" s="156">
        <v>15.61</v>
      </c>
      <c r="I2706" s="157"/>
      <c r="L2706" s="153"/>
      <c r="M2706" s="158"/>
      <c r="T2706" s="159"/>
      <c r="AT2706" s="154" t="s">
        <v>176</v>
      </c>
      <c r="AU2706" s="154" t="s">
        <v>86</v>
      </c>
      <c r="AV2706" s="13" t="s">
        <v>86</v>
      </c>
      <c r="AW2706" s="13" t="s">
        <v>37</v>
      </c>
      <c r="AX2706" s="13" t="s">
        <v>76</v>
      </c>
      <c r="AY2706" s="154" t="s">
        <v>163</v>
      </c>
    </row>
    <row r="2707" spans="2:51" s="12" customFormat="1">
      <c r="B2707" s="147"/>
      <c r="D2707" s="141" t="s">
        <v>176</v>
      </c>
      <c r="E2707" s="148" t="s">
        <v>19</v>
      </c>
      <c r="F2707" s="149" t="s">
        <v>925</v>
      </c>
      <c r="H2707" s="148" t="s">
        <v>19</v>
      </c>
      <c r="I2707" s="150"/>
      <c r="L2707" s="147"/>
      <c r="M2707" s="151"/>
      <c r="T2707" s="152"/>
      <c r="AT2707" s="148" t="s">
        <v>176</v>
      </c>
      <c r="AU2707" s="148" t="s">
        <v>86</v>
      </c>
      <c r="AV2707" s="12" t="s">
        <v>84</v>
      </c>
      <c r="AW2707" s="12" t="s">
        <v>37</v>
      </c>
      <c r="AX2707" s="12" t="s">
        <v>76</v>
      </c>
      <c r="AY2707" s="148" t="s">
        <v>163</v>
      </c>
    </row>
    <row r="2708" spans="2:51" s="13" customFormat="1">
      <c r="B2708" s="153"/>
      <c r="D2708" s="141" t="s">
        <v>176</v>
      </c>
      <c r="E2708" s="154" t="s">
        <v>19</v>
      </c>
      <c r="F2708" s="155" t="s">
        <v>1069</v>
      </c>
      <c r="H2708" s="156">
        <v>18.010000000000002</v>
      </c>
      <c r="I2708" s="157"/>
      <c r="L2708" s="153"/>
      <c r="M2708" s="158"/>
      <c r="T2708" s="159"/>
      <c r="AT2708" s="154" t="s">
        <v>176</v>
      </c>
      <c r="AU2708" s="154" t="s">
        <v>86</v>
      </c>
      <c r="AV2708" s="13" t="s">
        <v>86</v>
      </c>
      <c r="AW2708" s="13" t="s">
        <v>37</v>
      </c>
      <c r="AX2708" s="13" t="s">
        <v>76</v>
      </c>
      <c r="AY2708" s="154" t="s">
        <v>163</v>
      </c>
    </row>
    <row r="2709" spans="2:51" s="12" customFormat="1">
      <c r="B2709" s="147"/>
      <c r="D2709" s="141" t="s">
        <v>176</v>
      </c>
      <c r="E2709" s="148" t="s">
        <v>19</v>
      </c>
      <c r="F2709" s="149" t="s">
        <v>928</v>
      </c>
      <c r="H2709" s="148" t="s">
        <v>19</v>
      </c>
      <c r="I2709" s="150"/>
      <c r="L2709" s="147"/>
      <c r="M2709" s="151"/>
      <c r="T2709" s="152"/>
      <c r="AT2709" s="148" t="s">
        <v>176</v>
      </c>
      <c r="AU2709" s="148" t="s">
        <v>86</v>
      </c>
      <c r="AV2709" s="12" t="s">
        <v>84</v>
      </c>
      <c r="AW2709" s="12" t="s">
        <v>37</v>
      </c>
      <c r="AX2709" s="12" t="s">
        <v>76</v>
      </c>
      <c r="AY2709" s="148" t="s">
        <v>163</v>
      </c>
    </row>
    <row r="2710" spans="2:51" s="13" customFormat="1">
      <c r="B2710" s="153"/>
      <c r="D2710" s="141" t="s">
        <v>176</v>
      </c>
      <c r="E2710" s="154" t="s">
        <v>19</v>
      </c>
      <c r="F2710" s="155" t="s">
        <v>1070</v>
      </c>
      <c r="H2710" s="156">
        <v>10.015000000000001</v>
      </c>
      <c r="I2710" s="157"/>
      <c r="L2710" s="153"/>
      <c r="M2710" s="158"/>
      <c r="T2710" s="159"/>
      <c r="AT2710" s="154" t="s">
        <v>176</v>
      </c>
      <c r="AU2710" s="154" t="s">
        <v>86</v>
      </c>
      <c r="AV2710" s="13" t="s">
        <v>86</v>
      </c>
      <c r="AW2710" s="13" t="s">
        <v>37</v>
      </c>
      <c r="AX2710" s="13" t="s">
        <v>76</v>
      </c>
      <c r="AY2710" s="154" t="s">
        <v>163</v>
      </c>
    </row>
    <row r="2711" spans="2:51" s="12" customFormat="1">
      <c r="B2711" s="147"/>
      <c r="D2711" s="141" t="s">
        <v>176</v>
      </c>
      <c r="E2711" s="148" t="s">
        <v>19</v>
      </c>
      <c r="F2711" s="149" t="s">
        <v>931</v>
      </c>
      <c r="H2711" s="148" t="s">
        <v>19</v>
      </c>
      <c r="I2711" s="150"/>
      <c r="L2711" s="147"/>
      <c r="M2711" s="151"/>
      <c r="T2711" s="152"/>
      <c r="AT2711" s="148" t="s">
        <v>176</v>
      </c>
      <c r="AU2711" s="148" t="s">
        <v>86</v>
      </c>
      <c r="AV2711" s="12" t="s">
        <v>84</v>
      </c>
      <c r="AW2711" s="12" t="s">
        <v>37</v>
      </c>
      <c r="AX2711" s="12" t="s">
        <v>76</v>
      </c>
      <c r="AY2711" s="148" t="s">
        <v>163</v>
      </c>
    </row>
    <row r="2712" spans="2:51" s="13" customFormat="1">
      <c r="B2712" s="153"/>
      <c r="D2712" s="141" t="s">
        <v>176</v>
      </c>
      <c r="E2712" s="154" t="s">
        <v>19</v>
      </c>
      <c r="F2712" s="155" t="s">
        <v>1071</v>
      </c>
      <c r="H2712" s="156">
        <v>7.665</v>
      </c>
      <c r="I2712" s="157"/>
      <c r="L2712" s="153"/>
      <c r="M2712" s="158"/>
      <c r="T2712" s="159"/>
      <c r="AT2712" s="154" t="s">
        <v>176</v>
      </c>
      <c r="AU2712" s="154" t="s">
        <v>86</v>
      </c>
      <c r="AV2712" s="13" t="s">
        <v>86</v>
      </c>
      <c r="AW2712" s="13" t="s">
        <v>37</v>
      </c>
      <c r="AX2712" s="13" t="s">
        <v>76</v>
      </c>
      <c r="AY2712" s="154" t="s">
        <v>163</v>
      </c>
    </row>
    <row r="2713" spans="2:51" s="12" customFormat="1">
      <c r="B2713" s="147"/>
      <c r="D2713" s="141" t="s">
        <v>176</v>
      </c>
      <c r="E2713" s="148" t="s">
        <v>19</v>
      </c>
      <c r="F2713" s="149" t="s">
        <v>934</v>
      </c>
      <c r="H2713" s="148" t="s">
        <v>19</v>
      </c>
      <c r="I2713" s="150"/>
      <c r="L2713" s="147"/>
      <c r="M2713" s="151"/>
      <c r="T2713" s="152"/>
      <c r="AT2713" s="148" t="s">
        <v>176</v>
      </c>
      <c r="AU2713" s="148" t="s">
        <v>86</v>
      </c>
      <c r="AV2713" s="12" t="s">
        <v>84</v>
      </c>
      <c r="AW2713" s="12" t="s">
        <v>37</v>
      </c>
      <c r="AX2713" s="12" t="s">
        <v>76</v>
      </c>
      <c r="AY2713" s="148" t="s">
        <v>163</v>
      </c>
    </row>
    <row r="2714" spans="2:51" s="13" customFormat="1">
      <c r="B2714" s="153"/>
      <c r="D2714" s="141" t="s">
        <v>176</v>
      </c>
      <c r="E2714" s="154" t="s">
        <v>19</v>
      </c>
      <c r="F2714" s="155" t="s">
        <v>1072</v>
      </c>
      <c r="H2714" s="156">
        <v>54.38</v>
      </c>
      <c r="I2714" s="157"/>
      <c r="L2714" s="153"/>
      <c r="M2714" s="158"/>
      <c r="T2714" s="159"/>
      <c r="AT2714" s="154" t="s">
        <v>176</v>
      </c>
      <c r="AU2714" s="154" t="s">
        <v>86</v>
      </c>
      <c r="AV2714" s="13" t="s">
        <v>86</v>
      </c>
      <c r="AW2714" s="13" t="s">
        <v>37</v>
      </c>
      <c r="AX2714" s="13" t="s">
        <v>76</v>
      </c>
      <c r="AY2714" s="154" t="s">
        <v>163</v>
      </c>
    </row>
    <row r="2715" spans="2:51" s="12" customFormat="1">
      <c r="B2715" s="147"/>
      <c r="D2715" s="141" t="s">
        <v>176</v>
      </c>
      <c r="E2715" s="148" t="s">
        <v>19</v>
      </c>
      <c r="F2715" s="149" t="s">
        <v>937</v>
      </c>
      <c r="H2715" s="148" t="s">
        <v>19</v>
      </c>
      <c r="I2715" s="150"/>
      <c r="L2715" s="147"/>
      <c r="M2715" s="151"/>
      <c r="T2715" s="152"/>
      <c r="AT2715" s="148" t="s">
        <v>176</v>
      </c>
      <c r="AU2715" s="148" t="s">
        <v>86</v>
      </c>
      <c r="AV2715" s="12" t="s">
        <v>84</v>
      </c>
      <c r="AW2715" s="12" t="s">
        <v>37</v>
      </c>
      <c r="AX2715" s="12" t="s">
        <v>76</v>
      </c>
      <c r="AY2715" s="148" t="s">
        <v>163</v>
      </c>
    </row>
    <row r="2716" spans="2:51" s="13" customFormat="1">
      <c r="B2716" s="153"/>
      <c r="D2716" s="141" t="s">
        <v>176</v>
      </c>
      <c r="E2716" s="154" t="s">
        <v>19</v>
      </c>
      <c r="F2716" s="155" t="s">
        <v>1073</v>
      </c>
      <c r="H2716" s="156">
        <v>73</v>
      </c>
      <c r="I2716" s="157"/>
      <c r="L2716" s="153"/>
      <c r="M2716" s="158"/>
      <c r="T2716" s="159"/>
      <c r="AT2716" s="154" t="s">
        <v>176</v>
      </c>
      <c r="AU2716" s="154" t="s">
        <v>86</v>
      </c>
      <c r="AV2716" s="13" t="s">
        <v>86</v>
      </c>
      <c r="AW2716" s="13" t="s">
        <v>37</v>
      </c>
      <c r="AX2716" s="13" t="s">
        <v>76</v>
      </c>
      <c r="AY2716" s="154" t="s">
        <v>163</v>
      </c>
    </row>
    <row r="2717" spans="2:51" s="12" customFormat="1">
      <c r="B2717" s="147"/>
      <c r="D2717" s="141" t="s">
        <v>176</v>
      </c>
      <c r="E2717" s="148" t="s">
        <v>19</v>
      </c>
      <c r="F2717" s="149" t="s">
        <v>940</v>
      </c>
      <c r="H2717" s="148" t="s">
        <v>19</v>
      </c>
      <c r="I2717" s="150"/>
      <c r="L2717" s="147"/>
      <c r="M2717" s="151"/>
      <c r="T2717" s="152"/>
      <c r="AT2717" s="148" t="s">
        <v>176</v>
      </c>
      <c r="AU2717" s="148" t="s">
        <v>86</v>
      </c>
      <c r="AV2717" s="12" t="s">
        <v>84</v>
      </c>
      <c r="AW2717" s="12" t="s">
        <v>37</v>
      </c>
      <c r="AX2717" s="12" t="s">
        <v>76</v>
      </c>
      <c r="AY2717" s="148" t="s">
        <v>163</v>
      </c>
    </row>
    <row r="2718" spans="2:51" s="13" customFormat="1">
      <c r="B2718" s="153"/>
      <c r="D2718" s="141" t="s">
        <v>176</v>
      </c>
      <c r="E2718" s="154" t="s">
        <v>19</v>
      </c>
      <c r="F2718" s="155" t="s">
        <v>1074</v>
      </c>
      <c r="H2718" s="156">
        <v>8.5779999999999994</v>
      </c>
      <c r="I2718" s="157"/>
      <c r="L2718" s="153"/>
      <c r="M2718" s="158"/>
      <c r="T2718" s="159"/>
      <c r="AT2718" s="154" t="s">
        <v>176</v>
      </c>
      <c r="AU2718" s="154" t="s">
        <v>86</v>
      </c>
      <c r="AV2718" s="13" t="s">
        <v>86</v>
      </c>
      <c r="AW2718" s="13" t="s">
        <v>37</v>
      </c>
      <c r="AX2718" s="13" t="s">
        <v>76</v>
      </c>
      <c r="AY2718" s="154" t="s">
        <v>163</v>
      </c>
    </row>
    <row r="2719" spans="2:51" s="12" customFormat="1">
      <c r="B2719" s="147"/>
      <c r="D2719" s="141" t="s">
        <v>176</v>
      </c>
      <c r="E2719" s="148" t="s">
        <v>19</v>
      </c>
      <c r="F2719" s="149" t="s">
        <v>943</v>
      </c>
      <c r="H2719" s="148" t="s">
        <v>19</v>
      </c>
      <c r="I2719" s="150"/>
      <c r="L2719" s="147"/>
      <c r="M2719" s="151"/>
      <c r="T2719" s="152"/>
      <c r="AT2719" s="148" t="s">
        <v>176</v>
      </c>
      <c r="AU2719" s="148" t="s">
        <v>86</v>
      </c>
      <c r="AV2719" s="12" t="s">
        <v>84</v>
      </c>
      <c r="AW2719" s="12" t="s">
        <v>37</v>
      </c>
      <c r="AX2719" s="12" t="s">
        <v>76</v>
      </c>
      <c r="AY2719" s="148" t="s">
        <v>163</v>
      </c>
    </row>
    <row r="2720" spans="2:51" s="13" customFormat="1">
      <c r="B2720" s="153"/>
      <c r="D2720" s="141" t="s">
        <v>176</v>
      </c>
      <c r="E2720" s="154" t="s">
        <v>19</v>
      </c>
      <c r="F2720" s="155" t="s">
        <v>1075</v>
      </c>
      <c r="H2720" s="156">
        <v>5.67</v>
      </c>
      <c r="I2720" s="157"/>
      <c r="L2720" s="153"/>
      <c r="M2720" s="158"/>
      <c r="T2720" s="159"/>
      <c r="AT2720" s="154" t="s">
        <v>176</v>
      </c>
      <c r="AU2720" s="154" t="s">
        <v>86</v>
      </c>
      <c r="AV2720" s="13" t="s">
        <v>86</v>
      </c>
      <c r="AW2720" s="13" t="s">
        <v>37</v>
      </c>
      <c r="AX2720" s="13" t="s">
        <v>76</v>
      </c>
      <c r="AY2720" s="154" t="s">
        <v>163</v>
      </c>
    </row>
    <row r="2721" spans="2:65" s="14" customFormat="1">
      <c r="B2721" s="160"/>
      <c r="D2721" s="141" t="s">
        <v>176</v>
      </c>
      <c r="E2721" s="161" t="s">
        <v>19</v>
      </c>
      <c r="F2721" s="162" t="s">
        <v>178</v>
      </c>
      <c r="H2721" s="163">
        <v>253.73099999999999</v>
      </c>
      <c r="I2721" s="164"/>
      <c r="L2721" s="160"/>
      <c r="M2721" s="165"/>
      <c r="T2721" s="166"/>
      <c r="AT2721" s="161" t="s">
        <v>176</v>
      </c>
      <c r="AU2721" s="161" t="s">
        <v>86</v>
      </c>
      <c r="AV2721" s="14" t="s">
        <v>170</v>
      </c>
      <c r="AW2721" s="14" t="s">
        <v>37</v>
      </c>
      <c r="AX2721" s="14" t="s">
        <v>84</v>
      </c>
      <c r="AY2721" s="161" t="s">
        <v>163</v>
      </c>
    </row>
    <row r="2722" spans="2:65" s="1" customFormat="1" ht="24.15" customHeight="1">
      <c r="B2722" s="33"/>
      <c r="C2722" s="167" t="s">
        <v>1867</v>
      </c>
      <c r="D2722" s="167" t="s">
        <v>323</v>
      </c>
      <c r="E2722" s="168" t="s">
        <v>1868</v>
      </c>
      <c r="F2722" s="169" t="s">
        <v>1869</v>
      </c>
      <c r="G2722" s="170" t="s">
        <v>187</v>
      </c>
      <c r="H2722" s="171">
        <v>532.83500000000004</v>
      </c>
      <c r="I2722" s="172"/>
      <c r="J2722" s="173">
        <f>ROUND(I2722*H2722,2)</f>
        <v>0</v>
      </c>
      <c r="K2722" s="169" t="s">
        <v>169</v>
      </c>
      <c r="L2722" s="174"/>
      <c r="M2722" s="175" t="s">
        <v>19</v>
      </c>
      <c r="N2722" s="176" t="s">
        <v>47</v>
      </c>
      <c r="P2722" s="137">
        <f>O2722*H2722</f>
        <v>0</v>
      </c>
      <c r="Q2722" s="137">
        <v>2.2499999999999998E-3</v>
      </c>
      <c r="R2722" s="137">
        <f>Q2722*H2722</f>
        <v>1.19887875</v>
      </c>
      <c r="S2722" s="137">
        <v>0</v>
      </c>
      <c r="T2722" s="138">
        <f>S2722*H2722</f>
        <v>0</v>
      </c>
      <c r="AR2722" s="139" t="s">
        <v>403</v>
      </c>
      <c r="AT2722" s="139" t="s">
        <v>323</v>
      </c>
      <c r="AU2722" s="139" t="s">
        <v>86</v>
      </c>
      <c r="AY2722" s="18" t="s">
        <v>163</v>
      </c>
      <c r="BE2722" s="140">
        <f>IF(N2722="základní",J2722,0)</f>
        <v>0</v>
      </c>
      <c r="BF2722" s="140">
        <f>IF(N2722="snížená",J2722,0)</f>
        <v>0</v>
      </c>
      <c r="BG2722" s="140">
        <f>IF(N2722="zákl. přenesená",J2722,0)</f>
        <v>0</v>
      </c>
      <c r="BH2722" s="140">
        <f>IF(N2722="sníž. přenesená",J2722,0)</f>
        <v>0</v>
      </c>
      <c r="BI2722" s="140">
        <f>IF(N2722="nulová",J2722,0)</f>
        <v>0</v>
      </c>
      <c r="BJ2722" s="18" t="s">
        <v>84</v>
      </c>
      <c r="BK2722" s="140">
        <f>ROUND(I2722*H2722,2)</f>
        <v>0</v>
      </c>
      <c r="BL2722" s="18" t="s">
        <v>302</v>
      </c>
      <c r="BM2722" s="139" t="s">
        <v>1870</v>
      </c>
    </row>
    <row r="2723" spans="2:65" s="1" customFormat="1" ht="19.2">
      <c r="B2723" s="33"/>
      <c r="D2723" s="141" t="s">
        <v>172</v>
      </c>
      <c r="F2723" s="142" t="s">
        <v>1869</v>
      </c>
      <c r="I2723" s="143"/>
      <c r="L2723" s="33"/>
      <c r="M2723" s="144"/>
      <c r="T2723" s="54"/>
      <c r="AT2723" s="18" t="s">
        <v>172</v>
      </c>
      <c r="AU2723" s="18" t="s">
        <v>86</v>
      </c>
    </row>
    <row r="2724" spans="2:65" s="12" customFormat="1">
      <c r="B2724" s="147"/>
      <c r="D2724" s="141" t="s">
        <v>176</v>
      </c>
      <c r="E2724" s="148" t="s">
        <v>19</v>
      </c>
      <c r="F2724" s="149" t="s">
        <v>511</v>
      </c>
      <c r="H2724" s="148" t="s">
        <v>19</v>
      </c>
      <c r="I2724" s="150"/>
      <c r="L2724" s="147"/>
      <c r="M2724" s="151"/>
      <c r="T2724" s="152"/>
      <c r="AT2724" s="148" t="s">
        <v>176</v>
      </c>
      <c r="AU2724" s="148" t="s">
        <v>86</v>
      </c>
      <c r="AV2724" s="12" t="s">
        <v>84</v>
      </c>
      <c r="AW2724" s="12" t="s">
        <v>37</v>
      </c>
      <c r="AX2724" s="12" t="s">
        <v>76</v>
      </c>
      <c r="AY2724" s="148" t="s">
        <v>163</v>
      </c>
    </row>
    <row r="2725" spans="2:65" s="12" customFormat="1">
      <c r="B2725" s="147"/>
      <c r="D2725" s="141" t="s">
        <v>176</v>
      </c>
      <c r="E2725" s="148" t="s">
        <v>19</v>
      </c>
      <c r="F2725" s="149" t="s">
        <v>877</v>
      </c>
      <c r="H2725" s="148" t="s">
        <v>19</v>
      </c>
      <c r="I2725" s="150"/>
      <c r="L2725" s="147"/>
      <c r="M2725" s="151"/>
      <c r="T2725" s="152"/>
      <c r="AT2725" s="148" t="s">
        <v>176</v>
      </c>
      <c r="AU2725" s="148" t="s">
        <v>86</v>
      </c>
      <c r="AV2725" s="12" t="s">
        <v>84</v>
      </c>
      <c r="AW2725" s="12" t="s">
        <v>37</v>
      </c>
      <c r="AX2725" s="12" t="s">
        <v>76</v>
      </c>
      <c r="AY2725" s="148" t="s">
        <v>163</v>
      </c>
    </row>
    <row r="2726" spans="2:65" s="13" customFormat="1">
      <c r="B2726" s="153"/>
      <c r="D2726" s="141" t="s">
        <v>176</v>
      </c>
      <c r="E2726" s="154" t="s">
        <v>19</v>
      </c>
      <c r="F2726" s="155" t="s">
        <v>1062</v>
      </c>
      <c r="H2726" s="156">
        <v>23.372</v>
      </c>
      <c r="I2726" s="157"/>
      <c r="L2726" s="153"/>
      <c r="M2726" s="158"/>
      <c r="T2726" s="159"/>
      <c r="AT2726" s="154" t="s">
        <v>176</v>
      </c>
      <c r="AU2726" s="154" t="s">
        <v>86</v>
      </c>
      <c r="AV2726" s="13" t="s">
        <v>86</v>
      </c>
      <c r="AW2726" s="13" t="s">
        <v>37</v>
      </c>
      <c r="AX2726" s="13" t="s">
        <v>76</v>
      </c>
      <c r="AY2726" s="154" t="s">
        <v>163</v>
      </c>
    </row>
    <row r="2727" spans="2:65" s="12" customFormat="1">
      <c r="B2727" s="147"/>
      <c r="D2727" s="141" t="s">
        <v>176</v>
      </c>
      <c r="E2727" s="148" t="s">
        <v>19</v>
      </c>
      <c r="F2727" s="149" t="s">
        <v>909</v>
      </c>
      <c r="H2727" s="148" t="s">
        <v>19</v>
      </c>
      <c r="I2727" s="150"/>
      <c r="L2727" s="147"/>
      <c r="M2727" s="151"/>
      <c r="T2727" s="152"/>
      <c r="AT2727" s="148" t="s">
        <v>176</v>
      </c>
      <c r="AU2727" s="148" t="s">
        <v>86</v>
      </c>
      <c r="AV2727" s="12" t="s">
        <v>84</v>
      </c>
      <c r="AW2727" s="12" t="s">
        <v>37</v>
      </c>
      <c r="AX2727" s="12" t="s">
        <v>76</v>
      </c>
      <c r="AY2727" s="148" t="s">
        <v>163</v>
      </c>
    </row>
    <row r="2728" spans="2:65" s="13" customFormat="1">
      <c r="B2728" s="153"/>
      <c r="D2728" s="141" t="s">
        <v>176</v>
      </c>
      <c r="E2728" s="154" t="s">
        <v>19</v>
      </c>
      <c r="F2728" s="155" t="s">
        <v>1063</v>
      </c>
      <c r="H2728" s="156">
        <v>15.635</v>
      </c>
      <c r="I2728" s="157"/>
      <c r="L2728" s="153"/>
      <c r="M2728" s="158"/>
      <c r="T2728" s="159"/>
      <c r="AT2728" s="154" t="s">
        <v>176</v>
      </c>
      <c r="AU2728" s="154" t="s">
        <v>86</v>
      </c>
      <c r="AV2728" s="13" t="s">
        <v>86</v>
      </c>
      <c r="AW2728" s="13" t="s">
        <v>37</v>
      </c>
      <c r="AX2728" s="13" t="s">
        <v>76</v>
      </c>
      <c r="AY2728" s="154" t="s">
        <v>163</v>
      </c>
    </row>
    <row r="2729" spans="2:65" s="12" customFormat="1">
      <c r="B2729" s="147"/>
      <c r="D2729" s="141" t="s">
        <v>176</v>
      </c>
      <c r="E2729" s="148" t="s">
        <v>19</v>
      </c>
      <c r="F2729" s="149" t="s">
        <v>912</v>
      </c>
      <c r="H2729" s="148" t="s">
        <v>19</v>
      </c>
      <c r="I2729" s="150"/>
      <c r="L2729" s="147"/>
      <c r="M2729" s="151"/>
      <c r="T2729" s="152"/>
      <c r="AT2729" s="148" t="s">
        <v>176</v>
      </c>
      <c r="AU2729" s="148" t="s">
        <v>86</v>
      </c>
      <c r="AV2729" s="12" t="s">
        <v>84</v>
      </c>
      <c r="AW2729" s="12" t="s">
        <v>37</v>
      </c>
      <c r="AX2729" s="12" t="s">
        <v>76</v>
      </c>
      <c r="AY2729" s="148" t="s">
        <v>163</v>
      </c>
    </row>
    <row r="2730" spans="2:65" s="13" customFormat="1">
      <c r="B2730" s="153"/>
      <c r="D2730" s="141" t="s">
        <v>176</v>
      </c>
      <c r="E2730" s="154" t="s">
        <v>19</v>
      </c>
      <c r="F2730" s="155" t="s">
        <v>1064</v>
      </c>
      <c r="H2730" s="156">
        <v>11.183</v>
      </c>
      <c r="I2730" s="157"/>
      <c r="L2730" s="153"/>
      <c r="M2730" s="158"/>
      <c r="T2730" s="159"/>
      <c r="AT2730" s="154" t="s">
        <v>176</v>
      </c>
      <c r="AU2730" s="154" t="s">
        <v>86</v>
      </c>
      <c r="AV2730" s="13" t="s">
        <v>86</v>
      </c>
      <c r="AW2730" s="13" t="s">
        <v>37</v>
      </c>
      <c r="AX2730" s="13" t="s">
        <v>76</v>
      </c>
      <c r="AY2730" s="154" t="s">
        <v>163</v>
      </c>
    </row>
    <row r="2731" spans="2:65" s="12" customFormat="1">
      <c r="B2731" s="147"/>
      <c r="D2731" s="141" t="s">
        <v>176</v>
      </c>
      <c r="E2731" s="148" t="s">
        <v>19</v>
      </c>
      <c r="F2731" s="149" t="s">
        <v>915</v>
      </c>
      <c r="H2731" s="148" t="s">
        <v>19</v>
      </c>
      <c r="I2731" s="150"/>
      <c r="L2731" s="147"/>
      <c r="M2731" s="151"/>
      <c r="T2731" s="152"/>
      <c r="AT2731" s="148" t="s">
        <v>176</v>
      </c>
      <c r="AU2731" s="148" t="s">
        <v>86</v>
      </c>
      <c r="AV2731" s="12" t="s">
        <v>84</v>
      </c>
      <c r="AW2731" s="12" t="s">
        <v>37</v>
      </c>
      <c r="AX2731" s="12" t="s">
        <v>76</v>
      </c>
      <c r="AY2731" s="148" t="s">
        <v>163</v>
      </c>
    </row>
    <row r="2732" spans="2:65" s="13" customFormat="1">
      <c r="B2732" s="153"/>
      <c r="D2732" s="141" t="s">
        <v>176</v>
      </c>
      <c r="E2732" s="154" t="s">
        <v>19</v>
      </c>
      <c r="F2732" s="155" t="s">
        <v>1065</v>
      </c>
      <c r="H2732" s="156">
        <v>5.1230000000000002</v>
      </c>
      <c r="I2732" s="157"/>
      <c r="L2732" s="153"/>
      <c r="M2732" s="158"/>
      <c r="T2732" s="159"/>
      <c r="AT2732" s="154" t="s">
        <v>176</v>
      </c>
      <c r="AU2732" s="154" t="s">
        <v>86</v>
      </c>
      <c r="AV2732" s="13" t="s">
        <v>86</v>
      </c>
      <c r="AW2732" s="13" t="s">
        <v>37</v>
      </c>
      <c r="AX2732" s="13" t="s">
        <v>76</v>
      </c>
      <c r="AY2732" s="154" t="s">
        <v>163</v>
      </c>
    </row>
    <row r="2733" spans="2:65" s="12" customFormat="1">
      <c r="B2733" s="147"/>
      <c r="D2733" s="141" t="s">
        <v>176</v>
      </c>
      <c r="E2733" s="148" t="s">
        <v>19</v>
      </c>
      <c r="F2733" s="149" t="s">
        <v>917</v>
      </c>
      <c r="H2733" s="148" t="s">
        <v>19</v>
      </c>
      <c r="I2733" s="150"/>
      <c r="L2733" s="147"/>
      <c r="M2733" s="151"/>
      <c r="T2733" s="152"/>
      <c r="AT2733" s="148" t="s">
        <v>176</v>
      </c>
      <c r="AU2733" s="148" t="s">
        <v>86</v>
      </c>
      <c r="AV2733" s="12" t="s">
        <v>84</v>
      </c>
      <c r="AW2733" s="12" t="s">
        <v>37</v>
      </c>
      <c r="AX2733" s="12" t="s">
        <v>76</v>
      </c>
      <c r="AY2733" s="148" t="s">
        <v>163</v>
      </c>
    </row>
    <row r="2734" spans="2:65" s="13" customFormat="1">
      <c r="B2734" s="153"/>
      <c r="D2734" s="141" t="s">
        <v>176</v>
      </c>
      <c r="E2734" s="154" t="s">
        <v>19</v>
      </c>
      <c r="F2734" s="155" t="s">
        <v>1066</v>
      </c>
      <c r="H2734" s="156">
        <v>1.62</v>
      </c>
      <c r="I2734" s="157"/>
      <c r="L2734" s="153"/>
      <c r="M2734" s="158"/>
      <c r="T2734" s="159"/>
      <c r="AT2734" s="154" t="s">
        <v>176</v>
      </c>
      <c r="AU2734" s="154" t="s">
        <v>86</v>
      </c>
      <c r="AV2734" s="13" t="s">
        <v>86</v>
      </c>
      <c r="AW2734" s="13" t="s">
        <v>37</v>
      </c>
      <c r="AX2734" s="13" t="s">
        <v>76</v>
      </c>
      <c r="AY2734" s="154" t="s">
        <v>163</v>
      </c>
    </row>
    <row r="2735" spans="2:65" s="12" customFormat="1">
      <c r="B2735" s="147"/>
      <c r="D2735" s="141" t="s">
        <v>176</v>
      </c>
      <c r="E2735" s="148" t="s">
        <v>19</v>
      </c>
      <c r="F2735" s="149" t="s">
        <v>919</v>
      </c>
      <c r="H2735" s="148" t="s">
        <v>19</v>
      </c>
      <c r="I2735" s="150"/>
      <c r="L2735" s="147"/>
      <c r="M2735" s="151"/>
      <c r="T2735" s="152"/>
      <c r="AT2735" s="148" t="s">
        <v>176</v>
      </c>
      <c r="AU2735" s="148" t="s">
        <v>86</v>
      </c>
      <c r="AV2735" s="12" t="s">
        <v>84</v>
      </c>
      <c r="AW2735" s="12" t="s">
        <v>37</v>
      </c>
      <c r="AX2735" s="12" t="s">
        <v>76</v>
      </c>
      <c r="AY2735" s="148" t="s">
        <v>163</v>
      </c>
    </row>
    <row r="2736" spans="2:65" s="13" customFormat="1">
      <c r="B2736" s="153"/>
      <c r="D2736" s="141" t="s">
        <v>176</v>
      </c>
      <c r="E2736" s="154" t="s">
        <v>19</v>
      </c>
      <c r="F2736" s="155" t="s">
        <v>1067</v>
      </c>
      <c r="H2736" s="156">
        <v>3.87</v>
      </c>
      <c r="I2736" s="157"/>
      <c r="L2736" s="153"/>
      <c r="M2736" s="158"/>
      <c r="T2736" s="159"/>
      <c r="AT2736" s="154" t="s">
        <v>176</v>
      </c>
      <c r="AU2736" s="154" t="s">
        <v>86</v>
      </c>
      <c r="AV2736" s="13" t="s">
        <v>86</v>
      </c>
      <c r="AW2736" s="13" t="s">
        <v>37</v>
      </c>
      <c r="AX2736" s="13" t="s">
        <v>76</v>
      </c>
      <c r="AY2736" s="154" t="s">
        <v>163</v>
      </c>
    </row>
    <row r="2737" spans="2:51" s="12" customFormat="1">
      <c r="B2737" s="147"/>
      <c r="D2737" s="141" t="s">
        <v>176</v>
      </c>
      <c r="E2737" s="148" t="s">
        <v>19</v>
      </c>
      <c r="F2737" s="149" t="s">
        <v>922</v>
      </c>
      <c r="H2737" s="148" t="s">
        <v>19</v>
      </c>
      <c r="I2737" s="150"/>
      <c r="L2737" s="147"/>
      <c r="M2737" s="151"/>
      <c r="T2737" s="152"/>
      <c r="AT2737" s="148" t="s">
        <v>176</v>
      </c>
      <c r="AU2737" s="148" t="s">
        <v>86</v>
      </c>
      <c r="AV2737" s="12" t="s">
        <v>84</v>
      </c>
      <c r="AW2737" s="12" t="s">
        <v>37</v>
      </c>
      <c r="AX2737" s="12" t="s">
        <v>76</v>
      </c>
      <c r="AY2737" s="148" t="s">
        <v>163</v>
      </c>
    </row>
    <row r="2738" spans="2:51" s="13" customFormat="1">
      <c r="B2738" s="153"/>
      <c r="D2738" s="141" t="s">
        <v>176</v>
      </c>
      <c r="E2738" s="154" t="s">
        <v>19</v>
      </c>
      <c r="F2738" s="155" t="s">
        <v>1068</v>
      </c>
      <c r="H2738" s="156">
        <v>15.61</v>
      </c>
      <c r="I2738" s="157"/>
      <c r="L2738" s="153"/>
      <c r="M2738" s="158"/>
      <c r="T2738" s="159"/>
      <c r="AT2738" s="154" t="s">
        <v>176</v>
      </c>
      <c r="AU2738" s="154" t="s">
        <v>86</v>
      </c>
      <c r="AV2738" s="13" t="s">
        <v>86</v>
      </c>
      <c r="AW2738" s="13" t="s">
        <v>37</v>
      </c>
      <c r="AX2738" s="13" t="s">
        <v>76</v>
      </c>
      <c r="AY2738" s="154" t="s">
        <v>163</v>
      </c>
    </row>
    <row r="2739" spans="2:51" s="12" customFormat="1">
      <c r="B2739" s="147"/>
      <c r="D2739" s="141" t="s">
        <v>176</v>
      </c>
      <c r="E2739" s="148" t="s">
        <v>19</v>
      </c>
      <c r="F2739" s="149" t="s">
        <v>925</v>
      </c>
      <c r="H2739" s="148" t="s">
        <v>19</v>
      </c>
      <c r="I2739" s="150"/>
      <c r="L2739" s="147"/>
      <c r="M2739" s="151"/>
      <c r="T2739" s="152"/>
      <c r="AT2739" s="148" t="s">
        <v>176</v>
      </c>
      <c r="AU2739" s="148" t="s">
        <v>86</v>
      </c>
      <c r="AV2739" s="12" t="s">
        <v>84</v>
      </c>
      <c r="AW2739" s="12" t="s">
        <v>37</v>
      </c>
      <c r="AX2739" s="12" t="s">
        <v>76</v>
      </c>
      <c r="AY2739" s="148" t="s">
        <v>163</v>
      </c>
    </row>
    <row r="2740" spans="2:51" s="13" customFormat="1">
      <c r="B2740" s="153"/>
      <c r="D2740" s="141" t="s">
        <v>176</v>
      </c>
      <c r="E2740" s="154" t="s">
        <v>19</v>
      </c>
      <c r="F2740" s="155" t="s">
        <v>1069</v>
      </c>
      <c r="H2740" s="156">
        <v>18.010000000000002</v>
      </c>
      <c r="I2740" s="157"/>
      <c r="L2740" s="153"/>
      <c r="M2740" s="158"/>
      <c r="T2740" s="159"/>
      <c r="AT2740" s="154" t="s">
        <v>176</v>
      </c>
      <c r="AU2740" s="154" t="s">
        <v>86</v>
      </c>
      <c r="AV2740" s="13" t="s">
        <v>86</v>
      </c>
      <c r="AW2740" s="13" t="s">
        <v>37</v>
      </c>
      <c r="AX2740" s="13" t="s">
        <v>76</v>
      </c>
      <c r="AY2740" s="154" t="s">
        <v>163</v>
      </c>
    </row>
    <row r="2741" spans="2:51" s="12" customFormat="1">
      <c r="B2741" s="147"/>
      <c r="D2741" s="141" t="s">
        <v>176</v>
      </c>
      <c r="E2741" s="148" t="s">
        <v>19</v>
      </c>
      <c r="F2741" s="149" t="s">
        <v>928</v>
      </c>
      <c r="H2741" s="148" t="s">
        <v>19</v>
      </c>
      <c r="I2741" s="150"/>
      <c r="L2741" s="147"/>
      <c r="M2741" s="151"/>
      <c r="T2741" s="152"/>
      <c r="AT2741" s="148" t="s">
        <v>176</v>
      </c>
      <c r="AU2741" s="148" t="s">
        <v>86</v>
      </c>
      <c r="AV2741" s="12" t="s">
        <v>84</v>
      </c>
      <c r="AW2741" s="12" t="s">
        <v>37</v>
      </c>
      <c r="AX2741" s="12" t="s">
        <v>76</v>
      </c>
      <c r="AY2741" s="148" t="s">
        <v>163</v>
      </c>
    </row>
    <row r="2742" spans="2:51" s="13" customFormat="1">
      <c r="B2742" s="153"/>
      <c r="D2742" s="141" t="s">
        <v>176</v>
      </c>
      <c r="E2742" s="154" t="s">
        <v>19</v>
      </c>
      <c r="F2742" s="155" t="s">
        <v>1070</v>
      </c>
      <c r="H2742" s="156">
        <v>10.015000000000001</v>
      </c>
      <c r="I2742" s="157"/>
      <c r="L2742" s="153"/>
      <c r="M2742" s="158"/>
      <c r="T2742" s="159"/>
      <c r="AT2742" s="154" t="s">
        <v>176</v>
      </c>
      <c r="AU2742" s="154" t="s">
        <v>86</v>
      </c>
      <c r="AV2742" s="13" t="s">
        <v>86</v>
      </c>
      <c r="AW2742" s="13" t="s">
        <v>37</v>
      </c>
      <c r="AX2742" s="13" t="s">
        <v>76</v>
      </c>
      <c r="AY2742" s="154" t="s">
        <v>163</v>
      </c>
    </row>
    <row r="2743" spans="2:51" s="12" customFormat="1">
      <c r="B2743" s="147"/>
      <c r="D2743" s="141" t="s">
        <v>176</v>
      </c>
      <c r="E2743" s="148" t="s">
        <v>19</v>
      </c>
      <c r="F2743" s="149" t="s">
        <v>931</v>
      </c>
      <c r="H2743" s="148" t="s">
        <v>19</v>
      </c>
      <c r="I2743" s="150"/>
      <c r="L2743" s="147"/>
      <c r="M2743" s="151"/>
      <c r="T2743" s="152"/>
      <c r="AT2743" s="148" t="s">
        <v>176</v>
      </c>
      <c r="AU2743" s="148" t="s">
        <v>86</v>
      </c>
      <c r="AV2743" s="12" t="s">
        <v>84</v>
      </c>
      <c r="AW2743" s="12" t="s">
        <v>37</v>
      </c>
      <c r="AX2743" s="12" t="s">
        <v>76</v>
      </c>
      <c r="AY2743" s="148" t="s">
        <v>163</v>
      </c>
    </row>
    <row r="2744" spans="2:51" s="13" customFormat="1">
      <c r="B2744" s="153"/>
      <c r="D2744" s="141" t="s">
        <v>176</v>
      </c>
      <c r="E2744" s="154" t="s">
        <v>19</v>
      </c>
      <c r="F2744" s="155" t="s">
        <v>1071</v>
      </c>
      <c r="H2744" s="156">
        <v>7.665</v>
      </c>
      <c r="I2744" s="157"/>
      <c r="L2744" s="153"/>
      <c r="M2744" s="158"/>
      <c r="T2744" s="159"/>
      <c r="AT2744" s="154" t="s">
        <v>176</v>
      </c>
      <c r="AU2744" s="154" t="s">
        <v>86</v>
      </c>
      <c r="AV2744" s="13" t="s">
        <v>86</v>
      </c>
      <c r="AW2744" s="13" t="s">
        <v>37</v>
      </c>
      <c r="AX2744" s="13" t="s">
        <v>76</v>
      </c>
      <c r="AY2744" s="154" t="s">
        <v>163</v>
      </c>
    </row>
    <row r="2745" spans="2:51" s="12" customFormat="1">
      <c r="B2745" s="147"/>
      <c r="D2745" s="141" t="s">
        <v>176</v>
      </c>
      <c r="E2745" s="148" t="s">
        <v>19</v>
      </c>
      <c r="F2745" s="149" t="s">
        <v>934</v>
      </c>
      <c r="H2745" s="148" t="s">
        <v>19</v>
      </c>
      <c r="I2745" s="150"/>
      <c r="L2745" s="147"/>
      <c r="M2745" s="151"/>
      <c r="T2745" s="152"/>
      <c r="AT2745" s="148" t="s">
        <v>176</v>
      </c>
      <c r="AU2745" s="148" t="s">
        <v>86</v>
      </c>
      <c r="AV2745" s="12" t="s">
        <v>84</v>
      </c>
      <c r="AW2745" s="12" t="s">
        <v>37</v>
      </c>
      <c r="AX2745" s="12" t="s">
        <v>76</v>
      </c>
      <c r="AY2745" s="148" t="s">
        <v>163</v>
      </c>
    </row>
    <row r="2746" spans="2:51" s="13" customFormat="1">
      <c r="B2746" s="153"/>
      <c r="D2746" s="141" t="s">
        <v>176</v>
      </c>
      <c r="E2746" s="154" t="s">
        <v>19</v>
      </c>
      <c r="F2746" s="155" t="s">
        <v>1072</v>
      </c>
      <c r="H2746" s="156">
        <v>54.38</v>
      </c>
      <c r="I2746" s="157"/>
      <c r="L2746" s="153"/>
      <c r="M2746" s="158"/>
      <c r="T2746" s="159"/>
      <c r="AT2746" s="154" t="s">
        <v>176</v>
      </c>
      <c r="AU2746" s="154" t="s">
        <v>86</v>
      </c>
      <c r="AV2746" s="13" t="s">
        <v>86</v>
      </c>
      <c r="AW2746" s="13" t="s">
        <v>37</v>
      </c>
      <c r="AX2746" s="13" t="s">
        <v>76</v>
      </c>
      <c r="AY2746" s="154" t="s">
        <v>163</v>
      </c>
    </row>
    <row r="2747" spans="2:51" s="12" customFormat="1">
      <c r="B2747" s="147"/>
      <c r="D2747" s="141" t="s">
        <v>176</v>
      </c>
      <c r="E2747" s="148" t="s">
        <v>19</v>
      </c>
      <c r="F2747" s="149" t="s">
        <v>937</v>
      </c>
      <c r="H2747" s="148" t="s">
        <v>19</v>
      </c>
      <c r="I2747" s="150"/>
      <c r="L2747" s="147"/>
      <c r="M2747" s="151"/>
      <c r="T2747" s="152"/>
      <c r="AT2747" s="148" t="s">
        <v>176</v>
      </c>
      <c r="AU2747" s="148" t="s">
        <v>86</v>
      </c>
      <c r="AV2747" s="12" t="s">
        <v>84</v>
      </c>
      <c r="AW2747" s="12" t="s">
        <v>37</v>
      </c>
      <c r="AX2747" s="12" t="s">
        <v>76</v>
      </c>
      <c r="AY2747" s="148" t="s">
        <v>163</v>
      </c>
    </row>
    <row r="2748" spans="2:51" s="13" customFormat="1">
      <c r="B2748" s="153"/>
      <c r="D2748" s="141" t="s">
        <v>176</v>
      </c>
      <c r="E2748" s="154" t="s">
        <v>19</v>
      </c>
      <c r="F2748" s="155" t="s">
        <v>1073</v>
      </c>
      <c r="H2748" s="156">
        <v>73</v>
      </c>
      <c r="I2748" s="157"/>
      <c r="L2748" s="153"/>
      <c r="M2748" s="158"/>
      <c r="T2748" s="159"/>
      <c r="AT2748" s="154" t="s">
        <v>176</v>
      </c>
      <c r="AU2748" s="154" t="s">
        <v>86</v>
      </c>
      <c r="AV2748" s="13" t="s">
        <v>86</v>
      </c>
      <c r="AW2748" s="13" t="s">
        <v>37</v>
      </c>
      <c r="AX2748" s="13" t="s">
        <v>76</v>
      </c>
      <c r="AY2748" s="154" t="s">
        <v>163</v>
      </c>
    </row>
    <row r="2749" spans="2:51" s="12" customFormat="1">
      <c r="B2749" s="147"/>
      <c r="D2749" s="141" t="s">
        <v>176</v>
      </c>
      <c r="E2749" s="148" t="s">
        <v>19</v>
      </c>
      <c r="F2749" s="149" t="s">
        <v>940</v>
      </c>
      <c r="H2749" s="148" t="s">
        <v>19</v>
      </c>
      <c r="I2749" s="150"/>
      <c r="L2749" s="147"/>
      <c r="M2749" s="151"/>
      <c r="T2749" s="152"/>
      <c r="AT2749" s="148" t="s">
        <v>176</v>
      </c>
      <c r="AU2749" s="148" t="s">
        <v>86</v>
      </c>
      <c r="AV2749" s="12" t="s">
        <v>84</v>
      </c>
      <c r="AW2749" s="12" t="s">
        <v>37</v>
      </c>
      <c r="AX2749" s="12" t="s">
        <v>76</v>
      </c>
      <c r="AY2749" s="148" t="s">
        <v>163</v>
      </c>
    </row>
    <row r="2750" spans="2:51" s="13" customFormat="1">
      <c r="B2750" s="153"/>
      <c r="D2750" s="141" t="s">
        <v>176</v>
      </c>
      <c r="E2750" s="154" t="s">
        <v>19</v>
      </c>
      <c r="F2750" s="155" t="s">
        <v>1074</v>
      </c>
      <c r="H2750" s="156">
        <v>8.5779999999999994</v>
      </c>
      <c r="I2750" s="157"/>
      <c r="L2750" s="153"/>
      <c r="M2750" s="158"/>
      <c r="T2750" s="159"/>
      <c r="AT2750" s="154" t="s">
        <v>176</v>
      </c>
      <c r="AU2750" s="154" t="s">
        <v>86</v>
      </c>
      <c r="AV2750" s="13" t="s">
        <v>86</v>
      </c>
      <c r="AW2750" s="13" t="s">
        <v>37</v>
      </c>
      <c r="AX2750" s="13" t="s">
        <v>76</v>
      </c>
      <c r="AY2750" s="154" t="s">
        <v>163</v>
      </c>
    </row>
    <row r="2751" spans="2:51" s="12" customFormat="1">
      <c r="B2751" s="147"/>
      <c r="D2751" s="141" t="s">
        <v>176</v>
      </c>
      <c r="E2751" s="148" t="s">
        <v>19</v>
      </c>
      <c r="F2751" s="149" t="s">
        <v>943</v>
      </c>
      <c r="H2751" s="148" t="s">
        <v>19</v>
      </c>
      <c r="I2751" s="150"/>
      <c r="L2751" s="147"/>
      <c r="M2751" s="151"/>
      <c r="T2751" s="152"/>
      <c r="AT2751" s="148" t="s">
        <v>176</v>
      </c>
      <c r="AU2751" s="148" t="s">
        <v>86</v>
      </c>
      <c r="AV2751" s="12" t="s">
        <v>84</v>
      </c>
      <c r="AW2751" s="12" t="s">
        <v>37</v>
      </c>
      <c r="AX2751" s="12" t="s">
        <v>76</v>
      </c>
      <c r="AY2751" s="148" t="s">
        <v>163</v>
      </c>
    </row>
    <row r="2752" spans="2:51" s="13" customFormat="1">
      <c r="B2752" s="153"/>
      <c r="D2752" s="141" t="s">
        <v>176</v>
      </c>
      <c r="E2752" s="154" t="s">
        <v>19</v>
      </c>
      <c r="F2752" s="155" t="s">
        <v>1075</v>
      </c>
      <c r="H2752" s="156">
        <v>5.67</v>
      </c>
      <c r="I2752" s="157"/>
      <c r="L2752" s="153"/>
      <c r="M2752" s="158"/>
      <c r="T2752" s="159"/>
      <c r="AT2752" s="154" t="s">
        <v>176</v>
      </c>
      <c r="AU2752" s="154" t="s">
        <v>86</v>
      </c>
      <c r="AV2752" s="13" t="s">
        <v>86</v>
      </c>
      <c r="AW2752" s="13" t="s">
        <v>37</v>
      </c>
      <c r="AX2752" s="13" t="s">
        <v>76</v>
      </c>
      <c r="AY2752" s="154" t="s">
        <v>163</v>
      </c>
    </row>
    <row r="2753" spans="2:65" s="14" customFormat="1">
      <c r="B2753" s="160"/>
      <c r="D2753" s="141" t="s">
        <v>176</v>
      </c>
      <c r="E2753" s="161" t="s">
        <v>19</v>
      </c>
      <c r="F2753" s="162" t="s">
        <v>178</v>
      </c>
      <c r="H2753" s="163">
        <v>253.73099999999999</v>
      </c>
      <c r="I2753" s="164"/>
      <c r="L2753" s="160"/>
      <c r="M2753" s="165"/>
      <c r="T2753" s="166"/>
      <c r="AT2753" s="161" t="s">
        <v>176</v>
      </c>
      <c r="AU2753" s="161" t="s">
        <v>86</v>
      </c>
      <c r="AV2753" s="14" t="s">
        <v>170</v>
      </c>
      <c r="AW2753" s="14" t="s">
        <v>37</v>
      </c>
      <c r="AX2753" s="14" t="s">
        <v>84</v>
      </c>
      <c r="AY2753" s="161" t="s">
        <v>163</v>
      </c>
    </row>
    <row r="2754" spans="2:65" s="13" customFormat="1">
      <c r="B2754" s="153"/>
      <c r="D2754" s="141" t="s">
        <v>176</v>
      </c>
      <c r="F2754" s="155" t="s">
        <v>1871</v>
      </c>
      <c r="H2754" s="156">
        <v>532.83500000000004</v>
      </c>
      <c r="I2754" s="157"/>
      <c r="L2754" s="153"/>
      <c r="M2754" s="158"/>
      <c r="T2754" s="159"/>
      <c r="AT2754" s="154" t="s">
        <v>176</v>
      </c>
      <c r="AU2754" s="154" t="s">
        <v>86</v>
      </c>
      <c r="AV2754" s="13" t="s">
        <v>86</v>
      </c>
      <c r="AW2754" s="13" t="s">
        <v>4</v>
      </c>
      <c r="AX2754" s="13" t="s">
        <v>84</v>
      </c>
      <c r="AY2754" s="154" t="s">
        <v>163</v>
      </c>
    </row>
    <row r="2755" spans="2:65" s="1" customFormat="1" ht="24.15" customHeight="1">
      <c r="B2755" s="33"/>
      <c r="C2755" s="128" t="s">
        <v>1872</v>
      </c>
      <c r="D2755" s="128" t="s">
        <v>165</v>
      </c>
      <c r="E2755" s="129" t="s">
        <v>1873</v>
      </c>
      <c r="F2755" s="130" t="s">
        <v>1874</v>
      </c>
      <c r="G2755" s="131" t="s">
        <v>187</v>
      </c>
      <c r="H2755" s="132">
        <v>37.17</v>
      </c>
      <c r="I2755" s="133"/>
      <c r="J2755" s="134">
        <f>ROUND(I2755*H2755,2)</f>
        <v>0</v>
      </c>
      <c r="K2755" s="130" t="s">
        <v>169</v>
      </c>
      <c r="L2755" s="33"/>
      <c r="M2755" s="135" t="s">
        <v>19</v>
      </c>
      <c r="N2755" s="136" t="s">
        <v>47</v>
      </c>
      <c r="P2755" s="137">
        <f>O2755*H2755</f>
        <v>0</v>
      </c>
      <c r="Q2755" s="137">
        <v>6.0000000000000001E-3</v>
      </c>
      <c r="R2755" s="137">
        <f>Q2755*H2755</f>
        <v>0.22302000000000002</v>
      </c>
      <c r="S2755" s="137">
        <v>0</v>
      </c>
      <c r="T2755" s="138">
        <f>S2755*H2755</f>
        <v>0</v>
      </c>
      <c r="AR2755" s="139" t="s">
        <v>302</v>
      </c>
      <c r="AT2755" s="139" t="s">
        <v>165</v>
      </c>
      <c r="AU2755" s="139" t="s">
        <v>86</v>
      </c>
      <c r="AY2755" s="18" t="s">
        <v>163</v>
      </c>
      <c r="BE2755" s="140">
        <f>IF(N2755="základní",J2755,0)</f>
        <v>0</v>
      </c>
      <c r="BF2755" s="140">
        <f>IF(N2755="snížená",J2755,0)</f>
        <v>0</v>
      </c>
      <c r="BG2755" s="140">
        <f>IF(N2755="zákl. přenesená",J2755,0)</f>
        <v>0</v>
      </c>
      <c r="BH2755" s="140">
        <f>IF(N2755="sníž. přenesená",J2755,0)</f>
        <v>0</v>
      </c>
      <c r="BI2755" s="140">
        <f>IF(N2755="nulová",J2755,0)</f>
        <v>0</v>
      </c>
      <c r="BJ2755" s="18" t="s">
        <v>84</v>
      </c>
      <c r="BK2755" s="140">
        <f>ROUND(I2755*H2755,2)</f>
        <v>0</v>
      </c>
      <c r="BL2755" s="18" t="s">
        <v>302</v>
      </c>
      <c r="BM2755" s="139" t="s">
        <v>1875</v>
      </c>
    </row>
    <row r="2756" spans="2:65" s="1" customFormat="1" ht="28.8">
      <c r="B2756" s="33"/>
      <c r="D2756" s="141" t="s">
        <v>172</v>
      </c>
      <c r="F2756" s="142" t="s">
        <v>1876</v>
      </c>
      <c r="I2756" s="143"/>
      <c r="L2756" s="33"/>
      <c r="M2756" s="144"/>
      <c r="T2756" s="54"/>
      <c r="AT2756" s="18" t="s">
        <v>172</v>
      </c>
      <c r="AU2756" s="18" t="s">
        <v>86</v>
      </c>
    </row>
    <row r="2757" spans="2:65" s="1" customFormat="1">
      <c r="B2757" s="33"/>
      <c r="D2757" s="145" t="s">
        <v>174</v>
      </c>
      <c r="F2757" s="146" t="s">
        <v>1877</v>
      </c>
      <c r="I2757" s="143"/>
      <c r="L2757" s="33"/>
      <c r="M2757" s="144"/>
      <c r="T2757" s="54"/>
      <c r="AT2757" s="18" t="s">
        <v>174</v>
      </c>
      <c r="AU2757" s="18" t="s">
        <v>86</v>
      </c>
    </row>
    <row r="2758" spans="2:65" s="12" customFormat="1" ht="20.399999999999999">
      <c r="B2758" s="147"/>
      <c r="D2758" s="141" t="s">
        <v>176</v>
      </c>
      <c r="E2758" s="148" t="s">
        <v>19</v>
      </c>
      <c r="F2758" s="149" t="s">
        <v>1329</v>
      </c>
      <c r="H2758" s="148" t="s">
        <v>19</v>
      </c>
      <c r="I2758" s="150"/>
      <c r="L2758" s="147"/>
      <c r="M2758" s="151"/>
      <c r="T2758" s="152"/>
      <c r="AT2758" s="148" t="s">
        <v>176</v>
      </c>
      <c r="AU2758" s="148" t="s">
        <v>86</v>
      </c>
      <c r="AV2758" s="12" t="s">
        <v>84</v>
      </c>
      <c r="AW2758" s="12" t="s">
        <v>37</v>
      </c>
      <c r="AX2758" s="12" t="s">
        <v>76</v>
      </c>
      <c r="AY2758" s="148" t="s">
        <v>163</v>
      </c>
    </row>
    <row r="2759" spans="2:65" s="12" customFormat="1">
      <c r="B2759" s="147"/>
      <c r="D2759" s="141" t="s">
        <v>176</v>
      </c>
      <c r="E2759" s="148" t="s">
        <v>19</v>
      </c>
      <c r="F2759" s="149" t="s">
        <v>1878</v>
      </c>
      <c r="H2759" s="148" t="s">
        <v>19</v>
      </c>
      <c r="I2759" s="150"/>
      <c r="L2759" s="147"/>
      <c r="M2759" s="151"/>
      <c r="T2759" s="152"/>
      <c r="AT2759" s="148" t="s">
        <v>176</v>
      </c>
      <c r="AU2759" s="148" t="s">
        <v>86</v>
      </c>
      <c r="AV2759" s="12" t="s">
        <v>84</v>
      </c>
      <c r="AW2759" s="12" t="s">
        <v>37</v>
      </c>
      <c r="AX2759" s="12" t="s">
        <v>76</v>
      </c>
      <c r="AY2759" s="148" t="s">
        <v>163</v>
      </c>
    </row>
    <row r="2760" spans="2:65" s="12" customFormat="1">
      <c r="B2760" s="147"/>
      <c r="D2760" s="141" t="s">
        <v>176</v>
      </c>
      <c r="E2760" s="148" t="s">
        <v>19</v>
      </c>
      <c r="F2760" s="149" t="s">
        <v>1281</v>
      </c>
      <c r="H2760" s="148" t="s">
        <v>19</v>
      </c>
      <c r="I2760" s="150"/>
      <c r="L2760" s="147"/>
      <c r="M2760" s="151"/>
      <c r="T2760" s="152"/>
      <c r="AT2760" s="148" t="s">
        <v>176</v>
      </c>
      <c r="AU2760" s="148" t="s">
        <v>86</v>
      </c>
      <c r="AV2760" s="12" t="s">
        <v>84</v>
      </c>
      <c r="AW2760" s="12" t="s">
        <v>37</v>
      </c>
      <c r="AX2760" s="12" t="s">
        <v>76</v>
      </c>
      <c r="AY2760" s="148" t="s">
        <v>163</v>
      </c>
    </row>
    <row r="2761" spans="2:65" s="13" customFormat="1">
      <c r="B2761" s="153"/>
      <c r="D2761" s="141" t="s">
        <v>176</v>
      </c>
      <c r="E2761" s="154" t="s">
        <v>19</v>
      </c>
      <c r="F2761" s="155" t="s">
        <v>1879</v>
      </c>
      <c r="H2761" s="156">
        <v>15.12</v>
      </c>
      <c r="I2761" s="157"/>
      <c r="L2761" s="153"/>
      <c r="M2761" s="158"/>
      <c r="T2761" s="159"/>
      <c r="AT2761" s="154" t="s">
        <v>176</v>
      </c>
      <c r="AU2761" s="154" t="s">
        <v>86</v>
      </c>
      <c r="AV2761" s="13" t="s">
        <v>86</v>
      </c>
      <c r="AW2761" s="13" t="s">
        <v>37</v>
      </c>
      <c r="AX2761" s="13" t="s">
        <v>76</v>
      </c>
      <c r="AY2761" s="154" t="s">
        <v>163</v>
      </c>
    </row>
    <row r="2762" spans="2:65" s="12" customFormat="1">
      <c r="B2762" s="147"/>
      <c r="D2762" s="141" t="s">
        <v>176</v>
      </c>
      <c r="E2762" s="148" t="s">
        <v>19</v>
      </c>
      <c r="F2762" s="149" t="s">
        <v>1284</v>
      </c>
      <c r="H2762" s="148" t="s">
        <v>19</v>
      </c>
      <c r="I2762" s="150"/>
      <c r="L2762" s="147"/>
      <c r="M2762" s="151"/>
      <c r="T2762" s="152"/>
      <c r="AT2762" s="148" t="s">
        <v>176</v>
      </c>
      <c r="AU2762" s="148" t="s">
        <v>86</v>
      </c>
      <c r="AV2762" s="12" t="s">
        <v>84</v>
      </c>
      <c r="AW2762" s="12" t="s">
        <v>37</v>
      </c>
      <c r="AX2762" s="12" t="s">
        <v>76</v>
      </c>
      <c r="AY2762" s="148" t="s">
        <v>163</v>
      </c>
    </row>
    <row r="2763" spans="2:65" s="13" customFormat="1">
      <c r="B2763" s="153"/>
      <c r="D2763" s="141" t="s">
        <v>176</v>
      </c>
      <c r="E2763" s="154" t="s">
        <v>19</v>
      </c>
      <c r="F2763" s="155" t="s">
        <v>1880</v>
      </c>
      <c r="H2763" s="156">
        <v>0.45</v>
      </c>
      <c r="I2763" s="157"/>
      <c r="L2763" s="153"/>
      <c r="M2763" s="158"/>
      <c r="T2763" s="159"/>
      <c r="AT2763" s="154" t="s">
        <v>176</v>
      </c>
      <c r="AU2763" s="154" t="s">
        <v>86</v>
      </c>
      <c r="AV2763" s="13" t="s">
        <v>86</v>
      </c>
      <c r="AW2763" s="13" t="s">
        <v>37</v>
      </c>
      <c r="AX2763" s="13" t="s">
        <v>76</v>
      </c>
      <c r="AY2763" s="154" t="s">
        <v>163</v>
      </c>
    </row>
    <row r="2764" spans="2:65" s="12" customFormat="1">
      <c r="B2764" s="147"/>
      <c r="D2764" s="141" t="s">
        <v>176</v>
      </c>
      <c r="E2764" s="148" t="s">
        <v>19</v>
      </c>
      <c r="F2764" s="149" t="s">
        <v>1286</v>
      </c>
      <c r="H2764" s="148" t="s">
        <v>19</v>
      </c>
      <c r="I2764" s="150"/>
      <c r="L2764" s="147"/>
      <c r="M2764" s="151"/>
      <c r="T2764" s="152"/>
      <c r="AT2764" s="148" t="s">
        <v>176</v>
      </c>
      <c r="AU2764" s="148" t="s">
        <v>86</v>
      </c>
      <c r="AV2764" s="12" t="s">
        <v>84</v>
      </c>
      <c r="AW2764" s="12" t="s">
        <v>37</v>
      </c>
      <c r="AX2764" s="12" t="s">
        <v>76</v>
      </c>
      <c r="AY2764" s="148" t="s">
        <v>163</v>
      </c>
    </row>
    <row r="2765" spans="2:65" s="13" customFormat="1">
      <c r="B2765" s="153"/>
      <c r="D2765" s="141" t="s">
        <v>176</v>
      </c>
      <c r="E2765" s="154" t="s">
        <v>19</v>
      </c>
      <c r="F2765" s="155" t="s">
        <v>1879</v>
      </c>
      <c r="H2765" s="156">
        <v>15.12</v>
      </c>
      <c r="I2765" s="157"/>
      <c r="L2765" s="153"/>
      <c r="M2765" s="158"/>
      <c r="T2765" s="159"/>
      <c r="AT2765" s="154" t="s">
        <v>176</v>
      </c>
      <c r="AU2765" s="154" t="s">
        <v>86</v>
      </c>
      <c r="AV2765" s="13" t="s">
        <v>86</v>
      </c>
      <c r="AW2765" s="13" t="s">
        <v>37</v>
      </c>
      <c r="AX2765" s="13" t="s">
        <v>76</v>
      </c>
      <c r="AY2765" s="154" t="s">
        <v>163</v>
      </c>
    </row>
    <row r="2766" spans="2:65" s="12" customFormat="1">
      <c r="B2766" s="147"/>
      <c r="D2766" s="141" t="s">
        <v>176</v>
      </c>
      <c r="E2766" s="148" t="s">
        <v>19</v>
      </c>
      <c r="F2766" s="149" t="s">
        <v>1288</v>
      </c>
      <c r="H2766" s="148" t="s">
        <v>19</v>
      </c>
      <c r="I2766" s="150"/>
      <c r="L2766" s="147"/>
      <c r="M2766" s="151"/>
      <c r="T2766" s="152"/>
      <c r="AT2766" s="148" t="s">
        <v>176</v>
      </c>
      <c r="AU2766" s="148" t="s">
        <v>86</v>
      </c>
      <c r="AV2766" s="12" t="s">
        <v>84</v>
      </c>
      <c r="AW2766" s="12" t="s">
        <v>37</v>
      </c>
      <c r="AX2766" s="12" t="s">
        <v>76</v>
      </c>
      <c r="AY2766" s="148" t="s">
        <v>163</v>
      </c>
    </row>
    <row r="2767" spans="2:65" s="13" customFormat="1">
      <c r="B2767" s="153"/>
      <c r="D2767" s="141" t="s">
        <v>176</v>
      </c>
      <c r="E2767" s="154" t="s">
        <v>19</v>
      </c>
      <c r="F2767" s="155" t="s">
        <v>1881</v>
      </c>
      <c r="H2767" s="156">
        <v>6.48</v>
      </c>
      <c r="I2767" s="157"/>
      <c r="L2767" s="153"/>
      <c r="M2767" s="158"/>
      <c r="T2767" s="159"/>
      <c r="AT2767" s="154" t="s">
        <v>176</v>
      </c>
      <c r="AU2767" s="154" t="s">
        <v>86</v>
      </c>
      <c r="AV2767" s="13" t="s">
        <v>86</v>
      </c>
      <c r="AW2767" s="13" t="s">
        <v>37</v>
      </c>
      <c r="AX2767" s="13" t="s">
        <v>76</v>
      </c>
      <c r="AY2767" s="154" t="s">
        <v>163</v>
      </c>
    </row>
    <row r="2768" spans="2:65" s="14" customFormat="1">
      <c r="B2768" s="160"/>
      <c r="D2768" s="141" t="s">
        <v>176</v>
      </c>
      <c r="E2768" s="161" t="s">
        <v>19</v>
      </c>
      <c r="F2768" s="162" t="s">
        <v>178</v>
      </c>
      <c r="H2768" s="163">
        <v>37.17</v>
      </c>
      <c r="I2768" s="164"/>
      <c r="L2768" s="160"/>
      <c r="M2768" s="165"/>
      <c r="T2768" s="166"/>
      <c r="AT2768" s="161" t="s">
        <v>176</v>
      </c>
      <c r="AU2768" s="161" t="s">
        <v>86</v>
      </c>
      <c r="AV2768" s="14" t="s">
        <v>170</v>
      </c>
      <c r="AW2768" s="14" t="s">
        <v>37</v>
      </c>
      <c r="AX2768" s="14" t="s">
        <v>84</v>
      </c>
      <c r="AY2768" s="161" t="s">
        <v>163</v>
      </c>
    </row>
    <row r="2769" spans="2:65" s="1" customFormat="1" ht="24.15" customHeight="1">
      <c r="B2769" s="33"/>
      <c r="C2769" s="167" t="s">
        <v>1882</v>
      </c>
      <c r="D2769" s="167" t="s">
        <v>323</v>
      </c>
      <c r="E2769" s="168" t="s">
        <v>1331</v>
      </c>
      <c r="F2769" s="169" t="s">
        <v>1332</v>
      </c>
      <c r="G2769" s="170" t="s">
        <v>187</v>
      </c>
      <c r="H2769" s="171">
        <v>39.029000000000003</v>
      </c>
      <c r="I2769" s="172"/>
      <c r="J2769" s="173">
        <f>ROUND(I2769*H2769,2)</f>
        <v>0</v>
      </c>
      <c r="K2769" s="169" t="s">
        <v>169</v>
      </c>
      <c r="L2769" s="174"/>
      <c r="M2769" s="175" t="s">
        <v>19</v>
      </c>
      <c r="N2769" s="176" t="s">
        <v>47</v>
      </c>
      <c r="P2769" s="137">
        <f>O2769*H2769</f>
        <v>0</v>
      </c>
      <c r="Q2769" s="137">
        <v>2.3999999999999998E-3</v>
      </c>
      <c r="R2769" s="137">
        <f>Q2769*H2769</f>
        <v>9.3669600000000006E-2</v>
      </c>
      <c r="S2769" s="137">
        <v>0</v>
      </c>
      <c r="T2769" s="138">
        <f>S2769*H2769</f>
        <v>0</v>
      </c>
      <c r="AR2769" s="139" t="s">
        <v>403</v>
      </c>
      <c r="AT2769" s="139" t="s">
        <v>323</v>
      </c>
      <c r="AU2769" s="139" t="s">
        <v>86</v>
      </c>
      <c r="AY2769" s="18" t="s">
        <v>163</v>
      </c>
      <c r="BE2769" s="140">
        <f>IF(N2769="základní",J2769,0)</f>
        <v>0</v>
      </c>
      <c r="BF2769" s="140">
        <f>IF(N2769="snížená",J2769,0)</f>
        <v>0</v>
      </c>
      <c r="BG2769" s="140">
        <f>IF(N2769="zákl. přenesená",J2769,0)</f>
        <v>0</v>
      </c>
      <c r="BH2769" s="140">
        <f>IF(N2769="sníž. přenesená",J2769,0)</f>
        <v>0</v>
      </c>
      <c r="BI2769" s="140">
        <f>IF(N2769="nulová",J2769,0)</f>
        <v>0</v>
      </c>
      <c r="BJ2769" s="18" t="s">
        <v>84</v>
      </c>
      <c r="BK2769" s="140">
        <f>ROUND(I2769*H2769,2)</f>
        <v>0</v>
      </c>
      <c r="BL2769" s="18" t="s">
        <v>302</v>
      </c>
      <c r="BM2769" s="139" t="s">
        <v>1883</v>
      </c>
    </row>
    <row r="2770" spans="2:65" s="1" customFormat="1" ht="19.2">
      <c r="B2770" s="33"/>
      <c r="D2770" s="141" t="s">
        <v>172</v>
      </c>
      <c r="F2770" s="142" t="s">
        <v>1332</v>
      </c>
      <c r="I2770" s="143"/>
      <c r="L2770" s="33"/>
      <c r="M2770" s="144"/>
      <c r="T2770" s="54"/>
      <c r="AT2770" s="18" t="s">
        <v>172</v>
      </c>
      <c r="AU2770" s="18" t="s">
        <v>86</v>
      </c>
    </row>
    <row r="2771" spans="2:65" s="13" customFormat="1">
      <c r="B2771" s="153"/>
      <c r="D2771" s="141" t="s">
        <v>176</v>
      </c>
      <c r="F2771" s="155" t="s">
        <v>1884</v>
      </c>
      <c r="H2771" s="156">
        <v>39.029000000000003</v>
      </c>
      <c r="I2771" s="157"/>
      <c r="L2771" s="153"/>
      <c r="M2771" s="158"/>
      <c r="T2771" s="159"/>
      <c r="AT2771" s="154" t="s">
        <v>176</v>
      </c>
      <c r="AU2771" s="154" t="s">
        <v>86</v>
      </c>
      <c r="AV2771" s="13" t="s">
        <v>86</v>
      </c>
      <c r="AW2771" s="13" t="s">
        <v>4</v>
      </c>
      <c r="AX2771" s="13" t="s">
        <v>84</v>
      </c>
      <c r="AY2771" s="154" t="s">
        <v>163</v>
      </c>
    </row>
    <row r="2772" spans="2:65" s="1" customFormat="1" ht="55.5" customHeight="1">
      <c r="B2772" s="33"/>
      <c r="C2772" s="128" t="s">
        <v>1885</v>
      </c>
      <c r="D2772" s="128" t="s">
        <v>165</v>
      </c>
      <c r="E2772" s="129" t="s">
        <v>1886</v>
      </c>
      <c r="F2772" s="130" t="s">
        <v>1887</v>
      </c>
      <c r="G2772" s="131" t="s">
        <v>187</v>
      </c>
      <c r="H2772" s="132">
        <v>37.17</v>
      </c>
      <c r="I2772" s="133"/>
      <c r="J2772" s="134">
        <f>ROUND(I2772*H2772,2)</f>
        <v>0</v>
      </c>
      <c r="K2772" s="130" t="s">
        <v>19</v>
      </c>
      <c r="L2772" s="33"/>
      <c r="M2772" s="135" t="s">
        <v>19</v>
      </c>
      <c r="N2772" s="136" t="s">
        <v>47</v>
      </c>
      <c r="P2772" s="137">
        <f>O2772*H2772</f>
        <v>0</v>
      </c>
      <c r="Q2772" s="137">
        <v>-6.6666000000000002E-4</v>
      </c>
      <c r="R2772" s="137">
        <f>Q2772*H2772</f>
        <v>-2.4779752200000001E-2</v>
      </c>
      <c r="S2772" s="137">
        <v>0</v>
      </c>
      <c r="T2772" s="138">
        <f>S2772*H2772</f>
        <v>0</v>
      </c>
      <c r="AR2772" s="139" t="s">
        <v>302</v>
      </c>
      <c r="AT2772" s="139" t="s">
        <v>165</v>
      </c>
      <c r="AU2772" s="139" t="s">
        <v>86</v>
      </c>
      <c r="AY2772" s="18" t="s">
        <v>163</v>
      </c>
      <c r="BE2772" s="140">
        <f>IF(N2772="základní",J2772,0)</f>
        <v>0</v>
      </c>
      <c r="BF2772" s="140">
        <f>IF(N2772="snížená",J2772,0)</f>
        <v>0</v>
      </c>
      <c r="BG2772" s="140">
        <f>IF(N2772="zákl. přenesená",J2772,0)</f>
        <v>0</v>
      </c>
      <c r="BH2772" s="140">
        <f>IF(N2772="sníž. přenesená",J2772,0)</f>
        <v>0</v>
      </c>
      <c r="BI2772" s="140">
        <f>IF(N2772="nulová",J2772,0)</f>
        <v>0</v>
      </c>
      <c r="BJ2772" s="18" t="s">
        <v>84</v>
      </c>
      <c r="BK2772" s="140">
        <f>ROUND(I2772*H2772,2)</f>
        <v>0</v>
      </c>
      <c r="BL2772" s="18" t="s">
        <v>302</v>
      </c>
      <c r="BM2772" s="139" t="s">
        <v>1888</v>
      </c>
    </row>
    <row r="2773" spans="2:65" s="1" customFormat="1" ht="28.8">
      <c r="B2773" s="33"/>
      <c r="D2773" s="141" t="s">
        <v>172</v>
      </c>
      <c r="F2773" s="142" t="s">
        <v>1887</v>
      </c>
      <c r="I2773" s="143"/>
      <c r="L2773" s="33"/>
      <c r="M2773" s="144"/>
      <c r="T2773" s="54"/>
      <c r="AT2773" s="18" t="s">
        <v>172</v>
      </c>
      <c r="AU2773" s="18" t="s">
        <v>86</v>
      </c>
    </row>
    <row r="2774" spans="2:65" s="12" customFormat="1" ht="20.399999999999999">
      <c r="B2774" s="147"/>
      <c r="D2774" s="141" t="s">
        <v>176</v>
      </c>
      <c r="E2774" s="148" t="s">
        <v>19</v>
      </c>
      <c r="F2774" s="149" t="s">
        <v>1329</v>
      </c>
      <c r="H2774" s="148" t="s">
        <v>19</v>
      </c>
      <c r="I2774" s="150"/>
      <c r="L2774" s="147"/>
      <c r="M2774" s="151"/>
      <c r="T2774" s="152"/>
      <c r="AT2774" s="148" t="s">
        <v>176</v>
      </c>
      <c r="AU2774" s="148" t="s">
        <v>86</v>
      </c>
      <c r="AV2774" s="12" t="s">
        <v>84</v>
      </c>
      <c r="AW2774" s="12" t="s">
        <v>37</v>
      </c>
      <c r="AX2774" s="12" t="s">
        <v>76</v>
      </c>
      <c r="AY2774" s="148" t="s">
        <v>163</v>
      </c>
    </row>
    <row r="2775" spans="2:65" s="12" customFormat="1">
      <c r="B2775" s="147"/>
      <c r="D2775" s="141" t="s">
        <v>176</v>
      </c>
      <c r="E2775" s="148" t="s">
        <v>19</v>
      </c>
      <c r="F2775" s="149" t="s">
        <v>1878</v>
      </c>
      <c r="H2775" s="148" t="s">
        <v>19</v>
      </c>
      <c r="I2775" s="150"/>
      <c r="L2775" s="147"/>
      <c r="M2775" s="151"/>
      <c r="T2775" s="152"/>
      <c r="AT2775" s="148" t="s">
        <v>176</v>
      </c>
      <c r="AU2775" s="148" t="s">
        <v>86</v>
      </c>
      <c r="AV2775" s="12" t="s">
        <v>84</v>
      </c>
      <c r="AW2775" s="12" t="s">
        <v>37</v>
      </c>
      <c r="AX2775" s="12" t="s">
        <v>76</v>
      </c>
      <c r="AY2775" s="148" t="s">
        <v>163</v>
      </c>
    </row>
    <row r="2776" spans="2:65" s="12" customFormat="1">
      <c r="B2776" s="147"/>
      <c r="D2776" s="141" t="s">
        <v>176</v>
      </c>
      <c r="E2776" s="148" t="s">
        <v>19</v>
      </c>
      <c r="F2776" s="149" t="s">
        <v>1281</v>
      </c>
      <c r="H2776" s="148" t="s">
        <v>19</v>
      </c>
      <c r="I2776" s="150"/>
      <c r="L2776" s="147"/>
      <c r="M2776" s="151"/>
      <c r="T2776" s="152"/>
      <c r="AT2776" s="148" t="s">
        <v>176</v>
      </c>
      <c r="AU2776" s="148" t="s">
        <v>86</v>
      </c>
      <c r="AV2776" s="12" t="s">
        <v>84</v>
      </c>
      <c r="AW2776" s="12" t="s">
        <v>37</v>
      </c>
      <c r="AX2776" s="12" t="s">
        <v>76</v>
      </c>
      <c r="AY2776" s="148" t="s">
        <v>163</v>
      </c>
    </row>
    <row r="2777" spans="2:65" s="13" customFormat="1">
      <c r="B2777" s="153"/>
      <c r="D2777" s="141" t="s">
        <v>176</v>
      </c>
      <c r="E2777" s="154" t="s">
        <v>19</v>
      </c>
      <c r="F2777" s="155" t="s">
        <v>1879</v>
      </c>
      <c r="H2777" s="156">
        <v>15.12</v>
      </c>
      <c r="I2777" s="157"/>
      <c r="L2777" s="153"/>
      <c r="M2777" s="158"/>
      <c r="T2777" s="159"/>
      <c r="AT2777" s="154" t="s">
        <v>176</v>
      </c>
      <c r="AU2777" s="154" t="s">
        <v>86</v>
      </c>
      <c r="AV2777" s="13" t="s">
        <v>86</v>
      </c>
      <c r="AW2777" s="13" t="s">
        <v>37</v>
      </c>
      <c r="AX2777" s="13" t="s">
        <v>76</v>
      </c>
      <c r="AY2777" s="154" t="s">
        <v>163</v>
      </c>
    </row>
    <row r="2778" spans="2:65" s="12" customFormat="1">
      <c r="B2778" s="147"/>
      <c r="D2778" s="141" t="s">
        <v>176</v>
      </c>
      <c r="E2778" s="148" t="s">
        <v>19</v>
      </c>
      <c r="F2778" s="149" t="s">
        <v>1284</v>
      </c>
      <c r="H2778" s="148" t="s">
        <v>19</v>
      </c>
      <c r="I2778" s="150"/>
      <c r="L2778" s="147"/>
      <c r="M2778" s="151"/>
      <c r="T2778" s="152"/>
      <c r="AT2778" s="148" t="s">
        <v>176</v>
      </c>
      <c r="AU2778" s="148" t="s">
        <v>86</v>
      </c>
      <c r="AV2778" s="12" t="s">
        <v>84</v>
      </c>
      <c r="AW2778" s="12" t="s">
        <v>37</v>
      </c>
      <c r="AX2778" s="12" t="s">
        <v>76</v>
      </c>
      <c r="AY2778" s="148" t="s">
        <v>163</v>
      </c>
    </row>
    <row r="2779" spans="2:65" s="13" customFormat="1">
      <c r="B2779" s="153"/>
      <c r="D2779" s="141" t="s">
        <v>176</v>
      </c>
      <c r="E2779" s="154" t="s">
        <v>19</v>
      </c>
      <c r="F2779" s="155" t="s">
        <v>1880</v>
      </c>
      <c r="H2779" s="156">
        <v>0.45</v>
      </c>
      <c r="I2779" s="157"/>
      <c r="L2779" s="153"/>
      <c r="M2779" s="158"/>
      <c r="T2779" s="159"/>
      <c r="AT2779" s="154" t="s">
        <v>176</v>
      </c>
      <c r="AU2779" s="154" t="s">
        <v>86</v>
      </c>
      <c r="AV2779" s="13" t="s">
        <v>86</v>
      </c>
      <c r="AW2779" s="13" t="s">
        <v>37</v>
      </c>
      <c r="AX2779" s="13" t="s">
        <v>76</v>
      </c>
      <c r="AY2779" s="154" t="s">
        <v>163</v>
      </c>
    </row>
    <row r="2780" spans="2:65" s="12" customFormat="1">
      <c r="B2780" s="147"/>
      <c r="D2780" s="141" t="s">
        <v>176</v>
      </c>
      <c r="E2780" s="148" t="s">
        <v>19</v>
      </c>
      <c r="F2780" s="149" t="s">
        <v>1286</v>
      </c>
      <c r="H2780" s="148" t="s">
        <v>19</v>
      </c>
      <c r="I2780" s="150"/>
      <c r="L2780" s="147"/>
      <c r="M2780" s="151"/>
      <c r="T2780" s="152"/>
      <c r="AT2780" s="148" t="s">
        <v>176</v>
      </c>
      <c r="AU2780" s="148" t="s">
        <v>86</v>
      </c>
      <c r="AV2780" s="12" t="s">
        <v>84</v>
      </c>
      <c r="AW2780" s="12" t="s">
        <v>37</v>
      </c>
      <c r="AX2780" s="12" t="s">
        <v>76</v>
      </c>
      <c r="AY2780" s="148" t="s">
        <v>163</v>
      </c>
    </row>
    <row r="2781" spans="2:65" s="13" customFormat="1">
      <c r="B2781" s="153"/>
      <c r="D2781" s="141" t="s">
        <v>176</v>
      </c>
      <c r="E2781" s="154" t="s">
        <v>19</v>
      </c>
      <c r="F2781" s="155" t="s">
        <v>1879</v>
      </c>
      <c r="H2781" s="156">
        <v>15.12</v>
      </c>
      <c r="I2781" s="157"/>
      <c r="L2781" s="153"/>
      <c r="M2781" s="158"/>
      <c r="T2781" s="159"/>
      <c r="AT2781" s="154" t="s">
        <v>176</v>
      </c>
      <c r="AU2781" s="154" t="s">
        <v>86</v>
      </c>
      <c r="AV2781" s="13" t="s">
        <v>86</v>
      </c>
      <c r="AW2781" s="13" t="s">
        <v>37</v>
      </c>
      <c r="AX2781" s="13" t="s">
        <v>76</v>
      </c>
      <c r="AY2781" s="154" t="s">
        <v>163</v>
      </c>
    </row>
    <row r="2782" spans="2:65" s="12" customFormat="1">
      <c r="B2782" s="147"/>
      <c r="D2782" s="141" t="s">
        <v>176</v>
      </c>
      <c r="E2782" s="148" t="s">
        <v>19</v>
      </c>
      <c r="F2782" s="149" t="s">
        <v>1288</v>
      </c>
      <c r="H2782" s="148" t="s">
        <v>19</v>
      </c>
      <c r="I2782" s="150"/>
      <c r="L2782" s="147"/>
      <c r="M2782" s="151"/>
      <c r="T2782" s="152"/>
      <c r="AT2782" s="148" t="s">
        <v>176</v>
      </c>
      <c r="AU2782" s="148" t="s">
        <v>86</v>
      </c>
      <c r="AV2782" s="12" t="s">
        <v>84</v>
      </c>
      <c r="AW2782" s="12" t="s">
        <v>37</v>
      </c>
      <c r="AX2782" s="12" t="s">
        <v>76</v>
      </c>
      <c r="AY2782" s="148" t="s">
        <v>163</v>
      </c>
    </row>
    <row r="2783" spans="2:65" s="13" customFormat="1">
      <c r="B2783" s="153"/>
      <c r="D2783" s="141" t="s">
        <v>176</v>
      </c>
      <c r="E2783" s="154" t="s">
        <v>19</v>
      </c>
      <c r="F2783" s="155" t="s">
        <v>1881</v>
      </c>
      <c r="H2783" s="156">
        <v>6.48</v>
      </c>
      <c r="I2783" s="157"/>
      <c r="L2783" s="153"/>
      <c r="M2783" s="158"/>
      <c r="T2783" s="159"/>
      <c r="AT2783" s="154" t="s">
        <v>176</v>
      </c>
      <c r="AU2783" s="154" t="s">
        <v>86</v>
      </c>
      <c r="AV2783" s="13" t="s">
        <v>86</v>
      </c>
      <c r="AW2783" s="13" t="s">
        <v>37</v>
      </c>
      <c r="AX2783" s="13" t="s">
        <v>76</v>
      </c>
      <c r="AY2783" s="154" t="s">
        <v>163</v>
      </c>
    </row>
    <row r="2784" spans="2:65" s="14" customFormat="1">
      <c r="B2784" s="160"/>
      <c r="D2784" s="141" t="s">
        <v>176</v>
      </c>
      <c r="E2784" s="161" t="s">
        <v>19</v>
      </c>
      <c r="F2784" s="162" t="s">
        <v>178</v>
      </c>
      <c r="H2784" s="163">
        <v>37.17</v>
      </c>
      <c r="I2784" s="164"/>
      <c r="L2784" s="160"/>
      <c r="M2784" s="165"/>
      <c r="T2784" s="166"/>
      <c r="AT2784" s="161" t="s">
        <v>176</v>
      </c>
      <c r="AU2784" s="161" t="s">
        <v>86</v>
      </c>
      <c r="AV2784" s="14" t="s">
        <v>170</v>
      </c>
      <c r="AW2784" s="14" t="s">
        <v>37</v>
      </c>
      <c r="AX2784" s="14" t="s">
        <v>84</v>
      </c>
      <c r="AY2784" s="161" t="s">
        <v>163</v>
      </c>
    </row>
    <row r="2785" spans="2:65" s="1" customFormat="1" ht="37.799999999999997" customHeight="1">
      <c r="B2785" s="33"/>
      <c r="C2785" s="128" t="s">
        <v>1889</v>
      </c>
      <c r="D2785" s="128" t="s">
        <v>165</v>
      </c>
      <c r="E2785" s="129" t="s">
        <v>1890</v>
      </c>
      <c r="F2785" s="130" t="s">
        <v>1891</v>
      </c>
      <c r="G2785" s="131" t="s">
        <v>187</v>
      </c>
      <c r="H2785" s="132">
        <v>111.96</v>
      </c>
      <c r="I2785" s="133"/>
      <c r="J2785" s="134">
        <f>ROUND(I2785*H2785,2)</f>
        <v>0</v>
      </c>
      <c r="K2785" s="130" t="s">
        <v>169</v>
      </c>
      <c r="L2785" s="33"/>
      <c r="M2785" s="135" t="s">
        <v>19</v>
      </c>
      <c r="N2785" s="136" t="s">
        <v>47</v>
      </c>
      <c r="P2785" s="137">
        <f>O2785*H2785</f>
        <v>0</v>
      </c>
      <c r="Q2785" s="137">
        <v>6.1199999999999996E-3</v>
      </c>
      <c r="R2785" s="137">
        <f>Q2785*H2785</f>
        <v>0.68519519999999989</v>
      </c>
      <c r="S2785" s="137">
        <v>0</v>
      </c>
      <c r="T2785" s="138">
        <f>S2785*H2785</f>
        <v>0</v>
      </c>
      <c r="AR2785" s="139" t="s">
        <v>302</v>
      </c>
      <c r="AT2785" s="139" t="s">
        <v>165</v>
      </c>
      <c r="AU2785" s="139" t="s">
        <v>86</v>
      </c>
      <c r="AY2785" s="18" t="s">
        <v>163</v>
      </c>
      <c r="BE2785" s="140">
        <f>IF(N2785="základní",J2785,0)</f>
        <v>0</v>
      </c>
      <c r="BF2785" s="140">
        <f>IF(N2785="snížená",J2785,0)</f>
        <v>0</v>
      </c>
      <c r="BG2785" s="140">
        <f>IF(N2785="zákl. přenesená",J2785,0)</f>
        <v>0</v>
      </c>
      <c r="BH2785" s="140">
        <f>IF(N2785="sníž. přenesená",J2785,0)</f>
        <v>0</v>
      </c>
      <c r="BI2785" s="140">
        <f>IF(N2785="nulová",J2785,0)</f>
        <v>0</v>
      </c>
      <c r="BJ2785" s="18" t="s">
        <v>84</v>
      </c>
      <c r="BK2785" s="140">
        <f>ROUND(I2785*H2785,2)</f>
        <v>0</v>
      </c>
      <c r="BL2785" s="18" t="s">
        <v>302</v>
      </c>
      <c r="BM2785" s="139" t="s">
        <v>1892</v>
      </c>
    </row>
    <row r="2786" spans="2:65" s="1" customFormat="1" ht="28.8">
      <c r="B2786" s="33"/>
      <c r="D2786" s="141" t="s">
        <v>172</v>
      </c>
      <c r="F2786" s="142" t="s">
        <v>1893</v>
      </c>
      <c r="I2786" s="143"/>
      <c r="L2786" s="33"/>
      <c r="M2786" s="144"/>
      <c r="T2786" s="54"/>
      <c r="AT2786" s="18" t="s">
        <v>172</v>
      </c>
      <c r="AU2786" s="18" t="s">
        <v>86</v>
      </c>
    </row>
    <row r="2787" spans="2:65" s="1" customFormat="1">
      <c r="B2787" s="33"/>
      <c r="D2787" s="145" t="s">
        <v>174</v>
      </c>
      <c r="F2787" s="146" t="s">
        <v>1894</v>
      </c>
      <c r="I2787" s="143"/>
      <c r="L2787" s="33"/>
      <c r="M2787" s="144"/>
      <c r="T2787" s="54"/>
      <c r="AT2787" s="18" t="s">
        <v>174</v>
      </c>
      <c r="AU2787" s="18" t="s">
        <v>86</v>
      </c>
    </row>
    <row r="2788" spans="2:65" s="1" customFormat="1" ht="24.15" customHeight="1">
      <c r="B2788" s="33"/>
      <c r="C2788" s="167" t="s">
        <v>1895</v>
      </c>
      <c r="D2788" s="167" t="s">
        <v>323</v>
      </c>
      <c r="E2788" s="168" t="s">
        <v>1896</v>
      </c>
      <c r="F2788" s="169" t="s">
        <v>1897</v>
      </c>
      <c r="G2788" s="170" t="s">
        <v>187</v>
      </c>
      <c r="H2788" s="171">
        <v>54.81</v>
      </c>
      <c r="I2788" s="172"/>
      <c r="J2788" s="173">
        <f>ROUND(I2788*H2788,2)</f>
        <v>0</v>
      </c>
      <c r="K2788" s="169" t="s">
        <v>169</v>
      </c>
      <c r="L2788" s="174"/>
      <c r="M2788" s="175" t="s">
        <v>19</v>
      </c>
      <c r="N2788" s="176" t="s">
        <v>47</v>
      </c>
      <c r="P2788" s="137">
        <f>O2788*H2788</f>
        <v>0</v>
      </c>
      <c r="Q2788" s="137">
        <v>1.5E-3</v>
      </c>
      <c r="R2788" s="137">
        <f>Q2788*H2788</f>
        <v>8.221500000000001E-2</v>
      </c>
      <c r="S2788" s="137">
        <v>0</v>
      </c>
      <c r="T2788" s="138">
        <f>S2788*H2788</f>
        <v>0</v>
      </c>
      <c r="AR2788" s="139" t="s">
        <v>403</v>
      </c>
      <c r="AT2788" s="139" t="s">
        <v>323</v>
      </c>
      <c r="AU2788" s="139" t="s">
        <v>86</v>
      </c>
      <c r="AY2788" s="18" t="s">
        <v>163</v>
      </c>
      <c r="BE2788" s="140">
        <f>IF(N2788="základní",J2788,0)</f>
        <v>0</v>
      </c>
      <c r="BF2788" s="140">
        <f>IF(N2788="snížená",J2788,0)</f>
        <v>0</v>
      </c>
      <c r="BG2788" s="140">
        <f>IF(N2788="zákl. přenesená",J2788,0)</f>
        <v>0</v>
      </c>
      <c r="BH2788" s="140">
        <f>IF(N2788="sníž. přenesená",J2788,0)</f>
        <v>0</v>
      </c>
      <c r="BI2788" s="140">
        <f>IF(N2788="nulová",J2788,0)</f>
        <v>0</v>
      </c>
      <c r="BJ2788" s="18" t="s">
        <v>84</v>
      </c>
      <c r="BK2788" s="140">
        <f>ROUND(I2788*H2788,2)</f>
        <v>0</v>
      </c>
      <c r="BL2788" s="18" t="s">
        <v>302</v>
      </c>
      <c r="BM2788" s="139" t="s">
        <v>1898</v>
      </c>
    </row>
    <row r="2789" spans="2:65" s="1" customFormat="1" ht="19.2">
      <c r="B2789" s="33"/>
      <c r="D2789" s="141" t="s">
        <v>172</v>
      </c>
      <c r="F2789" s="142" t="s">
        <v>1897</v>
      </c>
      <c r="I2789" s="143"/>
      <c r="L2789" s="33"/>
      <c r="M2789" s="144"/>
      <c r="T2789" s="54"/>
      <c r="AT2789" s="18" t="s">
        <v>172</v>
      </c>
      <c r="AU2789" s="18" t="s">
        <v>86</v>
      </c>
    </row>
    <row r="2790" spans="2:65" s="12" customFormat="1">
      <c r="B2790" s="147"/>
      <c r="D2790" s="141" t="s">
        <v>176</v>
      </c>
      <c r="E2790" s="148" t="s">
        <v>19</v>
      </c>
      <c r="F2790" s="149" t="s">
        <v>545</v>
      </c>
      <c r="H2790" s="148" t="s">
        <v>19</v>
      </c>
      <c r="I2790" s="150"/>
      <c r="L2790" s="147"/>
      <c r="M2790" s="151"/>
      <c r="T2790" s="152"/>
      <c r="AT2790" s="148" t="s">
        <v>176</v>
      </c>
      <c r="AU2790" s="148" t="s">
        <v>86</v>
      </c>
      <c r="AV2790" s="12" t="s">
        <v>84</v>
      </c>
      <c r="AW2790" s="12" t="s">
        <v>37</v>
      </c>
      <c r="AX2790" s="12" t="s">
        <v>76</v>
      </c>
      <c r="AY2790" s="148" t="s">
        <v>163</v>
      </c>
    </row>
    <row r="2791" spans="2:65" s="12" customFormat="1">
      <c r="B2791" s="147"/>
      <c r="D2791" s="141" t="s">
        <v>176</v>
      </c>
      <c r="E2791" s="148" t="s">
        <v>19</v>
      </c>
      <c r="F2791" s="149" t="s">
        <v>1899</v>
      </c>
      <c r="H2791" s="148" t="s">
        <v>19</v>
      </c>
      <c r="I2791" s="150"/>
      <c r="L2791" s="147"/>
      <c r="M2791" s="151"/>
      <c r="T2791" s="152"/>
      <c r="AT2791" s="148" t="s">
        <v>176</v>
      </c>
      <c r="AU2791" s="148" t="s">
        <v>86</v>
      </c>
      <c r="AV2791" s="12" t="s">
        <v>84</v>
      </c>
      <c r="AW2791" s="12" t="s">
        <v>37</v>
      </c>
      <c r="AX2791" s="12" t="s">
        <v>76</v>
      </c>
      <c r="AY2791" s="148" t="s">
        <v>163</v>
      </c>
    </row>
    <row r="2792" spans="2:65" s="13" customFormat="1">
      <c r="B2792" s="153"/>
      <c r="D2792" s="141" t="s">
        <v>176</v>
      </c>
      <c r="E2792" s="154" t="s">
        <v>19</v>
      </c>
      <c r="F2792" s="155" t="s">
        <v>1900</v>
      </c>
      <c r="H2792" s="156">
        <v>52.2</v>
      </c>
      <c r="I2792" s="157"/>
      <c r="L2792" s="153"/>
      <c r="M2792" s="158"/>
      <c r="T2792" s="159"/>
      <c r="AT2792" s="154" t="s">
        <v>176</v>
      </c>
      <c r="AU2792" s="154" t="s">
        <v>86</v>
      </c>
      <c r="AV2792" s="13" t="s">
        <v>86</v>
      </c>
      <c r="AW2792" s="13" t="s">
        <v>37</v>
      </c>
      <c r="AX2792" s="13" t="s">
        <v>76</v>
      </c>
      <c r="AY2792" s="154" t="s">
        <v>163</v>
      </c>
    </row>
    <row r="2793" spans="2:65" s="14" customFormat="1">
      <c r="B2793" s="160"/>
      <c r="D2793" s="141" t="s">
        <v>176</v>
      </c>
      <c r="E2793" s="161" t="s">
        <v>19</v>
      </c>
      <c r="F2793" s="162" t="s">
        <v>178</v>
      </c>
      <c r="H2793" s="163">
        <v>52.2</v>
      </c>
      <c r="I2793" s="164"/>
      <c r="L2793" s="160"/>
      <c r="M2793" s="165"/>
      <c r="T2793" s="166"/>
      <c r="AT2793" s="161" t="s">
        <v>176</v>
      </c>
      <c r="AU2793" s="161" t="s">
        <v>86</v>
      </c>
      <c r="AV2793" s="14" t="s">
        <v>170</v>
      </c>
      <c r="AW2793" s="14" t="s">
        <v>37</v>
      </c>
      <c r="AX2793" s="14" t="s">
        <v>84</v>
      </c>
      <c r="AY2793" s="161" t="s">
        <v>163</v>
      </c>
    </row>
    <row r="2794" spans="2:65" s="13" customFormat="1">
      <c r="B2794" s="153"/>
      <c r="D2794" s="141" t="s">
        <v>176</v>
      </c>
      <c r="F2794" s="155" t="s">
        <v>1901</v>
      </c>
      <c r="H2794" s="156">
        <v>54.81</v>
      </c>
      <c r="I2794" s="157"/>
      <c r="L2794" s="153"/>
      <c r="M2794" s="158"/>
      <c r="T2794" s="159"/>
      <c r="AT2794" s="154" t="s">
        <v>176</v>
      </c>
      <c r="AU2794" s="154" t="s">
        <v>86</v>
      </c>
      <c r="AV2794" s="13" t="s">
        <v>86</v>
      </c>
      <c r="AW2794" s="13" t="s">
        <v>4</v>
      </c>
      <c r="AX2794" s="13" t="s">
        <v>84</v>
      </c>
      <c r="AY2794" s="154" t="s">
        <v>163</v>
      </c>
    </row>
    <row r="2795" spans="2:65" s="1" customFormat="1" ht="24.15" customHeight="1">
      <c r="B2795" s="33"/>
      <c r="C2795" s="167" t="s">
        <v>1902</v>
      </c>
      <c r="D2795" s="167" t="s">
        <v>323</v>
      </c>
      <c r="E2795" s="168" t="s">
        <v>1331</v>
      </c>
      <c r="F2795" s="169" t="s">
        <v>1332</v>
      </c>
      <c r="G2795" s="170" t="s">
        <v>187</v>
      </c>
      <c r="H2795" s="171">
        <v>62.747999999999998</v>
      </c>
      <c r="I2795" s="172"/>
      <c r="J2795" s="173">
        <f>ROUND(I2795*H2795,2)</f>
        <v>0</v>
      </c>
      <c r="K2795" s="169" t="s">
        <v>169</v>
      </c>
      <c r="L2795" s="174"/>
      <c r="M2795" s="175" t="s">
        <v>19</v>
      </c>
      <c r="N2795" s="176" t="s">
        <v>47</v>
      </c>
      <c r="P2795" s="137">
        <f>O2795*H2795</f>
        <v>0</v>
      </c>
      <c r="Q2795" s="137">
        <v>2.3999999999999998E-3</v>
      </c>
      <c r="R2795" s="137">
        <f>Q2795*H2795</f>
        <v>0.15059519999999998</v>
      </c>
      <c r="S2795" s="137">
        <v>0</v>
      </c>
      <c r="T2795" s="138">
        <f>S2795*H2795</f>
        <v>0</v>
      </c>
      <c r="AR2795" s="139" t="s">
        <v>403</v>
      </c>
      <c r="AT2795" s="139" t="s">
        <v>323</v>
      </c>
      <c r="AU2795" s="139" t="s">
        <v>86</v>
      </c>
      <c r="AY2795" s="18" t="s">
        <v>163</v>
      </c>
      <c r="BE2795" s="140">
        <f>IF(N2795="základní",J2795,0)</f>
        <v>0</v>
      </c>
      <c r="BF2795" s="140">
        <f>IF(N2795="snížená",J2795,0)</f>
        <v>0</v>
      </c>
      <c r="BG2795" s="140">
        <f>IF(N2795="zákl. přenesená",J2795,0)</f>
        <v>0</v>
      </c>
      <c r="BH2795" s="140">
        <f>IF(N2795="sníž. přenesená",J2795,0)</f>
        <v>0</v>
      </c>
      <c r="BI2795" s="140">
        <f>IF(N2795="nulová",J2795,0)</f>
        <v>0</v>
      </c>
      <c r="BJ2795" s="18" t="s">
        <v>84</v>
      </c>
      <c r="BK2795" s="140">
        <f>ROUND(I2795*H2795,2)</f>
        <v>0</v>
      </c>
      <c r="BL2795" s="18" t="s">
        <v>302</v>
      </c>
      <c r="BM2795" s="139" t="s">
        <v>1903</v>
      </c>
    </row>
    <row r="2796" spans="2:65" s="1" customFormat="1" ht="19.2">
      <c r="B2796" s="33"/>
      <c r="D2796" s="141" t="s">
        <v>172</v>
      </c>
      <c r="F2796" s="142" t="s">
        <v>1332</v>
      </c>
      <c r="I2796" s="143"/>
      <c r="L2796" s="33"/>
      <c r="M2796" s="144"/>
      <c r="T2796" s="54"/>
      <c r="AT2796" s="18" t="s">
        <v>172</v>
      </c>
      <c r="AU2796" s="18" t="s">
        <v>86</v>
      </c>
    </row>
    <row r="2797" spans="2:65" s="12" customFormat="1">
      <c r="B2797" s="147"/>
      <c r="D2797" s="141" t="s">
        <v>176</v>
      </c>
      <c r="E2797" s="148" t="s">
        <v>19</v>
      </c>
      <c r="F2797" s="149" t="s">
        <v>1904</v>
      </c>
      <c r="H2797" s="148" t="s">
        <v>19</v>
      </c>
      <c r="I2797" s="150"/>
      <c r="L2797" s="147"/>
      <c r="M2797" s="151"/>
      <c r="T2797" s="152"/>
      <c r="AT2797" s="148" t="s">
        <v>176</v>
      </c>
      <c r="AU2797" s="148" t="s">
        <v>86</v>
      </c>
      <c r="AV2797" s="12" t="s">
        <v>84</v>
      </c>
      <c r="AW2797" s="12" t="s">
        <v>37</v>
      </c>
      <c r="AX2797" s="12" t="s">
        <v>76</v>
      </c>
      <c r="AY2797" s="148" t="s">
        <v>163</v>
      </c>
    </row>
    <row r="2798" spans="2:65" s="12" customFormat="1">
      <c r="B2798" s="147"/>
      <c r="D2798" s="141" t="s">
        <v>176</v>
      </c>
      <c r="E2798" s="148" t="s">
        <v>19</v>
      </c>
      <c r="F2798" s="149" t="s">
        <v>762</v>
      </c>
      <c r="H2798" s="148" t="s">
        <v>19</v>
      </c>
      <c r="I2798" s="150"/>
      <c r="L2798" s="147"/>
      <c r="M2798" s="151"/>
      <c r="T2798" s="152"/>
      <c r="AT2798" s="148" t="s">
        <v>176</v>
      </c>
      <c r="AU2798" s="148" t="s">
        <v>86</v>
      </c>
      <c r="AV2798" s="12" t="s">
        <v>84</v>
      </c>
      <c r="AW2798" s="12" t="s">
        <v>37</v>
      </c>
      <c r="AX2798" s="12" t="s">
        <v>76</v>
      </c>
      <c r="AY2798" s="148" t="s">
        <v>163</v>
      </c>
    </row>
    <row r="2799" spans="2:65" s="12" customFormat="1">
      <c r="B2799" s="147"/>
      <c r="D2799" s="141" t="s">
        <v>176</v>
      </c>
      <c r="E2799" s="148" t="s">
        <v>19</v>
      </c>
      <c r="F2799" s="149" t="s">
        <v>686</v>
      </c>
      <c r="H2799" s="148" t="s">
        <v>19</v>
      </c>
      <c r="I2799" s="150"/>
      <c r="L2799" s="147"/>
      <c r="M2799" s="151"/>
      <c r="T2799" s="152"/>
      <c r="AT2799" s="148" t="s">
        <v>176</v>
      </c>
      <c r="AU2799" s="148" t="s">
        <v>86</v>
      </c>
      <c r="AV2799" s="12" t="s">
        <v>84</v>
      </c>
      <c r="AW2799" s="12" t="s">
        <v>37</v>
      </c>
      <c r="AX2799" s="12" t="s">
        <v>76</v>
      </c>
      <c r="AY2799" s="148" t="s">
        <v>163</v>
      </c>
    </row>
    <row r="2800" spans="2:65" s="13" customFormat="1">
      <c r="B2800" s="153"/>
      <c r="D2800" s="141" t="s">
        <v>176</v>
      </c>
      <c r="E2800" s="154" t="s">
        <v>19</v>
      </c>
      <c r="F2800" s="155" t="s">
        <v>1905</v>
      </c>
      <c r="H2800" s="156">
        <v>27.36</v>
      </c>
      <c r="I2800" s="157"/>
      <c r="L2800" s="153"/>
      <c r="M2800" s="158"/>
      <c r="T2800" s="159"/>
      <c r="AT2800" s="154" t="s">
        <v>176</v>
      </c>
      <c r="AU2800" s="154" t="s">
        <v>86</v>
      </c>
      <c r="AV2800" s="13" t="s">
        <v>86</v>
      </c>
      <c r="AW2800" s="13" t="s">
        <v>37</v>
      </c>
      <c r="AX2800" s="13" t="s">
        <v>76</v>
      </c>
      <c r="AY2800" s="154" t="s">
        <v>163</v>
      </c>
    </row>
    <row r="2801" spans="2:65" s="12" customFormat="1">
      <c r="B2801" s="147"/>
      <c r="D2801" s="141" t="s">
        <v>176</v>
      </c>
      <c r="E2801" s="148" t="s">
        <v>19</v>
      </c>
      <c r="F2801" s="149" t="s">
        <v>764</v>
      </c>
      <c r="H2801" s="148" t="s">
        <v>19</v>
      </c>
      <c r="I2801" s="150"/>
      <c r="L2801" s="147"/>
      <c r="M2801" s="151"/>
      <c r="T2801" s="152"/>
      <c r="AT2801" s="148" t="s">
        <v>176</v>
      </c>
      <c r="AU2801" s="148" t="s">
        <v>86</v>
      </c>
      <c r="AV2801" s="12" t="s">
        <v>84</v>
      </c>
      <c r="AW2801" s="12" t="s">
        <v>37</v>
      </c>
      <c r="AX2801" s="12" t="s">
        <v>76</v>
      </c>
      <c r="AY2801" s="148" t="s">
        <v>163</v>
      </c>
    </row>
    <row r="2802" spans="2:65" s="12" customFormat="1">
      <c r="B2802" s="147"/>
      <c r="D2802" s="141" t="s">
        <v>176</v>
      </c>
      <c r="E2802" s="148" t="s">
        <v>19</v>
      </c>
      <c r="F2802" s="149" t="s">
        <v>688</v>
      </c>
      <c r="H2802" s="148" t="s">
        <v>19</v>
      </c>
      <c r="I2802" s="150"/>
      <c r="L2802" s="147"/>
      <c r="M2802" s="151"/>
      <c r="T2802" s="152"/>
      <c r="AT2802" s="148" t="s">
        <v>176</v>
      </c>
      <c r="AU2802" s="148" t="s">
        <v>86</v>
      </c>
      <c r="AV2802" s="12" t="s">
        <v>84</v>
      </c>
      <c r="AW2802" s="12" t="s">
        <v>37</v>
      </c>
      <c r="AX2802" s="12" t="s">
        <v>76</v>
      </c>
      <c r="AY2802" s="148" t="s">
        <v>163</v>
      </c>
    </row>
    <row r="2803" spans="2:65" s="13" customFormat="1">
      <c r="B2803" s="153"/>
      <c r="D2803" s="141" t="s">
        <v>176</v>
      </c>
      <c r="E2803" s="154" t="s">
        <v>19</v>
      </c>
      <c r="F2803" s="155" t="s">
        <v>1906</v>
      </c>
      <c r="H2803" s="156">
        <v>32.4</v>
      </c>
      <c r="I2803" s="157"/>
      <c r="L2803" s="153"/>
      <c r="M2803" s="158"/>
      <c r="T2803" s="159"/>
      <c r="AT2803" s="154" t="s">
        <v>176</v>
      </c>
      <c r="AU2803" s="154" t="s">
        <v>86</v>
      </c>
      <c r="AV2803" s="13" t="s">
        <v>86</v>
      </c>
      <c r="AW2803" s="13" t="s">
        <v>37</v>
      </c>
      <c r="AX2803" s="13" t="s">
        <v>76</v>
      </c>
      <c r="AY2803" s="154" t="s">
        <v>163</v>
      </c>
    </row>
    <row r="2804" spans="2:65" s="14" customFormat="1">
      <c r="B2804" s="160"/>
      <c r="D2804" s="141" t="s">
        <v>176</v>
      </c>
      <c r="E2804" s="161" t="s">
        <v>19</v>
      </c>
      <c r="F2804" s="162" t="s">
        <v>178</v>
      </c>
      <c r="H2804" s="163">
        <v>59.76</v>
      </c>
      <c r="I2804" s="164"/>
      <c r="L2804" s="160"/>
      <c r="M2804" s="165"/>
      <c r="T2804" s="166"/>
      <c r="AT2804" s="161" t="s">
        <v>176</v>
      </c>
      <c r="AU2804" s="161" t="s">
        <v>86</v>
      </c>
      <c r="AV2804" s="14" t="s">
        <v>170</v>
      </c>
      <c r="AW2804" s="14" t="s">
        <v>37</v>
      </c>
      <c r="AX2804" s="14" t="s">
        <v>84</v>
      </c>
      <c r="AY2804" s="161" t="s">
        <v>163</v>
      </c>
    </row>
    <row r="2805" spans="2:65" s="13" customFormat="1">
      <c r="B2805" s="153"/>
      <c r="D2805" s="141" t="s">
        <v>176</v>
      </c>
      <c r="F2805" s="155" t="s">
        <v>1907</v>
      </c>
      <c r="H2805" s="156">
        <v>62.747999999999998</v>
      </c>
      <c r="I2805" s="157"/>
      <c r="L2805" s="153"/>
      <c r="M2805" s="158"/>
      <c r="T2805" s="159"/>
      <c r="AT2805" s="154" t="s">
        <v>176</v>
      </c>
      <c r="AU2805" s="154" t="s">
        <v>86</v>
      </c>
      <c r="AV2805" s="13" t="s">
        <v>86</v>
      </c>
      <c r="AW2805" s="13" t="s">
        <v>4</v>
      </c>
      <c r="AX2805" s="13" t="s">
        <v>84</v>
      </c>
      <c r="AY2805" s="154" t="s">
        <v>163</v>
      </c>
    </row>
    <row r="2806" spans="2:65" s="1" customFormat="1" ht="33" customHeight="1">
      <c r="B2806" s="33"/>
      <c r="C2806" s="128" t="s">
        <v>1908</v>
      </c>
      <c r="D2806" s="128" t="s">
        <v>165</v>
      </c>
      <c r="E2806" s="129" t="s">
        <v>1909</v>
      </c>
      <c r="F2806" s="130" t="s">
        <v>1910</v>
      </c>
      <c r="G2806" s="131" t="s">
        <v>187</v>
      </c>
      <c r="H2806" s="132">
        <v>250.92</v>
      </c>
      <c r="I2806" s="133"/>
      <c r="J2806" s="134">
        <f>ROUND(I2806*H2806,2)</f>
        <v>0</v>
      </c>
      <c r="K2806" s="130" t="s">
        <v>169</v>
      </c>
      <c r="L2806" s="33"/>
      <c r="M2806" s="135" t="s">
        <v>19</v>
      </c>
      <c r="N2806" s="136" t="s">
        <v>47</v>
      </c>
      <c r="P2806" s="137">
        <f>O2806*H2806</f>
        <v>0</v>
      </c>
      <c r="Q2806" s="137">
        <v>1.2E-4</v>
      </c>
      <c r="R2806" s="137">
        <f>Q2806*H2806</f>
        <v>3.0110399999999999E-2</v>
      </c>
      <c r="S2806" s="137">
        <v>0</v>
      </c>
      <c r="T2806" s="138">
        <f>S2806*H2806</f>
        <v>0</v>
      </c>
      <c r="AR2806" s="139" t="s">
        <v>302</v>
      </c>
      <c r="AT2806" s="139" t="s">
        <v>165</v>
      </c>
      <c r="AU2806" s="139" t="s">
        <v>86</v>
      </c>
      <c r="AY2806" s="18" t="s">
        <v>163</v>
      </c>
      <c r="BE2806" s="140">
        <f>IF(N2806="základní",J2806,0)</f>
        <v>0</v>
      </c>
      <c r="BF2806" s="140">
        <f>IF(N2806="snížená",J2806,0)</f>
        <v>0</v>
      </c>
      <c r="BG2806" s="140">
        <f>IF(N2806="zákl. přenesená",J2806,0)</f>
        <v>0</v>
      </c>
      <c r="BH2806" s="140">
        <f>IF(N2806="sníž. přenesená",J2806,0)</f>
        <v>0</v>
      </c>
      <c r="BI2806" s="140">
        <f>IF(N2806="nulová",J2806,0)</f>
        <v>0</v>
      </c>
      <c r="BJ2806" s="18" t="s">
        <v>84</v>
      </c>
      <c r="BK2806" s="140">
        <f>ROUND(I2806*H2806,2)</f>
        <v>0</v>
      </c>
      <c r="BL2806" s="18" t="s">
        <v>302</v>
      </c>
      <c r="BM2806" s="139" t="s">
        <v>1911</v>
      </c>
    </row>
    <row r="2807" spans="2:65" s="1" customFormat="1" ht="28.8">
      <c r="B2807" s="33"/>
      <c r="D2807" s="141" t="s">
        <v>172</v>
      </c>
      <c r="F2807" s="142" t="s">
        <v>1912</v>
      </c>
      <c r="I2807" s="143"/>
      <c r="L2807" s="33"/>
      <c r="M2807" s="144"/>
      <c r="T2807" s="54"/>
      <c r="AT2807" s="18" t="s">
        <v>172</v>
      </c>
      <c r="AU2807" s="18" t="s">
        <v>86</v>
      </c>
    </row>
    <row r="2808" spans="2:65" s="1" customFormat="1">
      <c r="B2808" s="33"/>
      <c r="D2808" s="145" t="s">
        <v>174</v>
      </c>
      <c r="F2808" s="146" t="s">
        <v>1913</v>
      </c>
      <c r="I2808" s="143"/>
      <c r="L2808" s="33"/>
      <c r="M2808" s="144"/>
      <c r="T2808" s="54"/>
      <c r="AT2808" s="18" t="s">
        <v>174</v>
      </c>
      <c r="AU2808" s="18" t="s">
        <v>86</v>
      </c>
    </row>
    <row r="2809" spans="2:65" s="12" customFormat="1">
      <c r="B2809" s="147"/>
      <c r="D2809" s="141" t="s">
        <v>176</v>
      </c>
      <c r="E2809" s="148" t="s">
        <v>19</v>
      </c>
      <c r="F2809" s="149" t="s">
        <v>545</v>
      </c>
      <c r="H2809" s="148" t="s">
        <v>19</v>
      </c>
      <c r="I2809" s="150"/>
      <c r="L2809" s="147"/>
      <c r="M2809" s="151"/>
      <c r="T2809" s="152"/>
      <c r="AT2809" s="148" t="s">
        <v>176</v>
      </c>
      <c r="AU2809" s="148" t="s">
        <v>86</v>
      </c>
      <c r="AV2809" s="12" t="s">
        <v>84</v>
      </c>
      <c r="AW2809" s="12" t="s">
        <v>37</v>
      </c>
      <c r="AX2809" s="12" t="s">
        <v>76</v>
      </c>
      <c r="AY2809" s="148" t="s">
        <v>163</v>
      </c>
    </row>
    <row r="2810" spans="2:65" s="13" customFormat="1">
      <c r="B2810" s="153"/>
      <c r="D2810" s="141" t="s">
        <v>176</v>
      </c>
      <c r="E2810" s="154" t="s">
        <v>19</v>
      </c>
      <c r="F2810" s="155" t="s">
        <v>1708</v>
      </c>
      <c r="H2810" s="156">
        <v>250.92</v>
      </c>
      <c r="I2810" s="157"/>
      <c r="L2810" s="153"/>
      <c r="M2810" s="158"/>
      <c r="T2810" s="159"/>
      <c r="AT2810" s="154" t="s">
        <v>176</v>
      </c>
      <c r="AU2810" s="154" t="s">
        <v>86</v>
      </c>
      <c r="AV2810" s="13" t="s">
        <v>86</v>
      </c>
      <c r="AW2810" s="13" t="s">
        <v>37</v>
      </c>
      <c r="AX2810" s="13" t="s">
        <v>76</v>
      </c>
      <c r="AY2810" s="154" t="s">
        <v>163</v>
      </c>
    </row>
    <row r="2811" spans="2:65" s="14" customFormat="1">
      <c r="B2811" s="160"/>
      <c r="D2811" s="141" t="s">
        <v>176</v>
      </c>
      <c r="E2811" s="161" t="s">
        <v>19</v>
      </c>
      <c r="F2811" s="162" t="s">
        <v>178</v>
      </c>
      <c r="H2811" s="163">
        <v>250.92</v>
      </c>
      <c r="I2811" s="164"/>
      <c r="L2811" s="160"/>
      <c r="M2811" s="165"/>
      <c r="T2811" s="166"/>
      <c r="AT2811" s="161" t="s">
        <v>176</v>
      </c>
      <c r="AU2811" s="161" t="s">
        <v>86</v>
      </c>
      <c r="AV2811" s="14" t="s">
        <v>170</v>
      </c>
      <c r="AW2811" s="14" t="s">
        <v>37</v>
      </c>
      <c r="AX2811" s="14" t="s">
        <v>84</v>
      </c>
      <c r="AY2811" s="161" t="s">
        <v>163</v>
      </c>
    </row>
    <row r="2812" spans="2:65" s="1" customFormat="1" ht="24.15" customHeight="1">
      <c r="B2812" s="33"/>
      <c r="C2812" s="167" t="s">
        <v>1914</v>
      </c>
      <c r="D2812" s="167" t="s">
        <v>323</v>
      </c>
      <c r="E2812" s="168" t="s">
        <v>1915</v>
      </c>
      <c r="F2812" s="169" t="s">
        <v>1916</v>
      </c>
      <c r="G2812" s="170" t="s">
        <v>219</v>
      </c>
      <c r="H2812" s="171">
        <v>63.231999999999999</v>
      </c>
      <c r="I2812" s="172"/>
      <c r="J2812" s="173">
        <f>ROUND(I2812*H2812,2)</f>
        <v>0</v>
      </c>
      <c r="K2812" s="169" t="s">
        <v>169</v>
      </c>
      <c r="L2812" s="174"/>
      <c r="M2812" s="175" t="s">
        <v>19</v>
      </c>
      <c r="N2812" s="176" t="s">
        <v>47</v>
      </c>
      <c r="P2812" s="137">
        <f>O2812*H2812</f>
        <v>0</v>
      </c>
      <c r="Q2812" s="137">
        <v>0.03</v>
      </c>
      <c r="R2812" s="137">
        <f>Q2812*H2812</f>
        <v>1.89696</v>
      </c>
      <c r="S2812" s="137">
        <v>0</v>
      </c>
      <c r="T2812" s="138">
        <f>S2812*H2812</f>
        <v>0</v>
      </c>
      <c r="AR2812" s="139" t="s">
        <v>403</v>
      </c>
      <c r="AT2812" s="139" t="s">
        <v>323</v>
      </c>
      <c r="AU2812" s="139" t="s">
        <v>86</v>
      </c>
      <c r="AY2812" s="18" t="s">
        <v>163</v>
      </c>
      <c r="BE2812" s="140">
        <f>IF(N2812="základní",J2812,0)</f>
        <v>0</v>
      </c>
      <c r="BF2812" s="140">
        <f>IF(N2812="snížená",J2812,0)</f>
        <v>0</v>
      </c>
      <c r="BG2812" s="140">
        <f>IF(N2812="zákl. přenesená",J2812,0)</f>
        <v>0</v>
      </c>
      <c r="BH2812" s="140">
        <f>IF(N2812="sníž. přenesená",J2812,0)</f>
        <v>0</v>
      </c>
      <c r="BI2812" s="140">
        <f>IF(N2812="nulová",J2812,0)</f>
        <v>0</v>
      </c>
      <c r="BJ2812" s="18" t="s">
        <v>84</v>
      </c>
      <c r="BK2812" s="140">
        <f>ROUND(I2812*H2812,2)</f>
        <v>0</v>
      </c>
      <c r="BL2812" s="18" t="s">
        <v>302</v>
      </c>
      <c r="BM2812" s="139" t="s">
        <v>1917</v>
      </c>
    </row>
    <row r="2813" spans="2:65" s="1" customFormat="1">
      <c r="B2813" s="33"/>
      <c r="D2813" s="141" t="s">
        <v>172</v>
      </c>
      <c r="F2813" s="142" t="s">
        <v>1916</v>
      </c>
      <c r="I2813" s="143"/>
      <c r="L2813" s="33"/>
      <c r="M2813" s="144"/>
      <c r="T2813" s="54"/>
      <c r="AT2813" s="18" t="s">
        <v>172</v>
      </c>
      <c r="AU2813" s="18" t="s">
        <v>86</v>
      </c>
    </row>
    <row r="2814" spans="2:65" s="13" customFormat="1">
      <c r="B2814" s="153"/>
      <c r="D2814" s="141" t="s">
        <v>176</v>
      </c>
      <c r="F2814" s="155" t="s">
        <v>1918</v>
      </c>
      <c r="H2814" s="156">
        <v>63.231999999999999</v>
      </c>
      <c r="I2814" s="157"/>
      <c r="L2814" s="153"/>
      <c r="M2814" s="158"/>
      <c r="T2814" s="159"/>
      <c r="AT2814" s="154" t="s">
        <v>176</v>
      </c>
      <c r="AU2814" s="154" t="s">
        <v>86</v>
      </c>
      <c r="AV2814" s="13" t="s">
        <v>86</v>
      </c>
      <c r="AW2814" s="13" t="s">
        <v>4</v>
      </c>
      <c r="AX2814" s="13" t="s">
        <v>84</v>
      </c>
      <c r="AY2814" s="154" t="s">
        <v>163</v>
      </c>
    </row>
    <row r="2815" spans="2:65" s="1" customFormat="1" ht="24.15" customHeight="1">
      <c r="B2815" s="33"/>
      <c r="C2815" s="128" t="s">
        <v>1919</v>
      </c>
      <c r="D2815" s="128" t="s">
        <v>165</v>
      </c>
      <c r="E2815" s="129" t="s">
        <v>1920</v>
      </c>
      <c r="F2815" s="130" t="s">
        <v>1921</v>
      </c>
      <c r="G2815" s="131" t="s">
        <v>202</v>
      </c>
      <c r="H2815" s="132">
        <v>69.599999999999994</v>
      </c>
      <c r="I2815" s="133"/>
      <c r="J2815" s="134">
        <f>ROUND(I2815*H2815,2)</f>
        <v>0</v>
      </c>
      <c r="K2815" s="130" t="s">
        <v>169</v>
      </c>
      <c r="L2815" s="33"/>
      <c r="M2815" s="135" t="s">
        <v>19</v>
      </c>
      <c r="N2815" s="136" t="s">
        <v>47</v>
      </c>
      <c r="P2815" s="137">
        <f>O2815*H2815</f>
        <v>0</v>
      </c>
      <c r="Q2815" s="137">
        <v>3.0000000000000001E-5</v>
      </c>
      <c r="R2815" s="137">
        <f>Q2815*H2815</f>
        <v>2.088E-3</v>
      </c>
      <c r="S2815" s="137">
        <v>0</v>
      </c>
      <c r="T2815" s="138">
        <f>S2815*H2815</f>
        <v>0</v>
      </c>
      <c r="AR2815" s="139" t="s">
        <v>302</v>
      </c>
      <c r="AT2815" s="139" t="s">
        <v>165</v>
      </c>
      <c r="AU2815" s="139" t="s">
        <v>86</v>
      </c>
      <c r="AY2815" s="18" t="s">
        <v>163</v>
      </c>
      <c r="BE2815" s="140">
        <f>IF(N2815="základní",J2815,0)</f>
        <v>0</v>
      </c>
      <c r="BF2815" s="140">
        <f>IF(N2815="snížená",J2815,0)</f>
        <v>0</v>
      </c>
      <c r="BG2815" s="140">
        <f>IF(N2815="zákl. přenesená",J2815,0)</f>
        <v>0</v>
      </c>
      <c r="BH2815" s="140">
        <f>IF(N2815="sníž. přenesená",J2815,0)</f>
        <v>0</v>
      </c>
      <c r="BI2815" s="140">
        <f>IF(N2815="nulová",J2815,0)</f>
        <v>0</v>
      </c>
      <c r="BJ2815" s="18" t="s">
        <v>84</v>
      </c>
      <c r="BK2815" s="140">
        <f>ROUND(I2815*H2815,2)</f>
        <v>0</v>
      </c>
      <c r="BL2815" s="18" t="s">
        <v>302</v>
      </c>
      <c r="BM2815" s="139" t="s">
        <v>1922</v>
      </c>
    </row>
    <row r="2816" spans="2:65" s="1" customFormat="1" ht="19.2">
      <c r="B2816" s="33"/>
      <c r="D2816" s="141" t="s">
        <v>172</v>
      </c>
      <c r="F2816" s="142" t="s">
        <v>1923</v>
      </c>
      <c r="I2816" s="143"/>
      <c r="L2816" s="33"/>
      <c r="M2816" s="144"/>
      <c r="T2816" s="54"/>
      <c r="AT2816" s="18" t="s">
        <v>172</v>
      </c>
      <c r="AU2816" s="18" t="s">
        <v>86</v>
      </c>
    </row>
    <row r="2817" spans="2:65" s="1" customFormat="1">
      <c r="B2817" s="33"/>
      <c r="D2817" s="145" t="s">
        <v>174</v>
      </c>
      <c r="F2817" s="146" t="s">
        <v>1924</v>
      </c>
      <c r="I2817" s="143"/>
      <c r="L2817" s="33"/>
      <c r="M2817" s="144"/>
      <c r="T2817" s="54"/>
      <c r="AT2817" s="18" t="s">
        <v>174</v>
      </c>
      <c r="AU2817" s="18" t="s">
        <v>86</v>
      </c>
    </row>
    <row r="2818" spans="2:65" s="12" customFormat="1">
      <c r="B2818" s="147"/>
      <c r="D2818" s="141" t="s">
        <v>176</v>
      </c>
      <c r="E2818" s="148" t="s">
        <v>19</v>
      </c>
      <c r="F2818" s="149" t="s">
        <v>545</v>
      </c>
      <c r="H2818" s="148" t="s">
        <v>19</v>
      </c>
      <c r="I2818" s="150"/>
      <c r="L2818" s="147"/>
      <c r="M2818" s="151"/>
      <c r="T2818" s="152"/>
      <c r="AT2818" s="148" t="s">
        <v>176</v>
      </c>
      <c r="AU2818" s="148" t="s">
        <v>86</v>
      </c>
      <c r="AV2818" s="12" t="s">
        <v>84</v>
      </c>
      <c r="AW2818" s="12" t="s">
        <v>37</v>
      </c>
      <c r="AX2818" s="12" t="s">
        <v>76</v>
      </c>
      <c r="AY2818" s="148" t="s">
        <v>163</v>
      </c>
    </row>
    <row r="2819" spans="2:65" s="13" customFormat="1">
      <c r="B2819" s="153"/>
      <c r="D2819" s="141" t="s">
        <v>176</v>
      </c>
      <c r="E2819" s="154" t="s">
        <v>19</v>
      </c>
      <c r="F2819" s="155" t="s">
        <v>1730</v>
      </c>
      <c r="H2819" s="156">
        <v>69.599999999999994</v>
      </c>
      <c r="I2819" s="157"/>
      <c r="L2819" s="153"/>
      <c r="M2819" s="158"/>
      <c r="T2819" s="159"/>
      <c r="AT2819" s="154" t="s">
        <v>176</v>
      </c>
      <c r="AU2819" s="154" t="s">
        <v>86</v>
      </c>
      <c r="AV2819" s="13" t="s">
        <v>86</v>
      </c>
      <c r="AW2819" s="13" t="s">
        <v>37</v>
      </c>
      <c r="AX2819" s="13" t="s">
        <v>76</v>
      </c>
      <c r="AY2819" s="154" t="s">
        <v>163</v>
      </c>
    </row>
    <row r="2820" spans="2:65" s="14" customFormat="1">
      <c r="B2820" s="160"/>
      <c r="D2820" s="141" t="s">
        <v>176</v>
      </c>
      <c r="E2820" s="161" t="s">
        <v>19</v>
      </c>
      <c r="F2820" s="162" t="s">
        <v>178</v>
      </c>
      <c r="H2820" s="163">
        <v>69.599999999999994</v>
      </c>
      <c r="I2820" s="164"/>
      <c r="L2820" s="160"/>
      <c r="M2820" s="165"/>
      <c r="T2820" s="166"/>
      <c r="AT2820" s="161" t="s">
        <v>176</v>
      </c>
      <c r="AU2820" s="161" t="s">
        <v>86</v>
      </c>
      <c r="AV2820" s="14" t="s">
        <v>170</v>
      </c>
      <c r="AW2820" s="14" t="s">
        <v>37</v>
      </c>
      <c r="AX2820" s="14" t="s">
        <v>84</v>
      </c>
      <c r="AY2820" s="161" t="s">
        <v>163</v>
      </c>
    </row>
    <row r="2821" spans="2:65" s="1" customFormat="1" ht="24.15" customHeight="1">
      <c r="B2821" s="33"/>
      <c r="C2821" s="167" t="s">
        <v>1925</v>
      </c>
      <c r="D2821" s="167" t="s">
        <v>323</v>
      </c>
      <c r="E2821" s="168" t="s">
        <v>1926</v>
      </c>
      <c r="F2821" s="169" t="s">
        <v>1927</v>
      </c>
      <c r="G2821" s="170" t="s">
        <v>202</v>
      </c>
      <c r="H2821" s="171">
        <v>73.08</v>
      </c>
      <c r="I2821" s="172"/>
      <c r="J2821" s="173">
        <f>ROUND(I2821*H2821,2)</f>
        <v>0</v>
      </c>
      <c r="K2821" s="169" t="s">
        <v>169</v>
      </c>
      <c r="L2821" s="174"/>
      <c r="M2821" s="175" t="s">
        <v>19</v>
      </c>
      <c r="N2821" s="176" t="s">
        <v>47</v>
      </c>
      <c r="P2821" s="137">
        <f>O2821*H2821</f>
        <v>0</v>
      </c>
      <c r="Q2821" s="137">
        <v>5.5000000000000003E-4</v>
      </c>
      <c r="R2821" s="137">
        <f>Q2821*H2821</f>
        <v>4.0194000000000001E-2</v>
      </c>
      <c r="S2821" s="137">
        <v>0</v>
      </c>
      <c r="T2821" s="138">
        <f>S2821*H2821</f>
        <v>0</v>
      </c>
      <c r="AR2821" s="139" t="s">
        <v>403</v>
      </c>
      <c r="AT2821" s="139" t="s">
        <v>323</v>
      </c>
      <c r="AU2821" s="139" t="s">
        <v>86</v>
      </c>
      <c r="AY2821" s="18" t="s">
        <v>163</v>
      </c>
      <c r="BE2821" s="140">
        <f>IF(N2821="základní",J2821,0)</f>
        <v>0</v>
      </c>
      <c r="BF2821" s="140">
        <f>IF(N2821="snížená",J2821,0)</f>
        <v>0</v>
      </c>
      <c r="BG2821" s="140">
        <f>IF(N2821="zákl. přenesená",J2821,0)</f>
        <v>0</v>
      </c>
      <c r="BH2821" s="140">
        <f>IF(N2821="sníž. přenesená",J2821,0)</f>
        <v>0</v>
      </c>
      <c r="BI2821" s="140">
        <f>IF(N2821="nulová",J2821,0)</f>
        <v>0</v>
      </c>
      <c r="BJ2821" s="18" t="s">
        <v>84</v>
      </c>
      <c r="BK2821" s="140">
        <f>ROUND(I2821*H2821,2)</f>
        <v>0</v>
      </c>
      <c r="BL2821" s="18" t="s">
        <v>302</v>
      </c>
      <c r="BM2821" s="139" t="s">
        <v>1928</v>
      </c>
    </row>
    <row r="2822" spans="2:65" s="1" customFormat="1">
      <c r="B2822" s="33"/>
      <c r="D2822" s="141" t="s">
        <v>172</v>
      </c>
      <c r="F2822" s="142" t="s">
        <v>1927</v>
      </c>
      <c r="I2822" s="143"/>
      <c r="L2822" s="33"/>
      <c r="M2822" s="144"/>
      <c r="T2822" s="54"/>
      <c r="AT2822" s="18" t="s">
        <v>172</v>
      </c>
      <c r="AU2822" s="18" t="s">
        <v>86</v>
      </c>
    </row>
    <row r="2823" spans="2:65" s="13" customFormat="1">
      <c r="B2823" s="153"/>
      <c r="D2823" s="141" t="s">
        <v>176</v>
      </c>
      <c r="F2823" s="155" t="s">
        <v>1929</v>
      </c>
      <c r="H2823" s="156">
        <v>73.08</v>
      </c>
      <c r="I2823" s="157"/>
      <c r="L2823" s="153"/>
      <c r="M2823" s="158"/>
      <c r="T2823" s="159"/>
      <c r="AT2823" s="154" t="s">
        <v>176</v>
      </c>
      <c r="AU2823" s="154" t="s">
        <v>86</v>
      </c>
      <c r="AV2823" s="13" t="s">
        <v>86</v>
      </c>
      <c r="AW2823" s="13" t="s">
        <v>4</v>
      </c>
      <c r="AX2823" s="13" t="s">
        <v>84</v>
      </c>
      <c r="AY2823" s="154" t="s">
        <v>163</v>
      </c>
    </row>
    <row r="2824" spans="2:65" s="1" customFormat="1" ht="24.15" customHeight="1">
      <c r="B2824" s="33"/>
      <c r="C2824" s="128" t="s">
        <v>1930</v>
      </c>
      <c r="D2824" s="128" t="s">
        <v>165</v>
      </c>
      <c r="E2824" s="129" t="s">
        <v>1931</v>
      </c>
      <c r="F2824" s="130" t="s">
        <v>1932</v>
      </c>
      <c r="G2824" s="131" t="s">
        <v>187</v>
      </c>
      <c r="H2824" s="132">
        <v>250.92</v>
      </c>
      <c r="I2824" s="133"/>
      <c r="J2824" s="134">
        <f>ROUND(I2824*H2824,2)</f>
        <v>0</v>
      </c>
      <c r="K2824" s="130" t="s">
        <v>169</v>
      </c>
      <c r="L2824" s="33"/>
      <c r="M2824" s="135" t="s">
        <v>19</v>
      </c>
      <c r="N2824" s="136" t="s">
        <v>47</v>
      </c>
      <c r="P2824" s="137">
        <f>O2824*H2824</f>
        <v>0</v>
      </c>
      <c r="Q2824" s="137">
        <v>1E-4</v>
      </c>
      <c r="R2824" s="137">
        <f>Q2824*H2824</f>
        <v>2.5092E-2</v>
      </c>
      <c r="S2824" s="137">
        <v>0</v>
      </c>
      <c r="T2824" s="138">
        <f>S2824*H2824</f>
        <v>0</v>
      </c>
      <c r="AR2824" s="139" t="s">
        <v>302</v>
      </c>
      <c r="AT2824" s="139" t="s">
        <v>165</v>
      </c>
      <c r="AU2824" s="139" t="s">
        <v>86</v>
      </c>
      <c r="AY2824" s="18" t="s">
        <v>163</v>
      </c>
      <c r="BE2824" s="140">
        <f>IF(N2824="základní",J2824,0)</f>
        <v>0</v>
      </c>
      <c r="BF2824" s="140">
        <f>IF(N2824="snížená",J2824,0)</f>
        <v>0</v>
      </c>
      <c r="BG2824" s="140">
        <f>IF(N2824="zákl. přenesená",J2824,0)</f>
        <v>0</v>
      </c>
      <c r="BH2824" s="140">
        <f>IF(N2824="sníž. přenesená",J2824,0)</f>
        <v>0</v>
      </c>
      <c r="BI2824" s="140">
        <f>IF(N2824="nulová",J2824,0)</f>
        <v>0</v>
      </c>
      <c r="BJ2824" s="18" t="s">
        <v>84</v>
      </c>
      <c r="BK2824" s="140">
        <f>ROUND(I2824*H2824,2)</f>
        <v>0</v>
      </c>
      <c r="BL2824" s="18" t="s">
        <v>302</v>
      </c>
      <c r="BM2824" s="139" t="s">
        <v>1933</v>
      </c>
    </row>
    <row r="2825" spans="2:65" s="1" customFormat="1" ht="28.8">
      <c r="B2825" s="33"/>
      <c r="D2825" s="141" t="s">
        <v>172</v>
      </c>
      <c r="F2825" s="142" t="s">
        <v>1934</v>
      </c>
      <c r="I2825" s="143"/>
      <c r="L2825" s="33"/>
      <c r="M2825" s="144"/>
      <c r="T2825" s="54"/>
      <c r="AT2825" s="18" t="s">
        <v>172</v>
      </c>
      <c r="AU2825" s="18" t="s">
        <v>86</v>
      </c>
    </row>
    <row r="2826" spans="2:65" s="1" customFormat="1">
      <c r="B2826" s="33"/>
      <c r="D2826" s="145" t="s">
        <v>174</v>
      </c>
      <c r="F2826" s="146" t="s">
        <v>1935</v>
      </c>
      <c r="I2826" s="143"/>
      <c r="L2826" s="33"/>
      <c r="M2826" s="144"/>
      <c r="T2826" s="54"/>
      <c r="AT2826" s="18" t="s">
        <v>174</v>
      </c>
      <c r="AU2826" s="18" t="s">
        <v>86</v>
      </c>
    </row>
    <row r="2827" spans="2:65" s="12" customFormat="1">
      <c r="B2827" s="147"/>
      <c r="D2827" s="141" t="s">
        <v>176</v>
      </c>
      <c r="E2827" s="148" t="s">
        <v>19</v>
      </c>
      <c r="F2827" s="149" t="s">
        <v>545</v>
      </c>
      <c r="H2827" s="148" t="s">
        <v>19</v>
      </c>
      <c r="I2827" s="150"/>
      <c r="L2827" s="147"/>
      <c r="M2827" s="151"/>
      <c r="T2827" s="152"/>
      <c r="AT2827" s="148" t="s">
        <v>176</v>
      </c>
      <c r="AU2827" s="148" t="s">
        <v>86</v>
      </c>
      <c r="AV2827" s="12" t="s">
        <v>84</v>
      </c>
      <c r="AW2827" s="12" t="s">
        <v>37</v>
      </c>
      <c r="AX2827" s="12" t="s">
        <v>76</v>
      </c>
      <c r="AY2827" s="148" t="s">
        <v>163</v>
      </c>
    </row>
    <row r="2828" spans="2:65" s="13" customFormat="1">
      <c r="B2828" s="153"/>
      <c r="D2828" s="141" t="s">
        <v>176</v>
      </c>
      <c r="E2828" s="154" t="s">
        <v>19</v>
      </c>
      <c r="F2828" s="155" t="s">
        <v>1708</v>
      </c>
      <c r="H2828" s="156">
        <v>250.92</v>
      </c>
      <c r="I2828" s="157"/>
      <c r="L2828" s="153"/>
      <c r="M2828" s="158"/>
      <c r="T2828" s="159"/>
      <c r="AT2828" s="154" t="s">
        <v>176</v>
      </c>
      <c r="AU2828" s="154" t="s">
        <v>86</v>
      </c>
      <c r="AV2828" s="13" t="s">
        <v>86</v>
      </c>
      <c r="AW2828" s="13" t="s">
        <v>37</v>
      </c>
      <c r="AX2828" s="13" t="s">
        <v>76</v>
      </c>
      <c r="AY2828" s="154" t="s">
        <v>163</v>
      </c>
    </row>
    <row r="2829" spans="2:65" s="14" customFormat="1">
      <c r="B2829" s="160"/>
      <c r="D2829" s="141" t="s">
        <v>176</v>
      </c>
      <c r="E2829" s="161" t="s">
        <v>19</v>
      </c>
      <c r="F2829" s="162" t="s">
        <v>178</v>
      </c>
      <c r="H2829" s="163">
        <v>250.92</v>
      </c>
      <c r="I2829" s="164"/>
      <c r="L2829" s="160"/>
      <c r="M2829" s="165"/>
      <c r="T2829" s="166"/>
      <c r="AT2829" s="161" t="s">
        <v>176</v>
      </c>
      <c r="AU2829" s="161" t="s">
        <v>86</v>
      </c>
      <c r="AV2829" s="14" t="s">
        <v>170</v>
      </c>
      <c r="AW2829" s="14" t="s">
        <v>37</v>
      </c>
      <c r="AX2829" s="14" t="s">
        <v>84</v>
      </c>
      <c r="AY2829" s="161" t="s">
        <v>163</v>
      </c>
    </row>
    <row r="2830" spans="2:65" s="1" customFormat="1" ht="33" customHeight="1">
      <c r="B2830" s="33"/>
      <c r="C2830" s="128" t="s">
        <v>1936</v>
      </c>
      <c r="D2830" s="128" t="s">
        <v>165</v>
      </c>
      <c r="E2830" s="129" t="s">
        <v>1937</v>
      </c>
      <c r="F2830" s="130" t="s">
        <v>1938</v>
      </c>
      <c r="G2830" s="131" t="s">
        <v>187</v>
      </c>
      <c r="H2830" s="132">
        <v>280.12</v>
      </c>
      <c r="I2830" s="133"/>
      <c r="J2830" s="134">
        <f>ROUND(I2830*H2830,2)</f>
        <v>0</v>
      </c>
      <c r="K2830" s="130" t="s">
        <v>169</v>
      </c>
      <c r="L2830" s="33"/>
      <c r="M2830" s="135" t="s">
        <v>19</v>
      </c>
      <c r="N2830" s="136" t="s">
        <v>47</v>
      </c>
      <c r="P2830" s="137">
        <f>O2830*H2830</f>
        <v>0</v>
      </c>
      <c r="Q2830" s="137">
        <v>1.2E-4</v>
      </c>
      <c r="R2830" s="137">
        <f>Q2830*H2830</f>
        <v>3.3614400000000003E-2</v>
      </c>
      <c r="S2830" s="137">
        <v>0</v>
      </c>
      <c r="T2830" s="138">
        <f>S2830*H2830</f>
        <v>0</v>
      </c>
      <c r="AR2830" s="139" t="s">
        <v>302</v>
      </c>
      <c r="AT2830" s="139" t="s">
        <v>165</v>
      </c>
      <c r="AU2830" s="139" t="s">
        <v>86</v>
      </c>
      <c r="AY2830" s="18" t="s">
        <v>163</v>
      </c>
      <c r="BE2830" s="140">
        <f>IF(N2830="základní",J2830,0)</f>
        <v>0</v>
      </c>
      <c r="BF2830" s="140">
        <f>IF(N2830="snížená",J2830,0)</f>
        <v>0</v>
      </c>
      <c r="BG2830" s="140">
        <f>IF(N2830="zákl. přenesená",J2830,0)</f>
        <v>0</v>
      </c>
      <c r="BH2830" s="140">
        <f>IF(N2830="sníž. přenesená",J2830,0)</f>
        <v>0</v>
      </c>
      <c r="BI2830" s="140">
        <f>IF(N2830="nulová",J2830,0)</f>
        <v>0</v>
      </c>
      <c r="BJ2830" s="18" t="s">
        <v>84</v>
      </c>
      <c r="BK2830" s="140">
        <f>ROUND(I2830*H2830,2)</f>
        <v>0</v>
      </c>
      <c r="BL2830" s="18" t="s">
        <v>302</v>
      </c>
      <c r="BM2830" s="139" t="s">
        <v>1939</v>
      </c>
    </row>
    <row r="2831" spans="2:65" s="1" customFormat="1" ht="19.2">
      <c r="B2831" s="33"/>
      <c r="D2831" s="141" t="s">
        <v>172</v>
      </c>
      <c r="F2831" s="142" t="s">
        <v>1940</v>
      </c>
      <c r="I2831" s="143"/>
      <c r="L2831" s="33"/>
      <c r="M2831" s="144"/>
      <c r="T2831" s="54"/>
      <c r="AT2831" s="18" t="s">
        <v>172</v>
      </c>
      <c r="AU2831" s="18" t="s">
        <v>86</v>
      </c>
    </row>
    <row r="2832" spans="2:65" s="1" customFormat="1">
      <c r="B2832" s="33"/>
      <c r="D2832" s="145" t="s">
        <v>174</v>
      </c>
      <c r="F2832" s="146" t="s">
        <v>1941</v>
      </c>
      <c r="I2832" s="143"/>
      <c r="L2832" s="33"/>
      <c r="M2832" s="144"/>
      <c r="T2832" s="54"/>
      <c r="AT2832" s="18" t="s">
        <v>174</v>
      </c>
      <c r="AU2832" s="18" t="s">
        <v>86</v>
      </c>
    </row>
    <row r="2833" spans="2:65" s="12" customFormat="1">
      <c r="B2833" s="147"/>
      <c r="D2833" s="141" t="s">
        <v>176</v>
      </c>
      <c r="E2833" s="148" t="s">
        <v>19</v>
      </c>
      <c r="F2833" s="149" t="s">
        <v>545</v>
      </c>
      <c r="H2833" s="148" t="s">
        <v>19</v>
      </c>
      <c r="I2833" s="150"/>
      <c r="L2833" s="147"/>
      <c r="M2833" s="151"/>
      <c r="T2833" s="152"/>
      <c r="AT2833" s="148" t="s">
        <v>176</v>
      </c>
      <c r="AU2833" s="148" t="s">
        <v>86</v>
      </c>
      <c r="AV2833" s="12" t="s">
        <v>84</v>
      </c>
      <c r="AW2833" s="12" t="s">
        <v>37</v>
      </c>
      <c r="AX2833" s="12" t="s">
        <v>76</v>
      </c>
      <c r="AY2833" s="148" t="s">
        <v>163</v>
      </c>
    </row>
    <row r="2834" spans="2:65" s="12" customFormat="1">
      <c r="B2834" s="147"/>
      <c r="D2834" s="141" t="s">
        <v>176</v>
      </c>
      <c r="E2834" s="148" t="s">
        <v>19</v>
      </c>
      <c r="F2834" s="149" t="s">
        <v>1942</v>
      </c>
      <c r="H2834" s="148" t="s">
        <v>19</v>
      </c>
      <c r="I2834" s="150"/>
      <c r="L2834" s="147"/>
      <c r="M2834" s="151"/>
      <c r="T2834" s="152"/>
      <c r="AT2834" s="148" t="s">
        <v>176</v>
      </c>
      <c r="AU2834" s="148" t="s">
        <v>86</v>
      </c>
      <c r="AV2834" s="12" t="s">
        <v>84</v>
      </c>
      <c r="AW2834" s="12" t="s">
        <v>37</v>
      </c>
      <c r="AX2834" s="12" t="s">
        <v>76</v>
      </c>
      <c r="AY2834" s="148" t="s">
        <v>163</v>
      </c>
    </row>
    <row r="2835" spans="2:65" s="13" customFormat="1">
      <c r="B2835" s="153"/>
      <c r="D2835" s="141" t="s">
        <v>176</v>
      </c>
      <c r="E2835" s="154" t="s">
        <v>19</v>
      </c>
      <c r="F2835" s="155" t="s">
        <v>1708</v>
      </c>
      <c r="H2835" s="156">
        <v>250.92</v>
      </c>
      <c r="I2835" s="157"/>
      <c r="L2835" s="153"/>
      <c r="M2835" s="158"/>
      <c r="T2835" s="159"/>
      <c r="AT2835" s="154" t="s">
        <v>176</v>
      </c>
      <c r="AU2835" s="154" t="s">
        <v>86</v>
      </c>
      <c r="AV2835" s="13" t="s">
        <v>86</v>
      </c>
      <c r="AW2835" s="13" t="s">
        <v>37</v>
      </c>
      <c r="AX2835" s="13" t="s">
        <v>76</v>
      </c>
      <c r="AY2835" s="154" t="s">
        <v>163</v>
      </c>
    </row>
    <row r="2836" spans="2:65" s="12" customFormat="1">
      <c r="B2836" s="147"/>
      <c r="D2836" s="141" t="s">
        <v>176</v>
      </c>
      <c r="E2836" s="148" t="s">
        <v>19</v>
      </c>
      <c r="F2836" s="149" t="s">
        <v>1943</v>
      </c>
      <c r="H2836" s="148" t="s">
        <v>19</v>
      </c>
      <c r="I2836" s="150"/>
      <c r="L2836" s="147"/>
      <c r="M2836" s="151"/>
      <c r="T2836" s="152"/>
      <c r="AT2836" s="148" t="s">
        <v>176</v>
      </c>
      <c r="AU2836" s="148" t="s">
        <v>86</v>
      </c>
      <c r="AV2836" s="12" t="s">
        <v>84</v>
      </c>
      <c r="AW2836" s="12" t="s">
        <v>37</v>
      </c>
      <c r="AX2836" s="12" t="s">
        <v>76</v>
      </c>
      <c r="AY2836" s="148" t="s">
        <v>163</v>
      </c>
    </row>
    <row r="2837" spans="2:65" s="13" customFormat="1">
      <c r="B2837" s="153"/>
      <c r="D2837" s="141" t="s">
        <v>176</v>
      </c>
      <c r="E2837" s="154" t="s">
        <v>19</v>
      </c>
      <c r="F2837" s="155" t="s">
        <v>1944</v>
      </c>
      <c r="H2837" s="156">
        <v>29.2</v>
      </c>
      <c r="I2837" s="157"/>
      <c r="L2837" s="153"/>
      <c r="M2837" s="158"/>
      <c r="T2837" s="159"/>
      <c r="AT2837" s="154" t="s">
        <v>176</v>
      </c>
      <c r="AU2837" s="154" t="s">
        <v>86</v>
      </c>
      <c r="AV2837" s="13" t="s">
        <v>86</v>
      </c>
      <c r="AW2837" s="13" t="s">
        <v>37</v>
      </c>
      <c r="AX2837" s="13" t="s">
        <v>76</v>
      </c>
      <c r="AY2837" s="154" t="s">
        <v>163</v>
      </c>
    </row>
    <row r="2838" spans="2:65" s="14" customFormat="1">
      <c r="B2838" s="160"/>
      <c r="D2838" s="141" t="s">
        <v>176</v>
      </c>
      <c r="E2838" s="161" t="s">
        <v>19</v>
      </c>
      <c r="F2838" s="162" t="s">
        <v>178</v>
      </c>
      <c r="H2838" s="163">
        <v>280.12</v>
      </c>
      <c r="I2838" s="164"/>
      <c r="L2838" s="160"/>
      <c r="M2838" s="165"/>
      <c r="T2838" s="166"/>
      <c r="AT2838" s="161" t="s">
        <v>176</v>
      </c>
      <c r="AU2838" s="161" t="s">
        <v>86</v>
      </c>
      <c r="AV2838" s="14" t="s">
        <v>170</v>
      </c>
      <c r="AW2838" s="14" t="s">
        <v>37</v>
      </c>
      <c r="AX2838" s="14" t="s">
        <v>84</v>
      </c>
      <c r="AY2838" s="161" t="s">
        <v>163</v>
      </c>
    </row>
    <row r="2839" spans="2:65" s="1" customFormat="1" ht="16.5" customHeight="1">
      <c r="B2839" s="33"/>
      <c r="C2839" s="167" t="s">
        <v>1945</v>
      </c>
      <c r="D2839" s="167" t="s">
        <v>323</v>
      </c>
      <c r="E2839" s="168" t="s">
        <v>1946</v>
      </c>
      <c r="F2839" s="169" t="s">
        <v>1947</v>
      </c>
      <c r="G2839" s="170" t="s">
        <v>219</v>
      </c>
      <c r="H2839" s="171">
        <v>17.646999999999998</v>
      </c>
      <c r="I2839" s="172"/>
      <c r="J2839" s="173">
        <f>ROUND(I2839*H2839,2)</f>
        <v>0</v>
      </c>
      <c r="K2839" s="169" t="s">
        <v>169</v>
      </c>
      <c r="L2839" s="174"/>
      <c r="M2839" s="175" t="s">
        <v>19</v>
      </c>
      <c r="N2839" s="176" t="s">
        <v>47</v>
      </c>
      <c r="P2839" s="137">
        <f>O2839*H2839</f>
        <v>0</v>
      </c>
      <c r="Q2839" s="137">
        <v>2.5000000000000001E-2</v>
      </c>
      <c r="R2839" s="137">
        <f>Q2839*H2839</f>
        <v>0.44117499999999998</v>
      </c>
      <c r="S2839" s="137">
        <v>0</v>
      </c>
      <c r="T2839" s="138">
        <f>S2839*H2839</f>
        <v>0</v>
      </c>
      <c r="AR2839" s="139" t="s">
        <v>403</v>
      </c>
      <c r="AT2839" s="139" t="s">
        <v>323</v>
      </c>
      <c r="AU2839" s="139" t="s">
        <v>86</v>
      </c>
      <c r="AY2839" s="18" t="s">
        <v>163</v>
      </c>
      <c r="BE2839" s="140">
        <f>IF(N2839="základní",J2839,0)</f>
        <v>0</v>
      </c>
      <c r="BF2839" s="140">
        <f>IF(N2839="snížená",J2839,0)</f>
        <v>0</v>
      </c>
      <c r="BG2839" s="140">
        <f>IF(N2839="zákl. přenesená",J2839,0)</f>
        <v>0</v>
      </c>
      <c r="BH2839" s="140">
        <f>IF(N2839="sníž. přenesená",J2839,0)</f>
        <v>0</v>
      </c>
      <c r="BI2839" s="140">
        <f>IF(N2839="nulová",J2839,0)</f>
        <v>0</v>
      </c>
      <c r="BJ2839" s="18" t="s">
        <v>84</v>
      </c>
      <c r="BK2839" s="140">
        <f>ROUND(I2839*H2839,2)</f>
        <v>0</v>
      </c>
      <c r="BL2839" s="18" t="s">
        <v>302</v>
      </c>
      <c r="BM2839" s="139" t="s">
        <v>1948</v>
      </c>
    </row>
    <row r="2840" spans="2:65" s="1" customFormat="1">
      <c r="B2840" s="33"/>
      <c r="D2840" s="141" t="s">
        <v>172</v>
      </c>
      <c r="F2840" s="142" t="s">
        <v>1947</v>
      </c>
      <c r="I2840" s="143"/>
      <c r="L2840" s="33"/>
      <c r="M2840" s="144"/>
      <c r="T2840" s="54"/>
      <c r="AT2840" s="18" t="s">
        <v>172</v>
      </c>
      <c r="AU2840" s="18" t="s">
        <v>86</v>
      </c>
    </row>
    <row r="2841" spans="2:65" s="12" customFormat="1">
      <c r="B2841" s="147"/>
      <c r="D2841" s="141" t="s">
        <v>176</v>
      </c>
      <c r="E2841" s="148" t="s">
        <v>19</v>
      </c>
      <c r="F2841" s="149" t="s">
        <v>1949</v>
      </c>
      <c r="H2841" s="148" t="s">
        <v>19</v>
      </c>
      <c r="I2841" s="150"/>
      <c r="L2841" s="147"/>
      <c r="M2841" s="151"/>
      <c r="T2841" s="152"/>
      <c r="AT2841" s="148" t="s">
        <v>176</v>
      </c>
      <c r="AU2841" s="148" t="s">
        <v>86</v>
      </c>
      <c r="AV2841" s="12" t="s">
        <v>84</v>
      </c>
      <c r="AW2841" s="12" t="s">
        <v>37</v>
      </c>
      <c r="AX2841" s="12" t="s">
        <v>76</v>
      </c>
      <c r="AY2841" s="148" t="s">
        <v>163</v>
      </c>
    </row>
    <row r="2842" spans="2:65" s="13" customFormat="1">
      <c r="B2842" s="153"/>
      <c r="D2842" s="141" t="s">
        <v>176</v>
      </c>
      <c r="E2842" s="154" t="s">
        <v>19</v>
      </c>
      <c r="F2842" s="155" t="s">
        <v>1950</v>
      </c>
      <c r="H2842" s="156">
        <v>15.055</v>
      </c>
      <c r="I2842" s="157"/>
      <c r="L2842" s="153"/>
      <c r="M2842" s="158"/>
      <c r="T2842" s="159"/>
      <c r="AT2842" s="154" t="s">
        <v>176</v>
      </c>
      <c r="AU2842" s="154" t="s">
        <v>86</v>
      </c>
      <c r="AV2842" s="13" t="s">
        <v>86</v>
      </c>
      <c r="AW2842" s="13" t="s">
        <v>37</v>
      </c>
      <c r="AX2842" s="13" t="s">
        <v>76</v>
      </c>
      <c r="AY2842" s="154" t="s">
        <v>163</v>
      </c>
    </row>
    <row r="2843" spans="2:65" s="12" customFormat="1">
      <c r="B2843" s="147"/>
      <c r="D2843" s="141" t="s">
        <v>176</v>
      </c>
      <c r="E2843" s="148" t="s">
        <v>19</v>
      </c>
      <c r="F2843" s="149" t="s">
        <v>1949</v>
      </c>
      <c r="H2843" s="148" t="s">
        <v>19</v>
      </c>
      <c r="I2843" s="150"/>
      <c r="L2843" s="147"/>
      <c r="M2843" s="151"/>
      <c r="T2843" s="152"/>
      <c r="AT2843" s="148" t="s">
        <v>176</v>
      </c>
      <c r="AU2843" s="148" t="s">
        <v>86</v>
      </c>
      <c r="AV2843" s="12" t="s">
        <v>84</v>
      </c>
      <c r="AW2843" s="12" t="s">
        <v>37</v>
      </c>
      <c r="AX2843" s="12" t="s">
        <v>76</v>
      </c>
      <c r="AY2843" s="148" t="s">
        <v>163</v>
      </c>
    </row>
    <row r="2844" spans="2:65" s="13" customFormat="1">
      <c r="B2844" s="153"/>
      <c r="D2844" s="141" t="s">
        <v>176</v>
      </c>
      <c r="E2844" s="154" t="s">
        <v>19</v>
      </c>
      <c r="F2844" s="155" t="s">
        <v>1951</v>
      </c>
      <c r="H2844" s="156">
        <v>1.752</v>
      </c>
      <c r="I2844" s="157"/>
      <c r="L2844" s="153"/>
      <c r="M2844" s="158"/>
      <c r="T2844" s="159"/>
      <c r="AT2844" s="154" t="s">
        <v>176</v>
      </c>
      <c r="AU2844" s="154" t="s">
        <v>86</v>
      </c>
      <c r="AV2844" s="13" t="s">
        <v>86</v>
      </c>
      <c r="AW2844" s="13" t="s">
        <v>37</v>
      </c>
      <c r="AX2844" s="13" t="s">
        <v>76</v>
      </c>
      <c r="AY2844" s="154" t="s">
        <v>163</v>
      </c>
    </row>
    <row r="2845" spans="2:65" s="14" customFormat="1">
      <c r="B2845" s="160"/>
      <c r="D2845" s="141" t="s">
        <v>176</v>
      </c>
      <c r="E2845" s="161" t="s">
        <v>19</v>
      </c>
      <c r="F2845" s="162" t="s">
        <v>178</v>
      </c>
      <c r="H2845" s="163">
        <v>16.806999999999999</v>
      </c>
      <c r="I2845" s="164"/>
      <c r="L2845" s="160"/>
      <c r="M2845" s="165"/>
      <c r="T2845" s="166"/>
      <c r="AT2845" s="161" t="s">
        <v>176</v>
      </c>
      <c r="AU2845" s="161" t="s">
        <v>86</v>
      </c>
      <c r="AV2845" s="14" t="s">
        <v>170</v>
      </c>
      <c r="AW2845" s="14" t="s">
        <v>37</v>
      </c>
      <c r="AX2845" s="14" t="s">
        <v>84</v>
      </c>
      <c r="AY2845" s="161" t="s">
        <v>163</v>
      </c>
    </row>
    <row r="2846" spans="2:65" s="13" customFormat="1">
      <c r="B2846" s="153"/>
      <c r="D2846" s="141" t="s">
        <v>176</v>
      </c>
      <c r="F2846" s="155" t="s">
        <v>1952</v>
      </c>
      <c r="H2846" s="156">
        <v>17.646999999999998</v>
      </c>
      <c r="I2846" s="157"/>
      <c r="L2846" s="153"/>
      <c r="M2846" s="158"/>
      <c r="T2846" s="159"/>
      <c r="AT2846" s="154" t="s">
        <v>176</v>
      </c>
      <c r="AU2846" s="154" t="s">
        <v>86</v>
      </c>
      <c r="AV2846" s="13" t="s">
        <v>86</v>
      </c>
      <c r="AW2846" s="13" t="s">
        <v>4</v>
      </c>
      <c r="AX2846" s="13" t="s">
        <v>84</v>
      </c>
      <c r="AY2846" s="154" t="s">
        <v>163</v>
      </c>
    </row>
    <row r="2847" spans="2:65" s="1" customFormat="1" ht="24.15" customHeight="1">
      <c r="B2847" s="33"/>
      <c r="C2847" s="128" t="s">
        <v>1953</v>
      </c>
      <c r="D2847" s="128" t="s">
        <v>165</v>
      </c>
      <c r="E2847" s="129" t="s">
        <v>1954</v>
      </c>
      <c r="F2847" s="130" t="s">
        <v>1955</v>
      </c>
      <c r="G2847" s="131" t="s">
        <v>1696</v>
      </c>
      <c r="H2847" s="185"/>
      <c r="I2847" s="133"/>
      <c r="J2847" s="134">
        <f>ROUND(I2847*H2847,2)</f>
        <v>0</v>
      </c>
      <c r="K2847" s="130" t="s">
        <v>169</v>
      </c>
      <c r="L2847" s="33"/>
      <c r="M2847" s="135" t="s">
        <v>19</v>
      </c>
      <c r="N2847" s="136" t="s">
        <v>47</v>
      </c>
      <c r="P2847" s="137">
        <f>O2847*H2847</f>
        <v>0</v>
      </c>
      <c r="Q2847" s="137">
        <v>0</v>
      </c>
      <c r="R2847" s="137">
        <f>Q2847*H2847</f>
        <v>0</v>
      </c>
      <c r="S2847" s="137">
        <v>0</v>
      </c>
      <c r="T2847" s="138">
        <f>S2847*H2847</f>
        <v>0</v>
      </c>
      <c r="AR2847" s="139" t="s">
        <v>302</v>
      </c>
      <c r="AT2847" s="139" t="s">
        <v>165</v>
      </c>
      <c r="AU2847" s="139" t="s">
        <v>86</v>
      </c>
      <c r="AY2847" s="18" t="s">
        <v>163</v>
      </c>
      <c r="BE2847" s="140">
        <f>IF(N2847="základní",J2847,0)</f>
        <v>0</v>
      </c>
      <c r="BF2847" s="140">
        <f>IF(N2847="snížená",J2847,0)</f>
        <v>0</v>
      </c>
      <c r="BG2847" s="140">
        <f>IF(N2847="zákl. přenesená",J2847,0)</f>
        <v>0</v>
      </c>
      <c r="BH2847" s="140">
        <f>IF(N2847="sníž. přenesená",J2847,0)</f>
        <v>0</v>
      </c>
      <c r="BI2847" s="140">
        <f>IF(N2847="nulová",J2847,0)</f>
        <v>0</v>
      </c>
      <c r="BJ2847" s="18" t="s">
        <v>84</v>
      </c>
      <c r="BK2847" s="140">
        <f>ROUND(I2847*H2847,2)</f>
        <v>0</v>
      </c>
      <c r="BL2847" s="18" t="s">
        <v>302</v>
      </c>
      <c r="BM2847" s="139" t="s">
        <v>1956</v>
      </c>
    </row>
    <row r="2848" spans="2:65" s="1" customFormat="1" ht="28.8">
      <c r="B2848" s="33"/>
      <c r="D2848" s="141" t="s">
        <v>172</v>
      </c>
      <c r="F2848" s="142" t="s">
        <v>1957</v>
      </c>
      <c r="I2848" s="143"/>
      <c r="L2848" s="33"/>
      <c r="M2848" s="144"/>
      <c r="T2848" s="54"/>
      <c r="AT2848" s="18" t="s">
        <v>172</v>
      </c>
      <c r="AU2848" s="18" t="s">
        <v>86</v>
      </c>
    </row>
    <row r="2849" spans="2:65" s="1" customFormat="1">
      <c r="B2849" s="33"/>
      <c r="D2849" s="145" t="s">
        <v>174</v>
      </c>
      <c r="F2849" s="146" t="s">
        <v>1958</v>
      </c>
      <c r="I2849" s="143"/>
      <c r="L2849" s="33"/>
      <c r="M2849" s="144"/>
      <c r="T2849" s="54"/>
      <c r="AT2849" s="18" t="s">
        <v>174</v>
      </c>
      <c r="AU2849" s="18" t="s">
        <v>86</v>
      </c>
    </row>
    <row r="2850" spans="2:65" s="11" customFormat="1" ht="22.8" customHeight="1">
      <c r="B2850" s="116"/>
      <c r="D2850" s="117" t="s">
        <v>75</v>
      </c>
      <c r="E2850" s="126" t="s">
        <v>1959</v>
      </c>
      <c r="F2850" s="126" t="s">
        <v>1960</v>
      </c>
      <c r="I2850" s="119"/>
      <c r="J2850" s="127">
        <f>BK2850</f>
        <v>0</v>
      </c>
      <c r="L2850" s="116"/>
      <c r="M2850" s="121"/>
      <c r="P2850" s="122">
        <f>SUM(P2851:P2877)</f>
        <v>0</v>
      </c>
      <c r="R2850" s="122">
        <f>SUM(R2851:R2877)</f>
        <v>1.553E-2</v>
      </c>
      <c r="T2850" s="123">
        <f>SUM(T2851:T2877)</f>
        <v>0</v>
      </c>
      <c r="AR2850" s="117" t="s">
        <v>86</v>
      </c>
      <c r="AT2850" s="124" t="s">
        <v>75</v>
      </c>
      <c r="AU2850" s="124" t="s">
        <v>84</v>
      </c>
      <c r="AY2850" s="117" t="s">
        <v>163</v>
      </c>
      <c r="BK2850" s="125">
        <f>SUM(BK2851:BK2877)</f>
        <v>0</v>
      </c>
    </row>
    <row r="2851" spans="2:65" s="1" customFormat="1" ht="24.15" customHeight="1">
      <c r="B2851" s="33"/>
      <c r="C2851" s="128" t="s">
        <v>1961</v>
      </c>
      <c r="D2851" s="128" t="s">
        <v>165</v>
      </c>
      <c r="E2851" s="129" t="s">
        <v>1962</v>
      </c>
      <c r="F2851" s="130" t="s">
        <v>1963</v>
      </c>
      <c r="G2851" s="131" t="s">
        <v>168</v>
      </c>
      <c r="H2851" s="132">
        <v>2</v>
      </c>
      <c r="I2851" s="133"/>
      <c r="J2851" s="134">
        <f>ROUND(I2851*H2851,2)</f>
        <v>0</v>
      </c>
      <c r="K2851" s="130" t="s">
        <v>169</v>
      </c>
      <c r="L2851" s="33"/>
      <c r="M2851" s="135" t="s">
        <v>19</v>
      </c>
      <c r="N2851" s="136" t="s">
        <v>47</v>
      </c>
      <c r="P2851" s="137">
        <f>O2851*H2851</f>
        <v>0</v>
      </c>
      <c r="Q2851" s="137">
        <v>1.15E-3</v>
      </c>
      <c r="R2851" s="137">
        <f>Q2851*H2851</f>
        <v>2.3E-3</v>
      </c>
      <c r="S2851" s="137">
        <v>0</v>
      </c>
      <c r="T2851" s="138">
        <f>S2851*H2851</f>
        <v>0</v>
      </c>
      <c r="AR2851" s="139" t="s">
        <v>302</v>
      </c>
      <c r="AT2851" s="139" t="s">
        <v>165</v>
      </c>
      <c r="AU2851" s="139" t="s">
        <v>86</v>
      </c>
      <c r="AY2851" s="18" t="s">
        <v>163</v>
      </c>
      <c r="BE2851" s="140">
        <f>IF(N2851="základní",J2851,0)</f>
        <v>0</v>
      </c>
      <c r="BF2851" s="140">
        <f>IF(N2851="snížená",J2851,0)</f>
        <v>0</v>
      </c>
      <c r="BG2851" s="140">
        <f>IF(N2851="zákl. přenesená",J2851,0)</f>
        <v>0</v>
      </c>
      <c r="BH2851" s="140">
        <f>IF(N2851="sníž. přenesená",J2851,0)</f>
        <v>0</v>
      </c>
      <c r="BI2851" s="140">
        <f>IF(N2851="nulová",J2851,0)</f>
        <v>0</v>
      </c>
      <c r="BJ2851" s="18" t="s">
        <v>84</v>
      </c>
      <c r="BK2851" s="140">
        <f>ROUND(I2851*H2851,2)</f>
        <v>0</v>
      </c>
      <c r="BL2851" s="18" t="s">
        <v>302</v>
      </c>
      <c r="BM2851" s="139" t="s">
        <v>1964</v>
      </c>
    </row>
    <row r="2852" spans="2:65" s="1" customFormat="1" ht="19.2">
      <c r="B2852" s="33"/>
      <c r="D2852" s="141" t="s">
        <v>172</v>
      </c>
      <c r="F2852" s="142" t="s">
        <v>1965</v>
      </c>
      <c r="I2852" s="143"/>
      <c r="L2852" s="33"/>
      <c r="M2852" s="144"/>
      <c r="T2852" s="54"/>
      <c r="AT2852" s="18" t="s">
        <v>172</v>
      </c>
      <c r="AU2852" s="18" t="s">
        <v>86</v>
      </c>
    </row>
    <row r="2853" spans="2:65" s="1" customFormat="1">
      <c r="B2853" s="33"/>
      <c r="D2853" s="145" t="s">
        <v>174</v>
      </c>
      <c r="F2853" s="146" t="s">
        <v>1966</v>
      </c>
      <c r="I2853" s="143"/>
      <c r="L2853" s="33"/>
      <c r="M2853" s="144"/>
      <c r="T2853" s="54"/>
      <c r="AT2853" s="18" t="s">
        <v>174</v>
      </c>
      <c r="AU2853" s="18" t="s">
        <v>86</v>
      </c>
    </row>
    <row r="2854" spans="2:65" s="12" customFormat="1">
      <c r="B2854" s="147"/>
      <c r="D2854" s="141" t="s">
        <v>176</v>
      </c>
      <c r="E2854" s="148" t="s">
        <v>19</v>
      </c>
      <c r="F2854" s="149" t="s">
        <v>545</v>
      </c>
      <c r="H2854" s="148" t="s">
        <v>19</v>
      </c>
      <c r="I2854" s="150"/>
      <c r="L2854" s="147"/>
      <c r="M2854" s="151"/>
      <c r="T2854" s="152"/>
      <c r="AT2854" s="148" t="s">
        <v>176</v>
      </c>
      <c r="AU2854" s="148" t="s">
        <v>86</v>
      </c>
      <c r="AV2854" s="12" t="s">
        <v>84</v>
      </c>
      <c r="AW2854" s="12" t="s">
        <v>37</v>
      </c>
      <c r="AX2854" s="12" t="s">
        <v>76</v>
      </c>
      <c r="AY2854" s="148" t="s">
        <v>163</v>
      </c>
    </row>
    <row r="2855" spans="2:65" s="13" customFormat="1">
      <c r="B2855" s="153"/>
      <c r="D2855" s="141" t="s">
        <v>176</v>
      </c>
      <c r="E2855" s="154" t="s">
        <v>19</v>
      </c>
      <c r="F2855" s="155" t="s">
        <v>86</v>
      </c>
      <c r="H2855" s="156">
        <v>2</v>
      </c>
      <c r="I2855" s="157"/>
      <c r="L2855" s="153"/>
      <c r="M2855" s="158"/>
      <c r="T2855" s="159"/>
      <c r="AT2855" s="154" t="s">
        <v>176</v>
      </c>
      <c r="AU2855" s="154" t="s">
        <v>86</v>
      </c>
      <c r="AV2855" s="13" t="s">
        <v>86</v>
      </c>
      <c r="AW2855" s="13" t="s">
        <v>37</v>
      </c>
      <c r="AX2855" s="13" t="s">
        <v>76</v>
      </c>
      <c r="AY2855" s="154" t="s">
        <v>163</v>
      </c>
    </row>
    <row r="2856" spans="2:65" s="14" customFormat="1">
      <c r="B2856" s="160"/>
      <c r="D2856" s="141" t="s">
        <v>176</v>
      </c>
      <c r="E2856" s="161" t="s">
        <v>19</v>
      </c>
      <c r="F2856" s="162" t="s">
        <v>178</v>
      </c>
      <c r="H2856" s="163">
        <v>2</v>
      </c>
      <c r="I2856" s="164"/>
      <c r="L2856" s="160"/>
      <c r="M2856" s="165"/>
      <c r="T2856" s="166"/>
      <c r="AT2856" s="161" t="s">
        <v>176</v>
      </c>
      <c r="AU2856" s="161" t="s">
        <v>86</v>
      </c>
      <c r="AV2856" s="14" t="s">
        <v>170</v>
      </c>
      <c r="AW2856" s="14" t="s">
        <v>37</v>
      </c>
      <c r="AX2856" s="14" t="s">
        <v>84</v>
      </c>
      <c r="AY2856" s="161" t="s">
        <v>163</v>
      </c>
    </row>
    <row r="2857" spans="2:65" s="1" customFormat="1" ht="24.15" customHeight="1">
      <c r="B2857" s="33"/>
      <c r="C2857" s="167" t="s">
        <v>1967</v>
      </c>
      <c r="D2857" s="167" t="s">
        <v>323</v>
      </c>
      <c r="E2857" s="168" t="s">
        <v>1968</v>
      </c>
      <c r="F2857" s="169" t="s">
        <v>1969</v>
      </c>
      <c r="G2857" s="170" t="s">
        <v>168</v>
      </c>
      <c r="H2857" s="171">
        <v>2</v>
      </c>
      <c r="I2857" s="172"/>
      <c r="J2857" s="173">
        <f>ROUND(I2857*H2857,2)</f>
        <v>0</v>
      </c>
      <c r="K2857" s="169" t="s">
        <v>169</v>
      </c>
      <c r="L2857" s="174"/>
      <c r="M2857" s="175" t="s">
        <v>19</v>
      </c>
      <c r="N2857" s="176" t="s">
        <v>47</v>
      </c>
      <c r="P2857" s="137">
        <f>O2857*H2857</f>
        <v>0</v>
      </c>
      <c r="Q2857" s="137">
        <v>4.8000000000000001E-4</v>
      </c>
      <c r="R2857" s="137">
        <f>Q2857*H2857</f>
        <v>9.6000000000000002E-4</v>
      </c>
      <c r="S2857" s="137">
        <v>0</v>
      </c>
      <c r="T2857" s="138">
        <f>S2857*H2857</f>
        <v>0</v>
      </c>
      <c r="AR2857" s="139" t="s">
        <v>403</v>
      </c>
      <c r="AT2857" s="139" t="s">
        <v>323</v>
      </c>
      <c r="AU2857" s="139" t="s">
        <v>86</v>
      </c>
      <c r="AY2857" s="18" t="s">
        <v>163</v>
      </c>
      <c r="BE2857" s="140">
        <f>IF(N2857="základní",J2857,0)</f>
        <v>0</v>
      </c>
      <c r="BF2857" s="140">
        <f>IF(N2857="snížená",J2857,0)</f>
        <v>0</v>
      </c>
      <c r="BG2857" s="140">
        <f>IF(N2857="zákl. přenesená",J2857,0)</f>
        <v>0</v>
      </c>
      <c r="BH2857" s="140">
        <f>IF(N2857="sníž. přenesená",J2857,0)</f>
        <v>0</v>
      </c>
      <c r="BI2857" s="140">
        <f>IF(N2857="nulová",J2857,0)</f>
        <v>0</v>
      </c>
      <c r="BJ2857" s="18" t="s">
        <v>84</v>
      </c>
      <c r="BK2857" s="140">
        <f>ROUND(I2857*H2857,2)</f>
        <v>0</v>
      </c>
      <c r="BL2857" s="18" t="s">
        <v>302</v>
      </c>
      <c r="BM2857" s="139" t="s">
        <v>1970</v>
      </c>
    </row>
    <row r="2858" spans="2:65" s="1" customFormat="1" ht="19.2">
      <c r="B2858" s="33"/>
      <c r="D2858" s="141" t="s">
        <v>172</v>
      </c>
      <c r="F2858" s="142" t="s">
        <v>1969</v>
      </c>
      <c r="I2858" s="143"/>
      <c r="L2858" s="33"/>
      <c r="M2858" s="144"/>
      <c r="T2858" s="54"/>
      <c r="AT2858" s="18" t="s">
        <v>172</v>
      </c>
      <c r="AU2858" s="18" t="s">
        <v>86</v>
      </c>
    </row>
    <row r="2859" spans="2:65" s="1" customFormat="1" ht="24.15" customHeight="1">
      <c r="B2859" s="33"/>
      <c r="C2859" s="167" t="s">
        <v>1971</v>
      </c>
      <c r="D2859" s="167" t="s">
        <v>323</v>
      </c>
      <c r="E2859" s="168" t="s">
        <v>1972</v>
      </c>
      <c r="F2859" s="169" t="s">
        <v>1973</v>
      </c>
      <c r="G2859" s="170" t="s">
        <v>168</v>
      </c>
      <c r="H2859" s="171">
        <v>2</v>
      </c>
      <c r="I2859" s="172"/>
      <c r="J2859" s="173">
        <f>ROUND(I2859*H2859,2)</f>
        <v>0</v>
      </c>
      <c r="K2859" s="169" t="s">
        <v>169</v>
      </c>
      <c r="L2859" s="174"/>
      <c r="M2859" s="175" t="s">
        <v>19</v>
      </c>
      <c r="N2859" s="176" t="s">
        <v>47</v>
      </c>
      <c r="P2859" s="137">
        <f>O2859*H2859</f>
        <v>0</v>
      </c>
      <c r="Q2859" s="137">
        <v>1.81E-3</v>
      </c>
      <c r="R2859" s="137">
        <f>Q2859*H2859</f>
        <v>3.62E-3</v>
      </c>
      <c r="S2859" s="137">
        <v>0</v>
      </c>
      <c r="T2859" s="138">
        <f>S2859*H2859</f>
        <v>0</v>
      </c>
      <c r="AR2859" s="139" t="s">
        <v>403</v>
      </c>
      <c r="AT2859" s="139" t="s">
        <v>323</v>
      </c>
      <c r="AU2859" s="139" t="s">
        <v>86</v>
      </c>
      <c r="AY2859" s="18" t="s">
        <v>163</v>
      </c>
      <c r="BE2859" s="140">
        <f>IF(N2859="základní",J2859,0)</f>
        <v>0</v>
      </c>
      <c r="BF2859" s="140">
        <f>IF(N2859="snížená",J2859,0)</f>
        <v>0</v>
      </c>
      <c r="BG2859" s="140">
        <f>IF(N2859="zákl. přenesená",J2859,0)</f>
        <v>0</v>
      </c>
      <c r="BH2859" s="140">
        <f>IF(N2859="sníž. přenesená",J2859,0)</f>
        <v>0</v>
      </c>
      <c r="BI2859" s="140">
        <f>IF(N2859="nulová",J2859,0)</f>
        <v>0</v>
      </c>
      <c r="BJ2859" s="18" t="s">
        <v>84</v>
      </c>
      <c r="BK2859" s="140">
        <f>ROUND(I2859*H2859,2)</f>
        <v>0</v>
      </c>
      <c r="BL2859" s="18" t="s">
        <v>302</v>
      </c>
      <c r="BM2859" s="139" t="s">
        <v>1974</v>
      </c>
    </row>
    <row r="2860" spans="2:65" s="1" customFormat="1" ht="19.2">
      <c r="B2860" s="33"/>
      <c r="D2860" s="141" t="s">
        <v>172</v>
      </c>
      <c r="F2860" s="142" t="s">
        <v>1973</v>
      </c>
      <c r="I2860" s="143"/>
      <c r="L2860" s="33"/>
      <c r="M2860" s="144"/>
      <c r="T2860" s="54"/>
      <c r="AT2860" s="18" t="s">
        <v>172</v>
      </c>
      <c r="AU2860" s="18" t="s">
        <v>86</v>
      </c>
    </row>
    <row r="2861" spans="2:65" s="1" customFormat="1" ht="24.15" customHeight="1">
      <c r="B2861" s="33"/>
      <c r="C2861" s="167" t="s">
        <v>1975</v>
      </c>
      <c r="D2861" s="167" t="s">
        <v>323</v>
      </c>
      <c r="E2861" s="168" t="s">
        <v>1976</v>
      </c>
      <c r="F2861" s="169" t="s">
        <v>1977</v>
      </c>
      <c r="G2861" s="170" t="s">
        <v>168</v>
      </c>
      <c r="H2861" s="171">
        <v>2</v>
      </c>
      <c r="I2861" s="172"/>
      <c r="J2861" s="173">
        <f>ROUND(I2861*H2861,2)</f>
        <v>0</v>
      </c>
      <c r="K2861" s="169" t="s">
        <v>169</v>
      </c>
      <c r="L2861" s="174"/>
      <c r="M2861" s="175" t="s">
        <v>19</v>
      </c>
      <c r="N2861" s="176" t="s">
        <v>47</v>
      </c>
      <c r="P2861" s="137">
        <f>O2861*H2861</f>
        <v>0</v>
      </c>
      <c r="Q2861" s="137">
        <v>2.6800000000000001E-3</v>
      </c>
      <c r="R2861" s="137">
        <f>Q2861*H2861</f>
        <v>5.3600000000000002E-3</v>
      </c>
      <c r="S2861" s="137">
        <v>0</v>
      </c>
      <c r="T2861" s="138">
        <f>S2861*H2861</f>
        <v>0</v>
      </c>
      <c r="AR2861" s="139" t="s">
        <v>403</v>
      </c>
      <c r="AT2861" s="139" t="s">
        <v>323</v>
      </c>
      <c r="AU2861" s="139" t="s">
        <v>86</v>
      </c>
      <c r="AY2861" s="18" t="s">
        <v>163</v>
      </c>
      <c r="BE2861" s="140">
        <f>IF(N2861="základní",J2861,0)</f>
        <v>0</v>
      </c>
      <c r="BF2861" s="140">
        <f>IF(N2861="snížená",J2861,0)</f>
        <v>0</v>
      </c>
      <c r="BG2861" s="140">
        <f>IF(N2861="zákl. přenesená",J2861,0)</f>
        <v>0</v>
      </c>
      <c r="BH2861" s="140">
        <f>IF(N2861="sníž. přenesená",J2861,0)</f>
        <v>0</v>
      </c>
      <c r="BI2861" s="140">
        <f>IF(N2861="nulová",J2861,0)</f>
        <v>0</v>
      </c>
      <c r="BJ2861" s="18" t="s">
        <v>84</v>
      </c>
      <c r="BK2861" s="140">
        <f>ROUND(I2861*H2861,2)</f>
        <v>0</v>
      </c>
      <c r="BL2861" s="18" t="s">
        <v>302</v>
      </c>
      <c r="BM2861" s="139" t="s">
        <v>1978</v>
      </c>
    </row>
    <row r="2862" spans="2:65" s="1" customFormat="1" ht="19.2">
      <c r="B2862" s="33"/>
      <c r="D2862" s="141" t="s">
        <v>172</v>
      </c>
      <c r="F2862" s="142" t="s">
        <v>1977</v>
      </c>
      <c r="I2862" s="143"/>
      <c r="L2862" s="33"/>
      <c r="M2862" s="144"/>
      <c r="T2862" s="54"/>
      <c r="AT2862" s="18" t="s">
        <v>172</v>
      </c>
      <c r="AU2862" s="18" t="s">
        <v>86</v>
      </c>
    </row>
    <row r="2863" spans="2:65" s="1" customFormat="1" ht="24.15" customHeight="1">
      <c r="B2863" s="33"/>
      <c r="C2863" s="128" t="s">
        <v>1979</v>
      </c>
      <c r="D2863" s="128" t="s">
        <v>165</v>
      </c>
      <c r="E2863" s="129" t="s">
        <v>1980</v>
      </c>
      <c r="F2863" s="130" t="s">
        <v>1981</v>
      </c>
      <c r="G2863" s="131" t="s">
        <v>168</v>
      </c>
      <c r="H2863" s="132">
        <v>2</v>
      </c>
      <c r="I2863" s="133"/>
      <c r="J2863" s="134">
        <f>ROUND(I2863*H2863,2)</f>
        <v>0</v>
      </c>
      <c r="K2863" s="130" t="s">
        <v>169</v>
      </c>
      <c r="L2863" s="33"/>
      <c r="M2863" s="135" t="s">
        <v>19</v>
      </c>
      <c r="N2863" s="136" t="s">
        <v>47</v>
      </c>
      <c r="P2863" s="137">
        <f>O2863*H2863</f>
        <v>0</v>
      </c>
      <c r="Q2863" s="137">
        <v>1.5E-3</v>
      </c>
      <c r="R2863" s="137">
        <f>Q2863*H2863</f>
        <v>3.0000000000000001E-3</v>
      </c>
      <c r="S2863" s="137">
        <v>0</v>
      </c>
      <c r="T2863" s="138">
        <f>S2863*H2863</f>
        <v>0</v>
      </c>
      <c r="AR2863" s="139" t="s">
        <v>302</v>
      </c>
      <c r="AT2863" s="139" t="s">
        <v>165</v>
      </c>
      <c r="AU2863" s="139" t="s">
        <v>86</v>
      </c>
      <c r="AY2863" s="18" t="s">
        <v>163</v>
      </c>
      <c r="BE2863" s="140">
        <f>IF(N2863="základní",J2863,0)</f>
        <v>0</v>
      </c>
      <c r="BF2863" s="140">
        <f>IF(N2863="snížená",J2863,0)</f>
        <v>0</v>
      </c>
      <c r="BG2863" s="140">
        <f>IF(N2863="zákl. přenesená",J2863,0)</f>
        <v>0</v>
      </c>
      <c r="BH2863" s="140">
        <f>IF(N2863="sníž. přenesená",J2863,0)</f>
        <v>0</v>
      </c>
      <c r="BI2863" s="140">
        <f>IF(N2863="nulová",J2863,0)</f>
        <v>0</v>
      </c>
      <c r="BJ2863" s="18" t="s">
        <v>84</v>
      </c>
      <c r="BK2863" s="140">
        <f>ROUND(I2863*H2863,2)</f>
        <v>0</v>
      </c>
      <c r="BL2863" s="18" t="s">
        <v>302</v>
      </c>
      <c r="BM2863" s="139" t="s">
        <v>1982</v>
      </c>
    </row>
    <row r="2864" spans="2:65" s="1" customFormat="1" ht="19.2">
      <c r="B2864" s="33"/>
      <c r="D2864" s="141" t="s">
        <v>172</v>
      </c>
      <c r="F2864" s="142" t="s">
        <v>1983</v>
      </c>
      <c r="I2864" s="143"/>
      <c r="L2864" s="33"/>
      <c r="M2864" s="144"/>
      <c r="T2864" s="54"/>
      <c r="AT2864" s="18" t="s">
        <v>172</v>
      </c>
      <c r="AU2864" s="18" t="s">
        <v>86</v>
      </c>
    </row>
    <row r="2865" spans="2:65" s="1" customFormat="1">
      <c r="B2865" s="33"/>
      <c r="D2865" s="145" t="s">
        <v>174</v>
      </c>
      <c r="F2865" s="146" t="s">
        <v>1984</v>
      </c>
      <c r="I2865" s="143"/>
      <c r="L2865" s="33"/>
      <c r="M2865" s="144"/>
      <c r="T2865" s="54"/>
      <c r="AT2865" s="18" t="s">
        <v>174</v>
      </c>
      <c r="AU2865" s="18" t="s">
        <v>86</v>
      </c>
    </row>
    <row r="2866" spans="2:65" s="12" customFormat="1">
      <c r="B2866" s="147"/>
      <c r="D2866" s="141" t="s">
        <v>176</v>
      </c>
      <c r="E2866" s="148" t="s">
        <v>19</v>
      </c>
      <c r="F2866" s="149" t="s">
        <v>545</v>
      </c>
      <c r="H2866" s="148" t="s">
        <v>19</v>
      </c>
      <c r="I2866" s="150"/>
      <c r="L2866" s="147"/>
      <c r="M2866" s="151"/>
      <c r="T2866" s="152"/>
      <c r="AT2866" s="148" t="s">
        <v>176</v>
      </c>
      <c r="AU2866" s="148" t="s">
        <v>86</v>
      </c>
      <c r="AV2866" s="12" t="s">
        <v>84</v>
      </c>
      <c r="AW2866" s="12" t="s">
        <v>37</v>
      </c>
      <c r="AX2866" s="12" t="s">
        <v>76</v>
      </c>
      <c r="AY2866" s="148" t="s">
        <v>163</v>
      </c>
    </row>
    <row r="2867" spans="2:65" s="13" customFormat="1">
      <c r="B2867" s="153"/>
      <c r="D2867" s="141" t="s">
        <v>176</v>
      </c>
      <c r="E2867" s="154" t="s">
        <v>19</v>
      </c>
      <c r="F2867" s="155" t="s">
        <v>86</v>
      </c>
      <c r="H2867" s="156">
        <v>2</v>
      </c>
      <c r="I2867" s="157"/>
      <c r="L2867" s="153"/>
      <c r="M2867" s="158"/>
      <c r="T2867" s="159"/>
      <c r="AT2867" s="154" t="s">
        <v>176</v>
      </c>
      <c r="AU2867" s="154" t="s">
        <v>86</v>
      </c>
      <c r="AV2867" s="13" t="s">
        <v>86</v>
      </c>
      <c r="AW2867" s="13" t="s">
        <v>37</v>
      </c>
      <c r="AX2867" s="13" t="s">
        <v>76</v>
      </c>
      <c r="AY2867" s="154" t="s">
        <v>163</v>
      </c>
    </row>
    <row r="2868" spans="2:65" s="14" customFormat="1">
      <c r="B2868" s="160"/>
      <c r="D2868" s="141" t="s">
        <v>176</v>
      </c>
      <c r="E2868" s="161" t="s">
        <v>19</v>
      </c>
      <c r="F2868" s="162" t="s">
        <v>178</v>
      </c>
      <c r="H2868" s="163">
        <v>2</v>
      </c>
      <c r="I2868" s="164"/>
      <c r="L2868" s="160"/>
      <c r="M2868" s="165"/>
      <c r="T2868" s="166"/>
      <c r="AT2868" s="161" t="s">
        <v>176</v>
      </c>
      <c r="AU2868" s="161" t="s">
        <v>86</v>
      </c>
      <c r="AV2868" s="14" t="s">
        <v>170</v>
      </c>
      <c r="AW2868" s="14" t="s">
        <v>37</v>
      </c>
      <c r="AX2868" s="14" t="s">
        <v>84</v>
      </c>
      <c r="AY2868" s="161" t="s">
        <v>163</v>
      </c>
    </row>
    <row r="2869" spans="2:65" s="1" customFormat="1" ht="16.5" customHeight="1">
      <c r="B2869" s="33"/>
      <c r="C2869" s="128" t="s">
        <v>1985</v>
      </c>
      <c r="D2869" s="128" t="s">
        <v>165</v>
      </c>
      <c r="E2869" s="129" t="s">
        <v>1986</v>
      </c>
      <c r="F2869" s="130" t="s">
        <v>1987</v>
      </c>
      <c r="G2869" s="131" t="s">
        <v>168</v>
      </c>
      <c r="H2869" s="132">
        <v>1</v>
      </c>
      <c r="I2869" s="133"/>
      <c r="J2869" s="134">
        <f>ROUND(I2869*H2869,2)</f>
        <v>0</v>
      </c>
      <c r="K2869" s="130" t="s">
        <v>19</v>
      </c>
      <c r="L2869" s="33"/>
      <c r="M2869" s="135" t="s">
        <v>19</v>
      </c>
      <c r="N2869" s="136" t="s">
        <v>47</v>
      </c>
      <c r="P2869" s="137">
        <f>O2869*H2869</f>
        <v>0</v>
      </c>
      <c r="Q2869" s="137">
        <v>2.9E-4</v>
      </c>
      <c r="R2869" s="137">
        <f>Q2869*H2869</f>
        <v>2.9E-4</v>
      </c>
      <c r="S2869" s="137">
        <v>0</v>
      </c>
      <c r="T2869" s="138">
        <f>S2869*H2869</f>
        <v>0</v>
      </c>
      <c r="AR2869" s="139" t="s">
        <v>302</v>
      </c>
      <c r="AT2869" s="139" t="s">
        <v>165</v>
      </c>
      <c r="AU2869" s="139" t="s">
        <v>86</v>
      </c>
      <c r="AY2869" s="18" t="s">
        <v>163</v>
      </c>
      <c r="BE2869" s="140">
        <f>IF(N2869="základní",J2869,0)</f>
        <v>0</v>
      </c>
      <c r="BF2869" s="140">
        <f>IF(N2869="snížená",J2869,0)</f>
        <v>0</v>
      </c>
      <c r="BG2869" s="140">
        <f>IF(N2869="zákl. přenesená",J2869,0)</f>
        <v>0</v>
      </c>
      <c r="BH2869" s="140">
        <f>IF(N2869="sníž. přenesená",J2869,0)</f>
        <v>0</v>
      </c>
      <c r="BI2869" s="140">
        <f>IF(N2869="nulová",J2869,0)</f>
        <v>0</v>
      </c>
      <c r="BJ2869" s="18" t="s">
        <v>84</v>
      </c>
      <c r="BK2869" s="140">
        <f>ROUND(I2869*H2869,2)</f>
        <v>0</v>
      </c>
      <c r="BL2869" s="18" t="s">
        <v>302</v>
      </c>
      <c r="BM2869" s="139" t="s">
        <v>1988</v>
      </c>
    </row>
    <row r="2870" spans="2:65" s="1" customFormat="1">
      <c r="B2870" s="33"/>
      <c r="D2870" s="141" t="s">
        <v>172</v>
      </c>
      <c r="F2870" s="142" t="s">
        <v>1987</v>
      </c>
      <c r="I2870" s="143"/>
      <c r="L2870" s="33"/>
      <c r="M2870" s="144"/>
      <c r="T2870" s="54"/>
      <c r="AT2870" s="18" t="s">
        <v>172</v>
      </c>
      <c r="AU2870" s="18" t="s">
        <v>86</v>
      </c>
    </row>
    <row r="2871" spans="2:65" s="12" customFormat="1">
      <c r="B2871" s="147"/>
      <c r="D2871" s="141" t="s">
        <v>176</v>
      </c>
      <c r="E2871" s="148" t="s">
        <v>19</v>
      </c>
      <c r="F2871" s="149" t="s">
        <v>231</v>
      </c>
      <c r="H2871" s="148" t="s">
        <v>19</v>
      </c>
      <c r="I2871" s="150"/>
      <c r="L2871" s="147"/>
      <c r="M2871" s="151"/>
      <c r="T2871" s="152"/>
      <c r="AT2871" s="148" t="s">
        <v>176</v>
      </c>
      <c r="AU2871" s="148" t="s">
        <v>86</v>
      </c>
      <c r="AV2871" s="12" t="s">
        <v>84</v>
      </c>
      <c r="AW2871" s="12" t="s">
        <v>37</v>
      </c>
      <c r="AX2871" s="12" t="s">
        <v>76</v>
      </c>
      <c r="AY2871" s="148" t="s">
        <v>163</v>
      </c>
    </row>
    <row r="2872" spans="2:65" s="12" customFormat="1">
      <c r="B2872" s="147"/>
      <c r="D2872" s="141" t="s">
        <v>176</v>
      </c>
      <c r="E2872" s="148" t="s">
        <v>19</v>
      </c>
      <c r="F2872" s="149" t="s">
        <v>1989</v>
      </c>
      <c r="H2872" s="148" t="s">
        <v>19</v>
      </c>
      <c r="I2872" s="150"/>
      <c r="L2872" s="147"/>
      <c r="M2872" s="151"/>
      <c r="T2872" s="152"/>
      <c r="AT2872" s="148" t="s">
        <v>176</v>
      </c>
      <c r="AU2872" s="148" t="s">
        <v>86</v>
      </c>
      <c r="AV2872" s="12" t="s">
        <v>84</v>
      </c>
      <c r="AW2872" s="12" t="s">
        <v>37</v>
      </c>
      <c r="AX2872" s="12" t="s">
        <v>76</v>
      </c>
      <c r="AY2872" s="148" t="s">
        <v>163</v>
      </c>
    </row>
    <row r="2873" spans="2:65" s="13" customFormat="1">
      <c r="B2873" s="153"/>
      <c r="D2873" s="141" t="s">
        <v>176</v>
      </c>
      <c r="E2873" s="154" t="s">
        <v>19</v>
      </c>
      <c r="F2873" s="155" t="s">
        <v>84</v>
      </c>
      <c r="H2873" s="156">
        <v>1</v>
      </c>
      <c r="I2873" s="157"/>
      <c r="L2873" s="153"/>
      <c r="M2873" s="158"/>
      <c r="T2873" s="159"/>
      <c r="AT2873" s="154" t="s">
        <v>176</v>
      </c>
      <c r="AU2873" s="154" t="s">
        <v>86</v>
      </c>
      <c r="AV2873" s="13" t="s">
        <v>86</v>
      </c>
      <c r="AW2873" s="13" t="s">
        <v>37</v>
      </c>
      <c r="AX2873" s="13" t="s">
        <v>76</v>
      </c>
      <c r="AY2873" s="154" t="s">
        <v>163</v>
      </c>
    </row>
    <row r="2874" spans="2:65" s="14" customFormat="1">
      <c r="B2874" s="160"/>
      <c r="D2874" s="141" t="s">
        <v>176</v>
      </c>
      <c r="E2874" s="161" t="s">
        <v>19</v>
      </c>
      <c r="F2874" s="162" t="s">
        <v>178</v>
      </c>
      <c r="H2874" s="163">
        <v>1</v>
      </c>
      <c r="I2874" s="164"/>
      <c r="L2874" s="160"/>
      <c r="M2874" s="165"/>
      <c r="T2874" s="166"/>
      <c r="AT2874" s="161" t="s">
        <v>176</v>
      </c>
      <c r="AU2874" s="161" t="s">
        <v>86</v>
      </c>
      <c r="AV2874" s="14" t="s">
        <v>170</v>
      </c>
      <c r="AW2874" s="14" t="s">
        <v>37</v>
      </c>
      <c r="AX2874" s="14" t="s">
        <v>84</v>
      </c>
      <c r="AY2874" s="161" t="s">
        <v>163</v>
      </c>
    </row>
    <row r="2875" spans="2:65" s="1" customFormat="1" ht="24.15" customHeight="1">
      <c r="B2875" s="33"/>
      <c r="C2875" s="128" t="s">
        <v>1990</v>
      </c>
      <c r="D2875" s="128" t="s">
        <v>165</v>
      </c>
      <c r="E2875" s="129" t="s">
        <v>1991</v>
      </c>
      <c r="F2875" s="130" t="s">
        <v>1992</v>
      </c>
      <c r="G2875" s="131" t="s">
        <v>1696</v>
      </c>
      <c r="H2875" s="185"/>
      <c r="I2875" s="133"/>
      <c r="J2875" s="134">
        <f>ROUND(I2875*H2875,2)</f>
        <v>0</v>
      </c>
      <c r="K2875" s="130" t="s">
        <v>169</v>
      </c>
      <c r="L2875" s="33"/>
      <c r="M2875" s="135" t="s">
        <v>19</v>
      </c>
      <c r="N2875" s="136" t="s">
        <v>47</v>
      </c>
      <c r="P2875" s="137">
        <f>O2875*H2875</f>
        <v>0</v>
      </c>
      <c r="Q2875" s="137">
        <v>0</v>
      </c>
      <c r="R2875" s="137">
        <f>Q2875*H2875</f>
        <v>0</v>
      </c>
      <c r="S2875" s="137">
        <v>0</v>
      </c>
      <c r="T2875" s="138">
        <f>S2875*H2875</f>
        <v>0</v>
      </c>
      <c r="AR2875" s="139" t="s">
        <v>302</v>
      </c>
      <c r="AT2875" s="139" t="s">
        <v>165</v>
      </c>
      <c r="AU2875" s="139" t="s">
        <v>86</v>
      </c>
      <c r="AY2875" s="18" t="s">
        <v>163</v>
      </c>
      <c r="BE2875" s="140">
        <f>IF(N2875="základní",J2875,0)</f>
        <v>0</v>
      </c>
      <c r="BF2875" s="140">
        <f>IF(N2875="snížená",J2875,0)</f>
        <v>0</v>
      </c>
      <c r="BG2875" s="140">
        <f>IF(N2875="zákl. přenesená",J2875,0)</f>
        <v>0</v>
      </c>
      <c r="BH2875" s="140">
        <f>IF(N2875="sníž. přenesená",J2875,0)</f>
        <v>0</v>
      </c>
      <c r="BI2875" s="140">
        <f>IF(N2875="nulová",J2875,0)</f>
        <v>0</v>
      </c>
      <c r="BJ2875" s="18" t="s">
        <v>84</v>
      </c>
      <c r="BK2875" s="140">
        <f>ROUND(I2875*H2875,2)</f>
        <v>0</v>
      </c>
      <c r="BL2875" s="18" t="s">
        <v>302</v>
      </c>
      <c r="BM2875" s="139" t="s">
        <v>1993</v>
      </c>
    </row>
    <row r="2876" spans="2:65" s="1" customFormat="1" ht="28.8">
      <c r="B2876" s="33"/>
      <c r="D2876" s="141" t="s">
        <v>172</v>
      </c>
      <c r="F2876" s="142" t="s">
        <v>1994</v>
      </c>
      <c r="I2876" s="143"/>
      <c r="L2876" s="33"/>
      <c r="M2876" s="144"/>
      <c r="T2876" s="54"/>
      <c r="AT2876" s="18" t="s">
        <v>172</v>
      </c>
      <c r="AU2876" s="18" t="s">
        <v>86</v>
      </c>
    </row>
    <row r="2877" spans="2:65" s="1" customFormat="1">
      <c r="B2877" s="33"/>
      <c r="D2877" s="145" t="s">
        <v>174</v>
      </c>
      <c r="F2877" s="146" t="s">
        <v>1995</v>
      </c>
      <c r="I2877" s="143"/>
      <c r="L2877" s="33"/>
      <c r="M2877" s="144"/>
      <c r="T2877" s="54"/>
      <c r="AT2877" s="18" t="s">
        <v>174</v>
      </c>
      <c r="AU2877" s="18" t="s">
        <v>86</v>
      </c>
    </row>
    <row r="2878" spans="2:65" s="11" customFormat="1" ht="22.8" customHeight="1">
      <c r="B2878" s="116"/>
      <c r="D2878" s="117" t="s">
        <v>75</v>
      </c>
      <c r="E2878" s="126" t="s">
        <v>1996</v>
      </c>
      <c r="F2878" s="126" t="s">
        <v>1997</v>
      </c>
      <c r="I2878" s="119"/>
      <c r="J2878" s="127">
        <f>BK2878</f>
        <v>0</v>
      </c>
      <c r="L2878" s="116"/>
      <c r="M2878" s="121"/>
      <c r="P2878" s="122">
        <f>SUM(P2879:P2893)</f>
        <v>0</v>
      </c>
      <c r="R2878" s="122">
        <f>SUM(R2879:R2893)</f>
        <v>0.48384399999999994</v>
      </c>
      <c r="T2878" s="123">
        <f>SUM(T2879:T2893)</f>
        <v>0</v>
      </c>
      <c r="AR2878" s="117" t="s">
        <v>86</v>
      </c>
      <c r="AT2878" s="124" t="s">
        <v>75</v>
      </c>
      <c r="AU2878" s="124" t="s">
        <v>84</v>
      </c>
      <c r="AY2878" s="117" t="s">
        <v>163</v>
      </c>
      <c r="BK2878" s="125">
        <f>SUM(BK2879:BK2893)</f>
        <v>0</v>
      </c>
    </row>
    <row r="2879" spans="2:65" s="1" customFormat="1" ht="24.15" customHeight="1">
      <c r="B2879" s="33"/>
      <c r="C2879" s="128" t="s">
        <v>1998</v>
      </c>
      <c r="D2879" s="128" t="s">
        <v>165</v>
      </c>
      <c r="E2879" s="129" t="s">
        <v>1999</v>
      </c>
      <c r="F2879" s="130" t="s">
        <v>2000</v>
      </c>
      <c r="G2879" s="131" t="s">
        <v>187</v>
      </c>
      <c r="H2879" s="132">
        <v>29.2</v>
      </c>
      <c r="I2879" s="133"/>
      <c r="J2879" s="134">
        <f>ROUND(I2879*H2879,2)</f>
        <v>0</v>
      </c>
      <c r="K2879" s="130" t="s">
        <v>169</v>
      </c>
      <c r="L2879" s="33"/>
      <c r="M2879" s="135" t="s">
        <v>19</v>
      </c>
      <c r="N2879" s="136" t="s">
        <v>47</v>
      </c>
      <c r="P2879" s="137">
        <f>O2879*H2879</f>
        <v>0</v>
      </c>
      <c r="Q2879" s="137">
        <v>0</v>
      </c>
      <c r="R2879" s="137">
        <f>Q2879*H2879</f>
        <v>0</v>
      </c>
      <c r="S2879" s="137">
        <v>0</v>
      </c>
      <c r="T2879" s="138">
        <f>S2879*H2879</f>
        <v>0</v>
      </c>
      <c r="AR2879" s="139" t="s">
        <v>302</v>
      </c>
      <c r="AT2879" s="139" t="s">
        <v>165</v>
      </c>
      <c r="AU2879" s="139" t="s">
        <v>86</v>
      </c>
      <c r="AY2879" s="18" t="s">
        <v>163</v>
      </c>
      <c r="BE2879" s="140">
        <f>IF(N2879="základní",J2879,0)</f>
        <v>0</v>
      </c>
      <c r="BF2879" s="140">
        <f>IF(N2879="snížená",J2879,0)</f>
        <v>0</v>
      </c>
      <c r="BG2879" s="140">
        <f>IF(N2879="zákl. přenesená",J2879,0)</f>
        <v>0</v>
      </c>
      <c r="BH2879" s="140">
        <f>IF(N2879="sníž. přenesená",J2879,0)</f>
        <v>0</v>
      </c>
      <c r="BI2879" s="140">
        <f>IF(N2879="nulová",J2879,0)</f>
        <v>0</v>
      </c>
      <c r="BJ2879" s="18" t="s">
        <v>84</v>
      </c>
      <c r="BK2879" s="140">
        <f>ROUND(I2879*H2879,2)</f>
        <v>0</v>
      </c>
      <c r="BL2879" s="18" t="s">
        <v>302</v>
      </c>
      <c r="BM2879" s="139" t="s">
        <v>2001</v>
      </c>
    </row>
    <row r="2880" spans="2:65" s="1" customFormat="1" ht="28.8">
      <c r="B2880" s="33"/>
      <c r="D2880" s="141" t="s">
        <v>172</v>
      </c>
      <c r="F2880" s="142" t="s">
        <v>2002</v>
      </c>
      <c r="I2880" s="143"/>
      <c r="L2880" s="33"/>
      <c r="M2880" s="144"/>
      <c r="T2880" s="54"/>
      <c r="AT2880" s="18" t="s">
        <v>172</v>
      </c>
      <c r="AU2880" s="18" t="s">
        <v>86</v>
      </c>
    </row>
    <row r="2881" spans="2:65" s="1" customFormat="1">
      <c r="B2881" s="33"/>
      <c r="D2881" s="145" t="s">
        <v>174</v>
      </c>
      <c r="F2881" s="146" t="s">
        <v>2003</v>
      </c>
      <c r="I2881" s="143"/>
      <c r="L2881" s="33"/>
      <c r="M2881" s="144"/>
      <c r="T2881" s="54"/>
      <c r="AT2881" s="18" t="s">
        <v>174</v>
      </c>
      <c r="AU2881" s="18" t="s">
        <v>86</v>
      </c>
    </row>
    <row r="2882" spans="2:65" s="12" customFormat="1">
      <c r="B2882" s="147"/>
      <c r="D2882" s="141" t="s">
        <v>176</v>
      </c>
      <c r="E2882" s="148" t="s">
        <v>19</v>
      </c>
      <c r="F2882" s="149" t="s">
        <v>545</v>
      </c>
      <c r="H2882" s="148" t="s">
        <v>19</v>
      </c>
      <c r="I2882" s="150"/>
      <c r="L2882" s="147"/>
      <c r="M2882" s="151"/>
      <c r="T2882" s="152"/>
      <c r="AT2882" s="148" t="s">
        <v>176</v>
      </c>
      <c r="AU2882" s="148" t="s">
        <v>86</v>
      </c>
      <c r="AV2882" s="12" t="s">
        <v>84</v>
      </c>
      <c r="AW2882" s="12" t="s">
        <v>37</v>
      </c>
      <c r="AX2882" s="12" t="s">
        <v>76</v>
      </c>
      <c r="AY2882" s="148" t="s">
        <v>163</v>
      </c>
    </row>
    <row r="2883" spans="2:65" s="13" customFormat="1">
      <c r="B2883" s="153"/>
      <c r="D2883" s="141" t="s">
        <v>176</v>
      </c>
      <c r="E2883" s="154" t="s">
        <v>19</v>
      </c>
      <c r="F2883" s="155" t="s">
        <v>1944</v>
      </c>
      <c r="H2883" s="156">
        <v>29.2</v>
      </c>
      <c r="I2883" s="157"/>
      <c r="L2883" s="153"/>
      <c r="M2883" s="158"/>
      <c r="T2883" s="159"/>
      <c r="AT2883" s="154" t="s">
        <v>176</v>
      </c>
      <c r="AU2883" s="154" t="s">
        <v>86</v>
      </c>
      <c r="AV2883" s="13" t="s">
        <v>86</v>
      </c>
      <c r="AW2883" s="13" t="s">
        <v>37</v>
      </c>
      <c r="AX2883" s="13" t="s">
        <v>76</v>
      </c>
      <c r="AY2883" s="154" t="s">
        <v>163</v>
      </c>
    </row>
    <row r="2884" spans="2:65" s="14" customFormat="1">
      <c r="B2884" s="160"/>
      <c r="D2884" s="141" t="s">
        <v>176</v>
      </c>
      <c r="E2884" s="161" t="s">
        <v>19</v>
      </c>
      <c r="F2884" s="162" t="s">
        <v>178</v>
      </c>
      <c r="H2884" s="163">
        <v>29.2</v>
      </c>
      <c r="I2884" s="164"/>
      <c r="L2884" s="160"/>
      <c r="M2884" s="165"/>
      <c r="T2884" s="166"/>
      <c r="AT2884" s="161" t="s">
        <v>176</v>
      </c>
      <c r="AU2884" s="161" t="s">
        <v>86</v>
      </c>
      <c r="AV2884" s="14" t="s">
        <v>170</v>
      </c>
      <c r="AW2884" s="14" t="s">
        <v>37</v>
      </c>
      <c r="AX2884" s="14" t="s">
        <v>84</v>
      </c>
      <c r="AY2884" s="161" t="s">
        <v>163</v>
      </c>
    </row>
    <row r="2885" spans="2:65" s="1" customFormat="1" ht="21.75" customHeight="1">
      <c r="B2885" s="33"/>
      <c r="C2885" s="167" t="s">
        <v>2004</v>
      </c>
      <c r="D2885" s="167" t="s">
        <v>323</v>
      </c>
      <c r="E2885" s="168" t="s">
        <v>2005</v>
      </c>
      <c r="F2885" s="169" t="s">
        <v>2006</v>
      </c>
      <c r="G2885" s="170" t="s">
        <v>187</v>
      </c>
      <c r="H2885" s="171">
        <v>32.119999999999997</v>
      </c>
      <c r="I2885" s="172"/>
      <c r="J2885" s="173">
        <f>ROUND(I2885*H2885,2)</f>
        <v>0</v>
      </c>
      <c r="K2885" s="169" t="s">
        <v>169</v>
      </c>
      <c r="L2885" s="174"/>
      <c r="M2885" s="175" t="s">
        <v>19</v>
      </c>
      <c r="N2885" s="176" t="s">
        <v>47</v>
      </c>
      <c r="P2885" s="137">
        <f>O2885*H2885</f>
        <v>0</v>
      </c>
      <c r="Q2885" s="137">
        <v>1.49E-2</v>
      </c>
      <c r="R2885" s="137">
        <f>Q2885*H2885</f>
        <v>0.47858799999999996</v>
      </c>
      <c r="S2885" s="137">
        <v>0</v>
      </c>
      <c r="T2885" s="138">
        <f>S2885*H2885</f>
        <v>0</v>
      </c>
      <c r="AR2885" s="139" t="s">
        <v>403</v>
      </c>
      <c r="AT2885" s="139" t="s">
        <v>323</v>
      </c>
      <c r="AU2885" s="139" t="s">
        <v>86</v>
      </c>
      <c r="AY2885" s="18" t="s">
        <v>163</v>
      </c>
      <c r="BE2885" s="140">
        <f>IF(N2885="základní",J2885,0)</f>
        <v>0</v>
      </c>
      <c r="BF2885" s="140">
        <f>IF(N2885="snížená",J2885,0)</f>
        <v>0</v>
      </c>
      <c r="BG2885" s="140">
        <f>IF(N2885="zákl. přenesená",J2885,0)</f>
        <v>0</v>
      </c>
      <c r="BH2885" s="140">
        <f>IF(N2885="sníž. přenesená",J2885,0)</f>
        <v>0</v>
      </c>
      <c r="BI2885" s="140">
        <f>IF(N2885="nulová",J2885,0)</f>
        <v>0</v>
      </c>
      <c r="BJ2885" s="18" t="s">
        <v>84</v>
      </c>
      <c r="BK2885" s="140">
        <f>ROUND(I2885*H2885,2)</f>
        <v>0</v>
      </c>
      <c r="BL2885" s="18" t="s">
        <v>302</v>
      </c>
      <c r="BM2885" s="139" t="s">
        <v>2007</v>
      </c>
    </row>
    <row r="2886" spans="2:65" s="1" customFormat="1">
      <c r="B2886" s="33"/>
      <c r="D2886" s="141" t="s">
        <v>172</v>
      </c>
      <c r="F2886" s="142" t="s">
        <v>2006</v>
      </c>
      <c r="I2886" s="143"/>
      <c r="L2886" s="33"/>
      <c r="M2886" s="144"/>
      <c r="T2886" s="54"/>
      <c r="AT2886" s="18" t="s">
        <v>172</v>
      </c>
      <c r="AU2886" s="18" t="s">
        <v>86</v>
      </c>
    </row>
    <row r="2887" spans="2:65" s="13" customFormat="1">
      <c r="B2887" s="153"/>
      <c r="D2887" s="141" t="s">
        <v>176</v>
      </c>
      <c r="F2887" s="155" t="s">
        <v>2008</v>
      </c>
      <c r="H2887" s="156">
        <v>32.119999999999997</v>
      </c>
      <c r="I2887" s="157"/>
      <c r="L2887" s="153"/>
      <c r="M2887" s="158"/>
      <c r="T2887" s="159"/>
      <c r="AT2887" s="154" t="s">
        <v>176</v>
      </c>
      <c r="AU2887" s="154" t="s">
        <v>86</v>
      </c>
      <c r="AV2887" s="13" t="s">
        <v>86</v>
      </c>
      <c r="AW2887" s="13" t="s">
        <v>4</v>
      </c>
      <c r="AX2887" s="13" t="s">
        <v>84</v>
      </c>
      <c r="AY2887" s="154" t="s">
        <v>163</v>
      </c>
    </row>
    <row r="2888" spans="2:65" s="1" customFormat="1" ht="24.15" customHeight="1">
      <c r="B2888" s="33"/>
      <c r="C2888" s="128" t="s">
        <v>2009</v>
      </c>
      <c r="D2888" s="128" t="s">
        <v>165</v>
      </c>
      <c r="E2888" s="129" t="s">
        <v>2010</v>
      </c>
      <c r="F2888" s="130" t="s">
        <v>2011</v>
      </c>
      <c r="G2888" s="131" t="s">
        <v>187</v>
      </c>
      <c r="H2888" s="132">
        <v>29.2</v>
      </c>
      <c r="I2888" s="133"/>
      <c r="J2888" s="134">
        <f>ROUND(I2888*H2888,2)</f>
        <v>0</v>
      </c>
      <c r="K2888" s="130" t="s">
        <v>169</v>
      </c>
      <c r="L2888" s="33"/>
      <c r="M2888" s="135" t="s">
        <v>19</v>
      </c>
      <c r="N2888" s="136" t="s">
        <v>47</v>
      </c>
      <c r="P2888" s="137">
        <f>O2888*H2888</f>
        <v>0</v>
      </c>
      <c r="Q2888" s="137">
        <v>1.8000000000000001E-4</v>
      </c>
      <c r="R2888" s="137">
        <f>Q2888*H2888</f>
        <v>5.2560000000000003E-3</v>
      </c>
      <c r="S2888" s="137">
        <v>0</v>
      </c>
      <c r="T2888" s="138">
        <f>S2888*H2888</f>
        <v>0</v>
      </c>
      <c r="AR2888" s="139" t="s">
        <v>302</v>
      </c>
      <c r="AT2888" s="139" t="s">
        <v>165</v>
      </c>
      <c r="AU2888" s="139" t="s">
        <v>86</v>
      </c>
      <c r="AY2888" s="18" t="s">
        <v>163</v>
      </c>
      <c r="BE2888" s="140">
        <f>IF(N2888="základní",J2888,0)</f>
        <v>0</v>
      </c>
      <c r="BF2888" s="140">
        <f>IF(N2888="snížená",J2888,0)</f>
        <v>0</v>
      </c>
      <c r="BG2888" s="140">
        <f>IF(N2888="zákl. přenesená",J2888,0)</f>
        <v>0</v>
      </c>
      <c r="BH2888" s="140">
        <f>IF(N2888="sníž. přenesená",J2888,0)</f>
        <v>0</v>
      </c>
      <c r="BI2888" s="140">
        <f>IF(N2888="nulová",J2888,0)</f>
        <v>0</v>
      </c>
      <c r="BJ2888" s="18" t="s">
        <v>84</v>
      </c>
      <c r="BK2888" s="140">
        <f>ROUND(I2888*H2888,2)</f>
        <v>0</v>
      </c>
      <c r="BL2888" s="18" t="s">
        <v>302</v>
      </c>
      <c r="BM2888" s="139" t="s">
        <v>2012</v>
      </c>
    </row>
    <row r="2889" spans="2:65" s="1" customFormat="1" ht="19.2">
      <c r="B2889" s="33"/>
      <c r="D2889" s="141" t="s">
        <v>172</v>
      </c>
      <c r="F2889" s="142" t="s">
        <v>2013</v>
      </c>
      <c r="I2889" s="143"/>
      <c r="L2889" s="33"/>
      <c r="M2889" s="144"/>
      <c r="T2889" s="54"/>
      <c r="AT2889" s="18" t="s">
        <v>172</v>
      </c>
      <c r="AU2889" s="18" t="s">
        <v>86</v>
      </c>
    </row>
    <row r="2890" spans="2:65" s="1" customFormat="1">
      <c r="B2890" s="33"/>
      <c r="D2890" s="145" t="s">
        <v>174</v>
      </c>
      <c r="F2890" s="146" t="s">
        <v>2014</v>
      </c>
      <c r="I2890" s="143"/>
      <c r="L2890" s="33"/>
      <c r="M2890" s="144"/>
      <c r="T2890" s="54"/>
      <c r="AT2890" s="18" t="s">
        <v>174</v>
      </c>
      <c r="AU2890" s="18" t="s">
        <v>86</v>
      </c>
    </row>
    <row r="2891" spans="2:65" s="1" customFormat="1" ht="24.15" customHeight="1">
      <c r="B2891" s="33"/>
      <c r="C2891" s="128" t="s">
        <v>2015</v>
      </c>
      <c r="D2891" s="128" t="s">
        <v>165</v>
      </c>
      <c r="E2891" s="129" t="s">
        <v>2016</v>
      </c>
      <c r="F2891" s="130" t="s">
        <v>2017</v>
      </c>
      <c r="G2891" s="131" t="s">
        <v>1696</v>
      </c>
      <c r="H2891" s="185"/>
      <c r="I2891" s="133"/>
      <c r="J2891" s="134">
        <f>ROUND(I2891*H2891,2)</f>
        <v>0</v>
      </c>
      <c r="K2891" s="130" t="s">
        <v>169</v>
      </c>
      <c r="L2891" s="33"/>
      <c r="M2891" s="135" t="s">
        <v>19</v>
      </c>
      <c r="N2891" s="136" t="s">
        <v>47</v>
      </c>
      <c r="P2891" s="137">
        <f>O2891*H2891</f>
        <v>0</v>
      </c>
      <c r="Q2891" s="137">
        <v>0</v>
      </c>
      <c r="R2891" s="137">
        <f>Q2891*H2891</f>
        <v>0</v>
      </c>
      <c r="S2891" s="137">
        <v>0</v>
      </c>
      <c r="T2891" s="138">
        <f>S2891*H2891</f>
        <v>0</v>
      </c>
      <c r="AR2891" s="139" t="s">
        <v>302</v>
      </c>
      <c r="AT2891" s="139" t="s">
        <v>165</v>
      </c>
      <c r="AU2891" s="139" t="s">
        <v>86</v>
      </c>
      <c r="AY2891" s="18" t="s">
        <v>163</v>
      </c>
      <c r="BE2891" s="140">
        <f>IF(N2891="základní",J2891,0)</f>
        <v>0</v>
      </c>
      <c r="BF2891" s="140">
        <f>IF(N2891="snížená",J2891,0)</f>
        <v>0</v>
      </c>
      <c r="BG2891" s="140">
        <f>IF(N2891="zákl. přenesená",J2891,0)</f>
        <v>0</v>
      </c>
      <c r="BH2891" s="140">
        <f>IF(N2891="sníž. přenesená",J2891,0)</f>
        <v>0</v>
      </c>
      <c r="BI2891" s="140">
        <f>IF(N2891="nulová",J2891,0)</f>
        <v>0</v>
      </c>
      <c r="BJ2891" s="18" t="s">
        <v>84</v>
      </c>
      <c r="BK2891" s="140">
        <f>ROUND(I2891*H2891,2)</f>
        <v>0</v>
      </c>
      <c r="BL2891" s="18" t="s">
        <v>302</v>
      </c>
      <c r="BM2891" s="139" t="s">
        <v>2018</v>
      </c>
    </row>
    <row r="2892" spans="2:65" s="1" customFormat="1" ht="28.8">
      <c r="B2892" s="33"/>
      <c r="D2892" s="141" t="s">
        <v>172</v>
      </c>
      <c r="F2892" s="142" t="s">
        <v>2019</v>
      </c>
      <c r="I2892" s="143"/>
      <c r="L2892" s="33"/>
      <c r="M2892" s="144"/>
      <c r="T2892" s="54"/>
      <c r="AT2892" s="18" t="s">
        <v>172</v>
      </c>
      <c r="AU2892" s="18" t="s">
        <v>86</v>
      </c>
    </row>
    <row r="2893" spans="2:65" s="1" customFormat="1">
      <c r="B2893" s="33"/>
      <c r="D2893" s="145" t="s">
        <v>174</v>
      </c>
      <c r="F2893" s="146" t="s">
        <v>2020</v>
      </c>
      <c r="I2893" s="143"/>
      <c r="L2893" s="33"/>
      <c r="M2893" s="144"/>
      <c r="T2893" s="54"/>
      <c r="AT2893" s="18" t="s">
        <v>174</v>
      </c>
      <c r="AU2893" s="18" t="s">
        <v>86</v>
      </c>
    </row>
    <row r="2894" spans="2:65" s="11" customFormat="1" ht="22.8" customHeight="1">
      <c r="B2894" s="116"/>
      <c r="D2894" s="117" t="s">
        <v>75</v>
      </c>
      <c r="E2894" s="126" t="s">
        <v>2021</v>
      </c>
      <c r="F2894" s="126" t="s">
        <v>2022</v>
      </c>
      <c r="I2894" s="119"/>
      <c r="J2894" s="127">
        <f>BK2894</f>
        <v>0</v>
      </c>
      <c r="L2894" s="116"/>
      <c r="M2894" s="121"/>
      <c r="P2894" s="122">
        <f>SUM(P2895:P3012)</f>
        <v>0</v>
      </c>
      <c r="R2894" s="122">
        <f>SUM(R2895:R3012)</f>
        <v>7.487810360000001</v>
      </c>
      <c r="T2894" s="123">
        <f>SUM(T2895:T3012)</f>
        <v>0</v>
      </c>
      <c r="AR2894" s="117" t="s">
        <v>86</v>
      </c>
      <c r="AT2894" s="124" t="s">
        <v>75</v>
      </c>
      <c r="AU2894" s="124" t="s">
        <v>84</v>
      </c>
      <c r="AY2894" s="117" t="s">
        <v>163</v>
      </c>
      <c r="BK2894" s="125">
        <f>SUM(BK2895:BK3012)</f>
        <v>0</v>
      </c>
    </row>
    <row r="2895" spans="2:65" s="1" customFormat="1" ht="24.15" customHeight="1">
      <c r="B2895" s="33"/>
      <c r="C2895" s="128" t="s">
        <v>2023</v>
      </c>
      <c r="D2895" s="128" t="s">
        <v>165</v>
      </c>
      <c r="E2895" s="129" t="s">
        <v>2024</v>
      </c>
      <c r="F2895" s="130" t="s">
        <v>2025</v>
      </c>
      <c r="G2895" s="131" t="s">
        <v>187</v>
      </c>
      <c r="H2895" s="132">
        <v>454.19099999999997</v>
      </c>
      <c r="I2895" s="133"/>
      <c r="J2895" s="134">
        <f>ROUND(I2895*H2895,2)</f>
        <v>0</v>
      </c>
      <c r="K2895" s="130" t="s">
        <v>169</v>
      </c>
      <c r="L2895" s="33"/>
      <c r="M2895" s="135" t="s">
        <v>19</v>
      </c>
      <c r="N2895" s="136" t="s">
        <v>47</v>
      </c>
      <c r="P2895" s="137">
        <f>O2895*H2895</f>
        <v>0</v>
      </c>
      <c r="Q2895" s="137">
        <v>1.2200000000000001E-2</v>
      </c>
      <c r="R2895" s="137">
        <f>Q2895*H2895</f>
        <v>5.5411302000000004</v>
      </c>
      <c r="S2895" s="137">
        <v>0</v>
      </c>
      <c r="T2895" s="138">
        <f>S2895*H2895</f>
        <v>0</v>
      </c>
      <c r="AR2895" s="139" t="s">
        <v>302</v>
      </c>
      <c r="AT2895" s="139" t="s">
        <v>165</v>
      </c>
      <c r="AU2895" s="139" t="s">
        <v>86</v>
      </c>
      <c r="AY2895" s="18" t="s">
        <v>163</v>
      </c>
      <c r="BE2895" s="140">
        <f>IF(N2895="základní",J2895,0)</f>
        <v>0</v>
      </c>
      <c r="BF2895" s="140">
        <f>IF(N2895="snížená",J2895,0)</f>
        <v>0</v>
      </c>
      <c r="BG2895" s="140">
        <f>IF(N2895="zákl. přenesená",J2895,0)</f>
        <v>0</v>
      </c>
      <c r="BH2895" s="140">
        <f>IF(N2895="sníž. přenesená",J2895,0)</f>
        <v>0</v>
      </c>
      <c r="BI2895" s="140">
        <f>IF(N2895="nulová",J2895,0)</f>
        <v>0</v>
      </c>
      <c r="BJ2895" s="18" t="s">
        <v>84</v>
      </c>
      <c r="BK2895" s="140">
        <f>ROUND(I2895*H2895,2)</f>
        <v>0</v>
      </c>
      <c r="BL2895" s="18" t="s">
        <v>302</v>
      </c>
      <c r="BM2895" s="139" t="s">
        <v>2026</v>
      </c>
    </row>
    <row r="2896" spans="2:65" s="1" customFormat="1" ht="28.8">
      <c r="B2896" s="33"/>
      <c r="D2896" s="141" t="s">
        <v>172</v>
      </c>
      <c r="F2896" s="142" t="s">
        <v>2027</v>
      </c>
      <c r="I2896" s="143"/>
      <c r="L2896" s="33"/>
      <c r="M2896" s="144"/>
      <c r="T2896" s="54"/>
      <c r="AT2896" s="18" t="s">
        <v>172</v>
      </c>
      <c r="AU2896" s="18" t="s">
        <v>86</v>
      </c>
    </row>
    <row r="2897" spans="2:51" s="1" customFormat="1">
      <c r="B2897" s="33"/>
      <c r="D2897" s="145" t="s">
        <v>174</v>
      </c>
      <c r="F2897" s="146" t="s">
        <v>2028</v>
      </c>
      <c r="I2897" s="143"/>
      <c r="L2897" s="33"/>
      <c r="M2897" s="144"/>
      <c r="T2897" s="54"/>
      <c r="AT2897" s="18" t="s">
        <v>174</v>
      </c>
      <c r="AU2897" s="18" t="s">
        <v>86</v>
      </c>
    </row>
    <row r="2898" spans="2:51" s="12" customFormat="1">
      <c r="B2898" s="147"/>
      <c r="D2898" s="141" t="s">
        <v>176</v>
      </c>
      <c r="E2898" s="148" t="s">
        <v>19</v>
      </c>
      <c r="F2898" s="149" t="s">
        <v>511</v>
      </c>
      <c r="H2898" s="148" t="s">
        <v>19</v>
      </c>
      <c r="I2898" s="150"/>
      <c r="L2898" s="147"/>
      <c r="M2898" s="151"/>
      <c r="T2898" s="152"/>
      <c r="AT2898" s="148" t="s">
        <v>176</v>
      </c>
      <c r="AU2898" s="148" t="s">
        <v>86</v>
      </c>
      <c r="AV2898" s="12" t="s">
        <v>84</v>
      </c>
      <c r="AW2898" s="12" t="s">
        <v>37</v>
      </c>
      <c r="AX2898" s="12" t="s">
        <v>76</v>
      </c>
      <c r="AY2898" s="148" t="s">
        <v>163</v>
      </c>
    </row>
    <row r="2899" spans="2:51" s="12" customFormat="1">
      <c r="B2899" s="147"/>
      <c r="D2899" s="141" t="s">
        <v>176</v>
      </c>
      <c r="E2899" s="148" t="s">
        <v>19</v>
      </c>
      <c r="F2899" s="149" t="s">
        <v>877</v>
      </c>
      <c r="H2899" s="148" t="s">
        <v>19</v>
      </c>
      <c r="I2899" s="150"/>
      <c r="L2899" s="147"/>
      <c r="M2899" s="151"/>
      <c r="T2899" s="152"/>
      <c r="AT2899" s="148" t="s">
        <v>176</v>
      </c>
      <c r="AU2899" s="148" t="s">
        <v>86</v>
      </c>
      <c r="AV2899" s="12" t="s">
        <v>84</v>
      </c>
      <c r="AW2899" s="12" t="s">
        <v>37</v>
      </c>
      <c r="AX2899" s="12" t="s">
        <v>76</v>
      </c>
      <c r="AY2899" s="148" t="s">
        <v>163</v>
      </c>
    </row>
    <row r="2900" spans="2:51" s="13" customFormat="1">
      <c r="B2900" s="153"/>
      <c r="D2900" s="141" t="s">
        <v>176</v>
      </c>
      <c r="E2900" s="154" t="s">
        <v>19</v>
      </c>
      <c r="F2900" s="155" t="s">
        <v>1076</v>
      </c>
      <c r="H2900" s="156">
        <v>15.151999999999999</v>
      </c>
      <c r="I2900" s="157"/>
      <c r="L2900" s="153"/>
      <c r="M2900" s="158"/>
      <c r="T2900" s="159"/>
      <c r="AT2900" s="154" t="s">
        <v>176</v>
      </c>
      <c r="AU2900" s="154" t="s">
        <v>86</v>
      </c>
      <c r="AV2900" s="13" t="s">
        <v>86</v>
      </c>
      <c r="AW2900" s="13" t="s">
        <v>37</v>
      </c>
      <c r="AX2900" s="13" t="s">
        <v>76</v>
      </c>
      <c r="AY2900" s="154" t="s">
        <v>163</v>
      </c>
    </row>
    <row r="2901" spans="2:51" s="12" customFormat="1">
      <c r="B2901" s="147"/>
      <c r="D2901" s="141" t="s">
        <v>176</v>
      </c>
      <c r="E2901" s="148" t="s">
        <v>19</v>
      </c>
      <c r="F2901" s="149" t="s">
        <v>909</v>
      </c>
      <c r="H2901" s="148" t="s">
        <v>19</v>
      </c>
      <c r="I2901" s="150"/>
      <c r="L2901" s="147"/>
      <c r="M2901" s="151"/>
      <c r="T2901" s="152"/>
      <c r="AT2901" s="148" t="s">
        <v>176</v>
      </c>
      <c r="AU2901" s="148" t="s">
        <v>86</v>
      </c>
      <c r="AV2901" s="12" t="s">
        <v>84</v>
      </c>
      <c r="AW2901" s="12" t="s">
        <v>37</v>
      </c>
      <c r="AX2901" s="12" t="s">
        <v>76</v>
      </c>
      <c r="AY2901" s="148" t="s">
        <v>163</v>
      </c>
    </row>
    <row r="2902" spans="2:51" s="13" customFormat="1">
      <c r="B2902" s="153"/>
      <c r="D2902" s="141" t="s">
        <v>176</v>
      </c>
      <c r="E2902" s="154" t="s">
        <v>19</v>
      </c>
      <c r="F2902" s="155" t="s">
        <v>1063</v>
      </c>
      <c r="H2902" s="156">
        <v>15.635</v>
      </c>
      <c r="I2902" s="157"/>
      <c r="L2902" s="153"/>
      <c r="M2902" s="158"/>
      <c r="T2902" s="159"/>
      <c r="AT2902" s="154" t="s">
        <v>176</v>
      </c>
      <c r="AU2902" s="154" t="s">
        <v>86</v>
      </c>
      <c r="AV2902" s="13" t="s">
        <v>86</v>
      </c>
      <c r="AW2902" s="13" t="s">
        <v>37</v>
      </c>
      <c r="AX2902" s="13" t="s">
        <v>76</v>
      </c>
      <c r="AY2902" s="154" t="s">
        <v>163</v>
      </c>
    </row>
    <row r="2903" spans="2:51" s="12" customFormat="1">
      <c r="B2903" s="147"/>
      <c r="D2903" s="141" t="s">
        <v>176</v>
      </c>
      <c r="E2903" s="148" t="s">
        <v>19</v>
      </c>
      <c r="F2903" s="149" t="s">
        <v>912</v>
      </c>
      <c r="H2903" s="148" t="s">
        <v>19</v>
      </c>
      <c r="I2903" s="150"/>
      <c r="L2903" s="147"/>
      <c r="M2903" s="151"/>
      <c r="T2903" s="152"/>
      <c r="AT2903" s="148" t="s">
        <v>176</v>
      </c>
      <c r="AU2903" s="148" t="s">
        <v>86</v>
      </c>
      <c r="AV2903" s="12" t="s">
        <v>84</v>
      </c>
      <c r="AW2903" s="12" t="s">
        <v>37</v>
      </c>
      <c r="AX2903" s="12" t="s">
        <v>76</v>
      </c>
      <c r="AY2903" s="148" t="s">
        <v>163</v>
      </c>
    </row>
    <row r="2904" spans="2:51" s="13" customFormat="1">
      <c r="B2904" s="153"/>
      <c r="D2904" s="141" t="s">
        <v>176</v>
      </c>
      <c r="E2904" s="154" t="s">
        <v>19</v>
      </c>
      <c r="F2904" s="155" t="s">
        <v>1064</v>
      </c>
      <c r="H2904" s="156">
        <v>11.183</v>
      </c>
      <c r="I2904" s="157"/>
      <c r="L2904" s="153"/>
      <c r="M2904" s="158"/>
      <c r="T2904" s="159"/>
      <c r="AT2904" s="154" t="s">
        <v>176</v>
      </c>
      <c r="AU2904" s="154" t="s">
        <v>86</v>
      </c>
      <c r="AV2904" s="13" t="s">
        <v>86</v>
      </c>
      <c r="AW2904" s="13" t="s">
        <v>37</v>
      </c>
      <c r="AX2904" s="13" t="s">
        <v>76</v>
      </c>
      <c r="AY2904" s="154" t="s">
        <v>163</v>
      </c>
    </row>
    <row r="2905" spans="2:51" s="12" customFormat="1">
      <c r="B2905" s="147"/>
      <c r="D2905" s="141" t="s">
        <v>176</v>
      </c>
      <c r="E2905" s="148" t="s">
        <v>19</v>
      </c>
      <c r="F2905" s="149" t="s">
        <v>922</v>
      </c>
      <c r="H2905" s="148" t="s">
        <v>19</v>
      </c>
      <c r="I2905" s="150"/>
      <c r="L2905" s="147"/>
      <c r="M2905" s="151"/>
      <c r="T2905" s="152"/>
      <c r="AT2905" s="148" t="s">
        <v>176</v>
      </c>
      <c r="AU2905" s="148" t="s">
        <v>86</v>
      </c>
      <c r="AV2905" s="12" t="s">
        <v>84</v>
      </c>
      <c r="AW2905" s="12" t="s">
        <v>37</v>
      </c>
      <c r="AX2905" s="12" t="s">
        <v>76</v>
      </c>
      <c r="AY2905" s="148" t="s">
        <v>163</v>
      </c>
    </row>
    <row r="2906" spans="2:51" s="13" customFormat="1">
      <c r="B2906" s="153"/>
      <c r="D2906" s="141" t="s">
        <v>176</v>
      </c>
      <c r="E2906" s="154" t="s">
        <v>19</v>
      </c>
      <c r="F2906" s="155" t="s">
        <v>1068</v>
      </c>
      <c r="H2906" s="156">
        <v>15.61</v>
      </c>
      <c r="I2906" s="157"/>
      <c r="L2906" s="153"/>
      <c r="M2906" s="158"/>
      <c r="T2906" s="159"/>
      <c r="AT2906" s="154" t="s">
        <v>176</v>
      </c>
      <c r="AU2906" s="154" t="s">
        <v>86</v>
      </c>
      <c r="AV2906" s="13" t="s">
        <v>86</v>
      </c>
      <c r="AW2906" s="13" t="s">
        <v>37</v>
      </c>
      <c r="AX2906" s="13" t="s">
        <v>76</v>
      </c>
      <c r="AY2906" s="154" t="s">
        <v>163</v>
      </c>
    </row>
    <row r="2907" spans="2:51" s="12" customFormat="1">
      <c r="B2907" s="147"/>
      <c r="D2907" s="141" t="s">
        <v>176</v>
      </c>
      <c r="E2907" s="148" t="s">
        <v>19</v>
      </c>
      <c r="F2907" s="149" t="s">
        <v>928</v>
      </c>
      <c r="H2907" s="148" t="s">
        <v>19</v>
      </c>
      <c r="I2907" s="150"/>
      <c r="L2907" s="147"/>
      <c r="M2907" s="151"/>
      <c r="T2907" s="152"/>
      <c r="AT2907" s="148" t="s">
        <v>176</v>
      </c>
      <c r="AU2907" s="148" t="s">
        <v>86</v>
      </c>
      <c r="AV2907" s="12" t="s">
        <v>84</v>
      </c>
      <c r="AW2907" s="12" t="s">
        <v>37</v>
      </c>
      <c r="AX2907" s="12" t="s">
        <v>76</v>
      </c>
      <c r="AY2907" s="148" t="s">
        <v>163</v>
      </c>
    </row>
    <row r="2908" spans="2:51" s="13" customFormat="1">
      <c r="B2908" s="153"/>
      <c r="D2908" s="141" t="s">
        <v>176</v>
      </c>
      <c r="E2908" s="154" t="s">
        <v>19</v>
      </c>
      <c r="F2908" s="155" t="s">
        <v>1070</v>
      </c>
      <c r="H2908" s="156">
        <v>10.015000000000001</v>
      </c>
      <c r="I2908" s="157"/>
      <c r="L2908" s="153"/>
      <c r="M2908" s="158"/>
      <c r="T2908" s="159"/>
      <c r="AT2908" s="154" t="s">
        <v>176</v>
      </c>
      <c r="AU2908" s="154" t="s">
        <v>86</v>
      </c>
      <c r="AV2908" s="13" t="s">
        <v>86</v>
      </c>
      <c r="AW2908" s="13" t="s">
        <v>37</v>
      </c>
      <c r="AX2908" s="13" t="s">
        <v>76</v>
      </c>
      <c r="AY2908" s="154" t="s">
        <v>163</v>
      </c>
    </row>
    <row r="2909" spans="2:51" s="12" customFormat="1">
      <c r="B2909" s="147"/>
      <c r="D2909" s="141" t="s">
        <v>176</v>
      </c>
      <c r="E2909" s="148" t="s">
        <v>19</v>
      </c>
      <c r="F2909" s="149" t="s">
        <v>931</v>
      </c>
      <c r="H2909" s="148" t="s">
        <v>19</v>
      </c>
      <c r="I2909" s="150"/>
      <c r="L2909" s="147"/>
      <c r="M2909" s="151"/>
      <c r="T2909" s="152"/>
      <c r="AT2909" s="148" t="s">
        <v>176</v>
      </c>
      <c r="AU2909" s="148" t="s">
        <v>86</v>
      </c>
      <c r="AV2909" s="12" t="s">
        <v>84</v>
      </c>
      <c r="AW2909" s="12" t="s">
        <v>37</v>
      </c>
      <c r="AX2909" s="12" t="s">
        <v>76</v>
      </c>
      <c r="AY2909" s="148" t="s">
        <v>163</v>
      </c>
    </row>
    <row r="2910" spans="2:51" s="13" customFormat="1">
      <c r="B2910" s="153"/>
      <c r="D2910" s="141" t="s">
        <v>176</v>
      </c>
      <c r="E2910" s="154" t="s">
        <v>19</v>
      </c>
      <c r="F2910" s="155" t="s">
        <v>1071</v>
      </c>
      <c r="H2910" s="156">
        <v>7.665</v>
      </c>
      <c r="I2910" s="157"/>
      <c r="L2910" s="153"/>
      <c r="M2910" s="158"/>
      <c r="T2910" s="159"/>
      <c r="AT2910" s="154" t="s">
        <v>176</v>
      </c>
      <c r="AU2910" s="154" t="s">
        <v>86</v>
      </c>
      <c r="AV2910" s="13" t="s">
        <v>86</v>
      </c>
      <c r="AW2910" s="13" t="s">
        <v>37</v>
      </c>
      <c r="AX2910" s="13" t="s">
        <v>76</v>
      </c>
      <c r="AY2910" s="154" t="s">
        <v>163</v>
      </c>
    </row>
    <row r="2911" spans="2:51" s="12" customFormat="1">
      <c r="B2911" s="147"/>
      <c r="D2911" s="141" t="s">
        <v>176</v>
      </c>
      <c r="E2911" s="148" t="s">
        <v>19</v>
      </c>
      <c r="F2911" s="149" t="s">
        <v>934</v>
      </c>
      <c r="H2911" s="148" t="s">
        <v>19</v>
      </c>
      <c r="I2911" s="150"/>
      <c r="L2911" s="147"/>
      <c r="M2911" s="151"/>
      <c r="T2911" s="152"/>
      <c r="AT2911" s="148" t="s">
        <v>176</v>
      </c>
      <c r="AU2911" s="148" t="s">
        <v>86</v>
      </c>
      <c r="AV2911" s="12" t="s">
        <v>84</v>
      </c>
      <c r="AW2911" s="12" t="s">
        <v>37</v>
      </c>
      <c r="AX2911" s="12" t="s">
        <v>76</v>
      </c>
      <c r="AY2911" s="148" t="s">
        <v>163</v>
      </c>
    </row>
    <row r="2912" spans="2:51" s="13" customFormat="1">
      <c r="B2912" s="153"/>
      <c r="D2912" s="141" t="s">
        <v>176</v>
      </c>
      <c r="E2912" s="154" t="s">
        <v>19</v>
      </c>
      <c r="F2912" s="155" t="s">
        <v>1072</v>
      </c>
      <c r="H2912" s="156">
        <v>54.38</v>
      </c>
      <c r="I2912" s="157"/>
      <c r="L2912" s="153"/>
      <c r="M2912" s="158"/>
      <c r="T2912" s="159"/>
      <c r="AT2912" s="154" t="s">
        <v>176</v>
      </c>
      <c r="AU2912" s="154" t="s">
        <v>86</v>
      </c>
      <c r="AV2912" s="13" t="s">
        <v>86</v>
      </c>
      <c r="AW2912" s="13" t="s">
        <v>37</v>
      </c>
      <c r="AX2912" s="13" t="s">
        <v>76</v>
      </c>
      <c r="AY2912" s="154" t="s">
        <v>163</v>
      </c>
    </row>
    <row r="2913" spans="2:51" s="12" customFormat="1">
      <c r="B2913" s="147"/>
      <c r="D2913" s="141" t="s">
        <v>176</v>
      </c>
      <c r="E2913" s="148" t="s">
        <v>19</v>
      </c>
      <c r="F2913" s="149" t="s">
        <v>937</v>
      </c>
      <c r="H2913" s="148" t="s">
        <v>19</v>
      </c>
      <c r="I2913" s="150"/>
      <c r="L2913" s="147"/>
      <c r="M2913" s="151"/>
      <c r="T2913" s="152"/>
      <c r="AT2913" s="148" t="s">
        <v>176</v>
      </c>
      <c r="AU2913" s="148" t="s">
        <v>86</v>
      </c>
      <c r="AV2913" s="12" t="s">
        <v>84</v>
      </c>
      <c r="AW2913" s="12" t="s">
        <v>37</v>
      </c>
      <c r="AX2913" s="12" t="s">
        <v>76</v>
      </c>
      <c r="AY2913" s="148" t="s">
        <v>163</v>
      </c>
    </row>
    <row r="2914" spans="2:51" s="13" customFormat="1">
      <c r="B2914" s="153"/>
      <c r="D2914" s="141" t="s">
        <v>176</v>
      </c>
      <c r="E2914" s="154" t="s">
        <v>19</v>
      </c>
      <c r="F2914" s="155" t="s">
        <v>1073</v>
      </c>
      <c r="H2914" s="156">
        <v>73</v>
      </c>
      <c r="I2914" s="157"/>
      <c r="L2914" s="153"/>
      <c r="M2914" s="158"/>
      <c r="T2914" s="159"/>
      <c r="AT2914" s="154" t="s">
        <v>176</v>
      </c>
      <c r="AU2914" s="154" t="s">
        <v>86</v>
      </c>
      <c r="AV2914" s="13" t="s">
        <v>86</v>
      </c>
      <c r="AW2914" s="13" t="s">
        <v>37</v>
      </c>
      <c r="AX2914" s="13" t="s">
        <v>76</v>
      </c>
      <c r="AY2914" s="154" t="s">
        <v>163</v>
      </c>
    </row>
    <row r="2915" spans="2:51" s="12" customFormat="1">
      <c r="B2915" s="147"/>
      <c r="D2915" s="141" t="s">
        <v>176</v>
      </c>
      <c r="E2915" s="148" t="s">
        <v>19</v>
      </c>
      <c r="F2915" s="149" t="s">
        <v>940</v>
      </c>
      <c r="H2915" s="148" t="s">
        <v>19</v>
      </c>
      <c r="I2915" s="150"/>
      <c r="L2915" s="147"/>
      <c r="M2915" s="151"/>
      <c r="T2915" s="152"/>
      <c r="AT2915" s="148" t="s">
        <v>176</v>
      </c>
      <c r="AU2915" s="148" t="s">
        <v>86</v>
      </c>
      <c r="AV2915" s="12" t="s">
        <v>84</v>
      </c>
      <c r="AW2915" s="12" t="s">
        <v>37</v>
      </c>
      <c r="AX2915" s="12" t="s">
        <v>76</v>
      </c>
      <c r="AY2915" s="148" t="s">
        <v>163</v>
      </c>
    </row>
    <row r="2916" spans="2:51" s="13" customFormat="1">
      <c r="B2916" s="153"/>
      <c r="D2916" s="141" t="s">
        <v>176</v>
      </c>
      <c r="E2916" s="154" t="s">
        <v>19</v>
      </c>
      <c r="F2916" s="155" t="s">
        <v>1074</v>
      </c>
      <c r="H2916" s="156">
        <v>8.5779999999999994</v>
      </c>
      <c r="I2916" s="157"/>
      <c r="L2916" s="153"/>
      <c r="M2916" s="158"/>
      <c r="T2916" s="159"/>
      <c r="AT2916" s="154" t="s">
        <v>176</v>
      </c>
      <c r="AU2916" s="154" t="s">
        <v>86</v>
      </c>
      <c r="AV2916" s="13" t="s">
        <v>86</v>
      </c>
      <c r="AW2916" s="13" t="s">
        <v>37</v>
      </c>
      <c r="AX2916" s="13" t="s">
        <v>76</v>
      </c>
      <c r="AY2916" s="154" t="s">
        <v>163</v>
      </c>
    </row>
    <row r="2917" spans="2:51" s="12" customFormat="1">
      <c r="B2917" s="147"/>
      <c r="D2917" s="141" t="s">
        <v>176</v>
      </c>
      <c r="E2917" s="148" t="s">
        <v>19</v>
      </c>
      <c r="F2917" s="149" t="s">
        <v>558</v>
      </c>
      <c r="H2917" s="148" t="s">
        <v>19</v>
      </c>
      <c r="I2917" s="150"/>
      <c r="L2917" s="147"/>
      <c r="M2917" s="151"/>
      <c r="T2917" s="152"/>
      <c r="AT2917" s="148" t="s">
        <v>176</v>
      </c>
      <c r="AU2917" s="148" t="s">
        <v>86</v>
      </c>
      <c r="AV2917" s="12" t="s">
        <v>84</v>
      </c>
      <c r="AW2917" s="12" t="s">
        <v>37</v>
      </c>
      <c r="AX2917" s="12" t="s">
        <v>76</v>
      </c>
      <c r="AY2917" s="148" t="s">
        <v>163</v>
      </c>
    </row>
    <row r="2918" spans="2:51" s="12" customFormat="1">
      <c r="B2918" s="147"/>
      <c r="D2918" s="141" t="s">
        <v>176</v>
      </c>
      <c r="E2918" s="148" t="s">
        <v>19</v>
      </c>
      <c r="F2918" s="149" t="s">
        <v>880</v>
      </c>
      <c r="H2918" s="148" t="s">
        <v>19</v>
      </c>
      <c r="I2918" s="150"/>
      <c r="L2918" s="147"/>
      <c r="M2918" s="151"/>
      <c r="T2918" s="152"/>
      <c r="AT2918" s="148" t="s">
        <v>176</v>
      </c>
      <c r="AU2918" s="148" t="s">
        <v>86</v>
      </c>
      <c r="AV2918" s="12" t="s">
        <v>84</v>
      </c>
      <c r="AW2918" s="12" t="s">
        <v>37</v>
      </c>
      <c r="AX2918" s="12" t="s">
        <v>76</v>
      </c>
      <c r="AY2918" s="148" t="s">
        <v>163</v>
      </c>
    </row>
    <row r="2919" spans="2:51" s="13" customFormat="1">
      <c r="B2919" s="153"/>
      <c r="D2919" s="141" t="s">
        <v>176</v>
      </c>
      <c r="E2919" s="154" t="s">
        <v>19</v>
      </c>
      <c r="F2919" s="155" t="s">
        <v>1062</v>
      </c>
      <c r="H2919" s="156">
        <v>23.372</v>
      </c>
      <c r="I2919" s="157"/>
      <c r="L2919" s="153"/>
      <c r="M2919" s="158"/>
      <c r="T2919" s="159"/>
      <c r="AT2919" s="154" t="s">
        <v>176</v>
      </c>
      <c r="AU2919" s="154" t="s">
        <v>86</v>
      </c>
      <c r="AV2919" s="13" t="s">
        <v>86</v>
      </c>
      <c r="AW2919" s="13" t="s">
        <v>37</v>
      </c>
      <c r="AX2919" s="13" t="s">
        <v>76</v>
      </c>
      <c r="AY2919" s="154" t="s">
        <v>163</v>
      </c>
    </row>
    <row r="2920" spans="2:51" s="12" customFormat="1">
      <c r="B2920" s="147"/>
      <c r="D2920" s="141" t="s">
        <v>176</v>
      </c>
      <c r="E2920" s="148" t="s">
        <v>19</v>
      </c>
      <c r="F2920" s="149" t="s">
        <v>947</v>
      </c>
      <c r="H2920" s="148" t="s">
        <v>19</v>
      </c>
      <c r="I2920" s="150"/>
      <c r="L2920" s="147"/>
      <c r="M2920" s="151"/>
      <c r="T2920" s="152"/>
      <c r="AT2920" s="148" t="s">
        <v>176</v>
      </c>
      <c r="AU2920" s="148" t="s">
        <v>86</v>
      </c>
      <c r="AV2920" s="12" t="s">
        <v>84</v>
      </c>
      <c r="AW2920" s="12" t="s">
        <v>37</v>
      </c>
      <c r="AX2920" s="12" t="s">
        <v>76</v>
      </c>
      <c r="AY2920" s="148" t="s">
        <v>163</v>
      </c>
    </row>
    <row r="2921" spans="2:51" s="13" customFormat="1">
      <c r="B2921" s="153"/>
      <c r="D2921" s="141" t="s">
        <v>176</v>
      </c>
      <c r="E2921" s="154" t="s">
        <v>19</v>
      </c>
      <c r="F2921" s="155" t="s">
        <v>1077</v>
      </c>
      <c r="H2921" s="156">
        <v>15.95</v>
      </c>
      <c r="I2921" s="157"/>
      <c r="L2921" s="153"/>
      <c r="M2921" s="158"/>
      <c r="T2921" s="159"/>
      <c r="AT2921" s="154" t="s">
        <v>176</v>
      </c>
      <c r="AU2921" s="154" t="s">
        <v>86</v>
      </c>
      <c r="AV2921" s="13" t="s">
        <v>86</v>
      </c>
      <c r="AW2921" s="13" t="s">
        <v>37</v>
      </c>
      <c r="AX2921" s="13" t="s">
        <v>76</v>
      </c>
      <c r="AY2921" s="154" t="s">
        <v>163</v>
      </c>
    </row>
    <row r="2922" spans="2:51" s="12" customFormat="1">
      <c r="B2922" s="147"/>
      <c r="D2922" s="141" t="s">
        <v>176</v>
      </c>
      <c r="E2922" s="148" t="s">
        <v>19</v>
      </c>
      <c r="F2922" s="149" t="s">
        <v>950</v>
      </c>
      <c r="H2922" s="148" t="s">
        <v>19</v>
      </c>
      <c r="I2922" s="150"/>
      <c r="L2922" s="147"/>
      <c r="M2922" s="151"/>
      <c r="T2922" s="152"/>
      <c r="AT2922" s="148" t="s">
        <v>176</v>
      </c>
      <c r="AU2922" s="148" t="s">
        <v>86</v>
      </c>
      <c r="AV2922" s="12" t="s">
        <v>84</v>
      </c>
      <c r="AW2922" s="12" t="s">
        <v>37</v>
      </c>
      <c r="AX2922" s="12" t="s">
        <v>76</v>
      </c>
      <c r="AY2922" s="148" t="s">
        <v>163</v>
      </c>
    </row>
    <row r="2923" spans="2:51" s="13" customFormat="1">
      <c r="B2923" s="153"/>
      <c r="D2923" s="141" t="s">
        <v>176</v>
      </c>
      <c r="E2923" s="154" t="s">
        <v>19</v>
      </c>
      <c r="F2923" s="155" t="s">
        <v>1078</v>
      </c>
      <c r="H2923" s="156">
        <v>14.175000000000001</v>
      </c>
      <c r="I2923" s="157"/>
      <c r="L2923" s="153"/>
      <c r="M2923" s="158"/>
      <c r="T2923" s="159"/>
      <c r="AT2923" s="154" t="s">
        <v>176</v>
      </c>
      <c r="AU2923" s="154" t="s">
        <v>86</v>
      </c>
      <c r="AV2923" s="13" t="s">
        <v>86</v>
      </c>
      <c r="AW2923" s="13" t="s">
        <v>37</v>
      </c>
      <c r="AX2923" s="13" t="s">
        <v>76</v>
      </c>
      <c r="AY2923" s="154" t="s">
        <v>163</v>
      </c>
    </row>
    <row r="2924" spans="2:51" s="12" customFormat="1">
      <c r="B2924" s="147"/>
      <c r="D2924" s="141" t="s">
        <v>176</v>
      </c>
      <c r="E2924" s="148" t="s">
        <v>19</v>
      </c>
      <c r="F2924" s="149" t="s">
        <v>957</v>
      </c>
      <c r="H2924" s="148" t="s">
        <v>19</v>
      </c>
      <c r="I2924" s="150"/>
      <c r="L2924" s="147"/>
      <c r="M2924" s="151"/>
      <c r="T2924" s="152"/>
      <c r="AT2924" s="148" t="s">
        <v>176</v>
      </c>
      <c r="AU2924" s="148" t="s">
        <v>86</v>
      </c>
      <c r="AV2924" s="12" t="s">
        <v>84</v>
      </c>
      <c r="AW2924" s="12" t="s">
        <v>37</v>
      </c>
      <c r="AX2924" s="12" t="s">
        <v>76</v>
      </c>
      <c r="AY2924" s="148" t="s">
        <v>163</v>
      </c>
    </row>
    <row r="2925" spans="2:51" s="13" customFormat="1">
      <c r="B2925" s="153"/>
      <c r="D2925" s="141" t="s">
        <v>176</v>
      </c>
      <c r="E2925" s="154" t="s">
        <v>19</v>
      </c>
      <c r="F2925" s="155" t="s">
        <v>1081</v>
      </c>
      <c r="H2925" s="156">
        <v>3.7050000000000001</v>
      </c>
      <c r="I2925" s="157"/>
      <c r="L2925" s="153"/>
      <c r="M2925" s="158"/>
      <c r="T2925" s="159"/>
      <c r="AT2925" s="154" t="s">
        <v>176</v>
      </c>
      <c r="AU2925" s="154" t="s">
        <v>86</v>
      </c>
      <c r="AV2925" s="13" t="s">
        <v>86</v>
      </c>
      <c r="AW2925" s="13" t="s">
        <v>37</v>
      </c>
      <c r="AX2925" s="13" t="s">
        <v>76</v>
      </c>
      <c r="AY2925" s="154" t="s">
        <v>163</v>
      </c>
    </row>
    <row r="2926" spans="2:51" s="12" customFormat="1">
      <c r="B2926" s="147"/>
      <c r="D2926" s="141" t="s">
        <v>176</v>
      </c>
      <c r="E2926" s="148" t="s">
        <v>19</v>
      </c>
      <c r="F2926" s="149" t="s">
        <v>959</v>
      </c>
      <c r="H2926" s="148" t="s">
        <v>19</v>
      </c>
      <c r="I2926" s="150"/>
      <c r="L2926" s="147"/>
      <c r="M2926" s="151"/>
      <c r="T2926" s="152"/>
      <c r="AT2926" s="148" t="s">
        <v>176</v>
      </c>
      <c r="AU2926" s="148" t="s">
        <v>86</v>
      </c>
      <c r="AV2926" s="12" t="s">
        <v>84</v>
      </c>
      <c r="AW2926" s="12" t="s">
        <v>37</v>
      </c>
      <c r="AX2926" s="12" t="s">
        <v>76</v>
      </c>
      <c r="AY2926" s="148" t="s">
        <v>163</v>
      </c>
    </row>
    <row r="2927" spans="2:51" s="13" customFormat="1">
      <c r="B2927" s="153"/>
      <c r="D2927" s="141" t="s">
        <v>176</v>
      </c>
      <c r="E2927" s="154" t="s">
        <v>19</v>
      </c>
      <c r="F2927" s="155" t="s">
        <v>1068</v>
      </c>
      <c r="H2927" s="156">
        <v>15.61</v>
      </c>
      <c r="I2927" s="157"/>
      <c r="L2927" s="153"/>
      <c r="M2927" s="158"/>
      <c r="T2927" s="159"/>
      <c r="AT2927" s="154" t="s">
        <v>176</v>
      </c>
      <c r="AU2927" s="154" t="s">
        <v>86</v>
      </c>
      <c r="AV2927" s="13" t="s">
        <v>86</v>
      </c>
      <c r="AW2927" s="13" t="s">
        <v>37</v>
      </c>
      <c r="AX2927" s="13" t="s">
        <v>76</v>
      </c>
      <c r="AY2927" s="154" t="s">
        <v>163</v>
      </c>
    </row>
    <row r="2928" spans="2:51" s="12" customFormat="1">
      <c r="B2928" s="147"/>
      <c r="D2928" s="141" t="s">
        <v>176</v>
      </c>
      <c r="E2928" s="148" t="s">
        <v>19</v>
      </c>
      <c r="F2928" s="149" t="s">
        <v>962</v>
      </c>
      <c r="H2928" s="148" t="s">
        <v>19</v>
      </c>
      <c r="I2928" s="150"/>
      <c r="L2928" s="147"/>
      <c r="M2928" s="151"/>
      <c r="T2928" s="152"/>
      <c r="AT2928" s="148" t="s">
        <v>176</v>
      </c>
      <c r="AU2928" s="148" t="s">
        <v>86</v>
      </c>
      <c r="AV2928" s="12" t="s">
        <v>84</v>
      </c>
      <c r="AW2928" s="12" t="s">
        <v>37</v>
      </c>
      <c r="AX2928" s="12" t="s">
        <v>76</v>
      </c>
      <c r="AY2928" s="148" t="s">
        <v>163</v>
      </c>
    </row>
    <row r="2929" spans="2:65" s="13" customFormat="1">
      <c r="B2929" s="153"/>
      <c r="D2929" s="141" t="s">
        <v>176</v>
      </c>
      <c r="E2929" s="154" t="s">
        <v>19</v>
      </c>
      <c r="F2929" s="155" t="s">
        <v>1082</v>
      </c>
      <c r="H2929" s="156">
        <v>13.253</v>
      </c>
      <c r="I2929" s="157"/>
      <c r="L2929" s="153"/>
      <c r="M2929" s="158"/>
      <c r="T2929" s="159"/>
      <c r="AT2929" s="154" t="s">
        <v>176</v>
      </c>
      <c r="AU2929" s="154" t="s">
        <v>86</v>
      </c>
      <c r="AV2929" s="13" t="s">
        <v>86</v>
      </c>
      <c r="AW2929" s="13" t="s">
        <v>37</v>
      </c>
      <c r="AX2929" s="13" t="s">
        <v>76</v>
      </c>
      <c r="AY2929" s="154" t="s">
        <v>163</v>
      </c>
    </row>
    <row r="2930" spans="2:65" s="12" customFormat="1">
      <c r="B2930" s="147"/>
      <c r="D2930" s="141" t="s">
        <v>176</v>
      </c>
      <c r="E2930" s="148" t="s">
        <v>19</v>
      </c>
      <c r="F2930" s="149" t="s">
        <v>965</v>
      </c>
      <c r="H2930" s="148" t="s">
        <v>19</v>
      </c>
      <c r="I2930" s="150"/>
      <c r="L2930" s="147"/>
      <c r="M2930" s="151"/>
      <c r="T2930" s="152"/>
      <c r="AT2930" s="148" t="s">
        <v>176</v>
      </c>
      <c r="AU2930" s="148" t="s">
        <v>86</v>
      </c>
      <c r="AV2930" s="12" t="s">
        <v>84</v>
      </c>
      <c r="AW2930" s="12" t="s">
        <v>37</v>
      </c>
      <c r="AX2930" s="12" t="s">
        <v>76</v>
      </c>
      <c r="AY2930" s="148" t="s">
        <v>163</v>
      </c>
    </row>
    <row r="2931" spans="2:65" s="13" customFormat="1">
      <c r="B2931" s="153"/>
      <c r="D2931" s="141" t="s">
        <v>176</v>
      </c>
      <c r="E2931" s="154" t="s">
        <v>19</v>
      </c>
      <c r="F2931" s="155" t="s">
        <v>1083</v>
      </c>
      <c r="H2931" s="156">
        <v>9.9879999999999995</v>
      </c>
      <c r="I2931" s="157"/>
      <c r="L2931" s="153"/>
      <c r="M2931" s="158"/>
      <c r="T2931" s="159"/>
      <c r="AT2931" s="154" t="s">
        <v>176</v>
      </c>
      <c r="AU2931" s="154" t="s">
        <v>86</v>
      </c>
      <c r="AV2931" s="13" t="s">
        <v>86</v>
      </c>
      <c r="AW2931" s="13" t="s">
        <v>37</v>
      </c>
      <c r="AX2931" s="13" t="s">
        <v>76</v>
      </c>
      <c r="AY2931" s="154" t="s">
        <v>163</v>
      </c>
    </row>
    <row r="2932" spans="2:65" s="12" customFormat="1">
      <c r="B2932" s="147"/>
      <c r="D2932" s="141" t="s">
        <v>176</v>
      </c>
      <c r="E2932" s="148" t="s">
        <v>19</v>
      </c>
      <c r="F2932" s="149" t="s">
        <v>967</v>
      </c>
      <c r="H2932" s="148" t="s">
        <v>19</v>
      </c>
      <c r="I2932" s="150"/>
      <c r="L2932" s="147"/>
      <c r="M2932" s="151"/>
      <c r="T2932" s="152"/>
      <c r="AT2932" s="148" t="s">
        <v>176</v>
      </c>
      <c r="AU2932" s="148" t="s">
        <v>86</v>
      </c>
      <c r="AV2932" s="12" t="s">
        <v>84</v>
      </c>
      <c r="AW2932" s="12" t="s">
        <v>37</v>
      </c>
      <c r="AX2932" s="12" t="s">
        <v>76</v>
      </c>
      <c r="AY2932" s="148" t="s">
        <v>163</v>
      </c>
    </row>
    <row r="2933" spans="2:65" s="13" customFormat="1" ht="20.399999999999999">
      <c r="B2933" s="153"/>
      <c r="D2933" s="141" t="s">
        <v>176</v>
      </c>
      <c r="E2933" s="154" t="s">
        <v>19</v>
      </c>
      <c r="F2933" s="155" t="s">
        <v>1084</v>
      </c>
      <c r="H2933" s="156">
        <v>73.92</v>
      </c>
      <c r="I2933" s="157"/>
      <c r="L2933" s="153"/>
      <c r="M2933" s="158"/>
      <c r="T2933" s="159"/>
      <c r="AT2933" s="154" t="s">
        <v>176</v>
      </c>
      <c r="AU2933" s="154" t="s">
        <v>86</v>
      </c>
      <c r="AV2933" s="13" t="s">
        <v>86</v>
      </c>
      <c r="AW2933" s="13" t="s">
        <v>37</v>
      </c>
      <c r="AX2933" s="13" t="s">
        <v>76</v>
      </c>
      <c r="AY2933" s="154" t="s">
        <v>163</v>
      </c>
    </row>
    <row r="2934" spans="2:65" s="12" customFormat="1">
      <c r="B2934" s="147"/>
      <c r="D2934" s="141" t="s">
        <v>176</v>
      </c>
      <c r="E2934" s="148" t="s">
        <v>19</v>
      </c>
      <c r="F2934" s="149" t="s">
        <v>969</v>
      </c>
      <c r="H2934" s="148" t="s">
        <v>19</v>
      </c>
      <c r="I2934" s="150"/>
      <c r="L2934" s="147"/>
      <c r="M2934" s="151"/>
      <c r="T2934" s="152"/>
      <c r="AT2934" s="148" t="s">
        <v>176</v>
      </c>
      <c r="AU2934" s="148" t="s">
        <v>86</v>
      </c>
      <c r="AV2934" s="12" t="s">
        <v>84</v>
      </c>
      <c r="AW2934" s="12" t="s">
        <v>37</v>
      </c>
      <c r="AX2934" s="12" t="s">
        <v>76</v>
      </c>
      <c r="AY2934" s="148" t="s">
        <v>163</v>
      </c>
    </row>
    <row r="2935" spans="2:65" s="13" customFormat="1">
      <c r="B2935" s="153"/>
      <c r="D2935" s="141" t="s">
        <v>176</v>
      </c>
      <c r="E2935" s="154" t="s">
        <v>19</v>
      </c>
      <c r="F2935" s="155" t="s">
        <v>1073</v>
      </c>
      <c r="H2935" s="156">
        <v>73</v>
      </c>
      <c r="I2935" s="157"/>
      <c r="L2935" s="153"/>
      <c r="M2935" s="158"/>
      <c r="T2935" s="159"/>
      <c r="AT2935" s="154" t="s">
        <v>176</v>
      </c>
      <c r="AU2935" s="154" t="s">
        <v>86</v>
      </c>
      <c r="AV2935" s="13" t="s">
        <v>86</v>
      </c>
      <c r="AW2935" s="13" t="s">
        <v>37</v>
      </c>
      <c r="AX2935" s="13" t="s">
        <v>76</v>
      </c>
      <c r="AY2935" s="154" t="s">
        <v>163</v>
      </c>
    </row>
    <row r="2936" spans="2:65" s="14" customFormat="1">
      <c r="B2936" s="160"/>
      <c r="D2936" s="141" t="s">
        <v>176</v>
      </c>
      <c r="E2936" s="161" t="s">
        <v>19</v>
      </c>
      <c r="F2936" s="162" t="s">
        <v>178</v>
      </c>
      <c r="H2936" s="163">
        <v>454.19099999999997</v>
      </c>
      <c r="I2936" s="164"/>
      <c r="L2936" s="160"/>
      <c r="M2936" s="165"/>
      <c r="T2936" s="166"/>
      <c r="AT2936" s="161" t="s">
        <v>176</v>
      </c>
      <c r="AU2936" s="161" t="s">
        <v>86</v>
      </c>
      <c r="AV2936" s="14" t="s">
        <v>170</v>
      </c>
      <c r="AW2936" s="14" t="s">
        <v>37</v>
      </c>
      <c r="AX2936" s="14" t="s">
        <v>84</v>
      </c>
      <c r="AY2936" s="161" t="s">
        <v>163</v>
      </c>
    </row>
    <row r="2937" spans="2:65" s="1" customFormat="1" ht="24.15" customHeight="1">
      <c r="B2937" s="33"/>
      <c r="C2937" s="128" t="s">
        <v>2029</v>
      </c>
      <c r="D2937" s="128" t="s">
        <v>165</v>
      </c>
      <c r="E2937" s="129" t="s">
        <v>2030</v>
      </c>
      <c r="F2937" s="130" t="s">
        <v>2031</v>
      </c>
      <c r="G2937" s="131" t="s">
        <v>187</v>
      </c>
      <c r="H2937" s="132">
        <v>56.438000000000002</v>
      </c>
      <c r="I2937" s="133"/>
      <c r="J2937" s="134">
        <f>ROUND(I2937*H2937,2)</f>
        <v>0</v>
      </c>
      <c r="K2937" s="130" t="s">
        <v>169</v>
      </c>
      <c r="L2937" s="33"/>
      <c r="M2937" s="135" t="s">
        <v>19</v>
      </c>
      <c r="N2937" s="136" t="s">
        <v>47</v>
      </c>
      <c r="P2937" s="137">
        <f>O2937*H2937</f>
        <v>0</v>
      </c>
      <c r="Q2937" s="137">
        <v>1.259E-2</v>
      </c>
      <c r="R2937" s="137">
        <f>Q2937*H2937</f>
        <v>0.71055442000000002</v>
      </c>
      <c r="S2937" s="137">
        <v>0</v>
      </c>
      <c r="T2937" s="138">
        <f>S2937*H2937</f>
        <v>0</v>
      </c>
      <c r="AR2937" s="139" t="s">
        <v>302</v>
      </c>
      <c r="AT2937" s="139" t="s">
        <v>165</v>
      </c>
      <c r="AU2937" s="139" t="s">
        <v>86</v>
      </c>
      <c r="AY2937" s="18" t="s">
        <v>163</v>
      </c>
      <c r="BE2937" s="140">
        <f>IF(N2937="základní",J2937,0)</f>
        <v>0</v>
      </c>
      <c r="BF2937" s="140">
        <f>IF(N2937="snížená",J2937,0)</f>
        <v>0</v>
      </c>
      <c r="BG2937" s="140">
        <f>IF(N2937="zákl. přenesená",J2937,0)</f>
        <v>0</v>
      </c>
      <c r="BH2937" s="140">
        <f>IF(N2937="sníž. přenesená",J2937,0)</f>
        <v>0</v>
      </c>
      <c r="BI2937" s="140">
        <f>IF(N2937="nulová",J2937,0)</f>
        <v>0</v>
      </c>
      <c r="BJ2937" s="18" t="s">
        <v>84</v>
      </c>
      <c r="BK2937" s="140">
        <f>ROUND(I2937*H2937,2)</f>
        <v>0</v>
      </c>
      <c r="BL2937" s="18" t="s">
        <v>302</v>
      </c>
      <c r="BM2937" s="139" t="s">
        <v>2032</v>
      </c>
    </row>
    <row r="2938" spans="2:65" s="1" customFormat="1" ht="38.4">
      <c r="B2938" s="33"/>
      <c r="D2938" s="141" t="s">
        <v>172</v>
      </c>
      <c r="F2938" s="142" t="s">
        <v>2033</v>
      </c>
      <c r="I2938" s="143"/>
      <c r="L2938" s="33"/>
      <c r="M2938" s="144"/>
      <c r="T2938" s="54"/>
      <c r="AT2938" s="18" t="s">
        <v>172</v>
      </c>
      <c r="AU2938" s="18" t="s">
        <v>86</v>
      </c>
    </row>
    <row r="2939" spans="2:65" s="1" customFormat="1">
      <c r="B2939" s="33"/>
      <c r="D2939" s="145" t="s">
        <v>174</v>
      </c>
      <c r="F2939" s="146" t="s">
        <v>2034</v>
      </c>
      <c r="I2939" s="143"/>
      <c r="L2939" s="33"/>
      <c r="M2939" s="144"/>
      <c r="T2939" s="54"/>
      <c r="AT2939" s="18" t="s">
        <v>174</v>
      </c>
      <c r="AU2939" s="18" t="s">
        <v>86</v>
      </c>
    </row>
    <row r="2940" spans="2:65" s="12" customFormat="1">
      <c r="B2940" s="147"/>
      <c r="D2940" s="141" t="s">
        <v>176</v>
      </c>
      <c r="E2940" s="148" t="s">
        <v>19</v>
      </c>
      <c r="F2940" s="149" t="s">
        <v>511</v>
      </c>
      <c r="H2940" s="148" t="s">
        <v>19</v>
      </c>
      <c r="I2940" s="150"/>
      <c r="L2940" s="147"/>
      <c r="M2940" s="151"/>
      <c r="T2940" s="152"/>
      <c r="AT2940" s="148" t="s">
        <v>176</v>
      </c>
      <c r="AU2940" s="148" t="s">
        <v>86</v>
      </c>
      <c r="AV2940" s="12" t="s">
        <v>84</v>
      </c>
      <c r="AW2940" s="12" t="s">
        <v>37</v>
      </c>
      <c r="AX2940" s="12" t="s">
        <v>76</v>
      </c>
      <c r="AY2940" s="148" t="s">
        <v>163</v>
      </c>
    </row>
    <row r="2941" spans="2:65" s="12" customFormat="1">
      <c r="B2941" s="147"/>
      <c r="D2941" s="141" t="s">
        <v>176</v>
      </c>
      <c r="E2941" s="148" t="s">
        <v>19</v>
      </c>
      <c r="F2941" s="149" t="s">
        <v>915</v>
      </c>
      <c r="H2941" s="148" t="s">
        <v>19</v>
      </c>
      <c r="I2941" s="150"/>
      <c r="L2941" s="147"/>
      <c r="M2941" s="151"/>
      <c r="T2941" s="152"/>
      <c r="AT2941" s="148" t="s">
        <v>176</v>
      </c>
      <c r="AU2941" s="148" t="s">
        <v>86</v>
      </c>
      <c r="AV2941" s="12" t="s">
        <v>84</v>
      </c>
      <c r="AW2941" s="12" t="s">
        <v>37</v>
      </c>
      <c r="AX2941" s="12" t="s">
        <v>76</v>
      </c>
      <c r="AY2941" s="148" t="s">
        <v>163</v>
      </c>
    </row>
    <row r="2942" spans="2:65" s="13" customFormat="1">
      <c r="B2942" s="153"/>
      <c r="D2942" s="141" t="s">
        <v>176</v>
      </c>
      <c r="E2942" s="154" t="s">
        <v>19</v>
      </c>
      <c r="F2942" s="155" t="s">
        <v>1065</v>
      </c>
      <c r="H2942" s="156">
        <v>5.1230000000000002</v>
      </c>
      <c r="I2942" s="157"/>
      <c r="L2942" s="153"/>
      <c r="M2942" s="158"/>
      <c r="T2942" s="159"/>
      <c r="AT2942" s="154" t="s">
        <v>176</v>
      </c>
      <c r="AU2942" s="154" t="s">
        <v>86</v>
      </c>
      <c r="AV2942" s="13" t="s">
        <v>86</v>
      </c>
      <c r="AW2942" s="13" t="s">
        <v>37</v>
      </c>
      <c r="AX2942" s="13" t="s">
        <v>76</v>
      </c>
      <c r="AY2942" s="154" t="s">
        <v>163</v>
      </c>
    </row>
    <row r="2943" spans="2:65" s="12" customFormat="1">
      <c r="B2943" s="147"/>
      <c r="D2943" s="141" t="s">
        <v>176</v>
      </c>
      <c r="E2943" s="148" t="s">
        <v>19</v>
      </c>
      <c r="F2943" s="149" t="s">
        <v>917</v>
      </c>
      <c r="H2943" s="148" t="s">
        <v>19</v>
      </c>
      <c r="I2943" s="150"/>
      <c r="L2943" s="147"/>
      <c r="M2943" s="151"/>
      <c r="T2943" s="152"/>
      <c r="AT2943" s="148" t="s">
        <v>176</v>
      </c>
      <c r="AU2943" s="148" t="s">
        <v>86</v>
      </c>
      <c r="AV2943" s="12" t="s">
        <v>84</v>
      </c>
      <c r="AW2943" s="12" t="s">
        <v>37</v>
      </c>
      <c r="AX2943" s="12" t="s">
        <v>76</v>
      </c>
      <c r="AY2943" s="148" t="s">
        <v>163</v>
      </c>
    </row>
    <row r="2944" spans="2:65" s="13" customFormat="1">
      <c r="B2944" s="153"/>
      <c r="D2944" s="141" t="s">
        <v>176</v>
      </c>
      <c r="E2944" s="154" t="s">
        <v>19</v>
      </c>
      <c r="F2944" s="155" t="s">
        <v>1066</v>
      </c>
      <c r="H2944" s="156">
        <v>1.62</v>
      </c>
      <c r="I2944" s="157"/>
      <c r="L2944" s="153"/>
      <c r="M2944" s="158"/>
      <c r="T2944" s="159"/>
      <c r="AT2944" s="154" t="s">
        <v>176</v>
      </c>
      <c r="AU2944" s="154" t="s">
        <v>86</v>
      </c>
      <c r="AV2944" s="13" t="s">
        <v>86</v>
      </c>
      <c r="AW2944" s="13" t="s">
        <v>37</v>
      </c>
      <c r="AX2944" s="13" t="s">
        <v>76</v>
      </c>
      <c r="AY2944" s="154" t="s">
        <v>163</v>
      </c>
    </row>
    <row r="2945" spans="2:65" s="12" customFormat="1">
      <c r="B2945" s="147"/>
      <c r="D2945" s="141" t="s">
        <v>176</v>
      </c>
      <c r="E2945" s="148" t="s">
        <v>19</v>
      </c>
      <c r="F2945" s="149" t="s">
        <v>919</v>
      </c>
      <c r="H2945" s="148" t="s">
        <v>19</v>
      </c>
      <c r="I2945" s="150"/>
      <c r="L2945" s="147"/>
      <c r="M2945" s="151"/>
      <c r="T2945" s="152"/>
      <c r="AT2945" s="148" t="s">
        <v>176</v>
      </c>
      <c r="AU2945" s="148" t="s">
        <v>86</v>
      </c>
      <c r="AV2945" s="12" t="s">
        <v>84</v>
      </c>
      <c r="AW2945" s="12" t="s">
        <v>37</v>
      </c>
      <c r="AX2945" s="12" t="s">
        <v>76</v>
      </c>
      <c r="AY2945" s="148" t="s">
        <v>163</v>
      </c>
    </row>
    <row r="2946" spans="2:65" s="13" customFormat="1">
      <c r="B2946" s="153"/>
      <c r="D2946" s="141" t="s">
        <v>176</v>
      </c>
      <c r="E2946" s="154" t="s">
        <v>19</v>
      </c>
      <c r="F2946" s="155" t="s">
        <v>1067</v>
      </c>
      <c r="H2946" s="156">
        <v>3.87</v>
      </c>
      <c r="I2946" s="157"/>
      <c r="L2946" s="153"/>
      <c r="M2946" s="158"/>
      <c r="T2946" s="159"/>
      <c r="AT2946" s="154" t="s">
        <v>176</v>
      </c>
      <c r="AU2946" s="154" t="s">
        <v>86</v>
      </c>
      <c r="AV2946" s="13" t="s">
        <v>86</v>
      </c>
      <c r="AW2946" s="13" t="s">
        <v>37</v>
      </c>
      <c r="AX2946" s="13" t="s">
        <v>76</v>
      </c>
      <c r="AY2946" s="154" t="s">
        <v>163</v>
      </c>
    </row>
    <row r="2947" spans="2:65" s="12" customFormat="1">
      <c r="B2947" s="147"/>
      <c r="D2947" s="141" t="s">
        <v>176</v>
      </c>
      <c r="E2947" s="148" t="s">
        <v>19</v>
      </c>
      <c r="F2947" s="149" t="s">
        <v>925</v>
      </c>
      <c r="H2947" s="148" t="s">
        <v>19</v>
      </c>
      <c r="I2947" s="150"/>
      <c r="L2947" s="147"/>
      <c r="M2947" s="151"/>
      <c r="T2947" s="152"/>
      <c r="AT2947" s="148" t="s">
        <v>176</v>
      </c>
      <c r="AU2947" s="148" t="s">
        <v>86</v>
      </c>
      <c r="AV2947" s="12" t="s">
        <v>84</v>
      </c>
      <c r="AW2947" s="12" t="s">
        <v>37</v>
      </c>
      <c r="AX2947" s="12" t="s">
        <v>76</v>
      </c>
      <c r="AY2947" s="148" t="s">
        <v>163</v>
      </c>
    </row>
    <row r="2948" spans="2:65" s="13" customFormat="1">
      <c r="B2948" s="153"/>
      <c r="D2948" s="141" t="s">
        <v>176</v>
      </c>
      <c r="E2948" s="154" t="s">
        <v>19</v>
      </c>
      <c r="F2948" s="155" t="s">
        <v>1069</v>
      </c>
      <c r="H2948" s="156">
        <v>18.010000000000002</v>
      </c>
      <c r="I2948" s="157"/>
      <c r="L2948" s="153"/>
      <c r="M2948" s="158"/>
      <c r="T2948" s="159"/>
      <c r="AT2948" s="154" t="s">
        <v>176</v>
      </c>
      <c r="AU2948" s="154" t="s">
        <v>86</v>
      </c>
      <c r="AV2948" s="13" t="s">
        <v>86</v>
      </c>
      <c r="AW2948" s="13" t="s">
        <v>37</v>
      </c>
      <c r="AX2948" s="13" t="s">
        <v>76</v>
      </c>
      <c r="AY2948" s="154" t="s">
        <v>163</v>
      </c>
    </row>
    <row r="2949" spans="2:65" s="12" customFormat="1">
      <c r="B2949" s="147"/>
      <c r="D2949" s="141" t="s">
        <v>176</v>
      </c>
      <c r="E2949" s="148" t="s">
        <v>19</v>
      </c>
      <c r="F2949" s="149" t="s">
        <v>943</v>
      </c>
      <c r="H2949" s="148" t="s">
        <v>19</v>
      </c>
      <c r="I2949" s="150"/>
      <c r="L2949" s="147"/>
      <c r="M2949" s="151"/>
      <c r="T2949" s="152"/>
      <c r="AT2949" s="148" t="s">
        <v>176</v>
      </c>
      <c r="AU2949" s="148" t="s">
        <v>86</v>
      </c>
      <c r="AV2949" s="12" t="s">
        <v>84</v>
      </c>
      <c r="AW2949" s="12" t="s">
        <v>37</v>
      </c>
      <c r="AX2949" s="12" t="s">
        <v>76</v>
      </c>
      <c r="AY2949" s="148" t="s">
        <v>163</v>
      </c>
    </row>
    <row r="2950" spans="2:65" s="13" customFormat="1">
      <c r="B2950" s="153"/>
      <c r="D2950" s="141" t="s">
        <v>176</v>
      </c>
      <c r="E2950" s="154" t="s">
        <v>19</v>
      </c>
      <c r="F2950" s="155" t="s">
        <v>1075</v>
      </c>
      <c r="H2950" s="156">
        <v>5.67</v>
      </c>
      <c r="I2950" s="157"/>
      <c r="L2950" s="153"/>
      <c r="M2950" s="158"/>
      <c r="T2950" s="159"/>
      <c r="AT2950" s="154" t="s">
        <v>176</v>
      </c>
      <c r="AU2950" s="154" t="s">
        <v>86</v>
      </c>
      <c r="AV2950" s="13" t="s">
        <v>86</v>
      </c>
      <c r="AW2950" s="13" t="s">
        <v>37</v>
      </c>
      <c r="AX2950" s="13" t="s">
        <v>76</v>
      </c>
      <c r="AY2950" s="154" t="s">
        <v>163</v>
      </c>
    </row>
    <row r="2951" spans="2:65" s="12" customFormat="1">
      <c r="B2951" s="147"/>
      <c r="D2951" s="141" t="s">
        <v>176</v>
      </c>
      <c r="E2951" s="148" t="s">
        <v>19</v>
      </c>
      <c r="F2951" s="149" t="s">
        <v>558</v>
      </c>
      <c r="H2951" s="148" t="s">
        <v>19</v>
      </c>
      <c r="I2951" s="150"/>
      <c r="L2951" s="147"/>
      <c r="M2951" s="151"/>
      <c r="T2951" s="152"/>
      <c r="AT2951" s="148" t="s">
        <v>176</v>
      </c>
      <c r="AU2951" s="148" t="s">
        <v>86</v>
      </c>
      <c r="AV2951" s="12" t="s">
        <v>84</v>
      </c>
      <c r="AW2951" s="12" t="s">
        <v>37</v>
      </c>
      <c r="AX2951" s="12" t="s">
        <v>76</v>
      </c>
      <c r="AY2951" s="148" t="s">
        <v>163</v>
      </c>
    </row>
    <row r="2952" spans="2:65" s="12" customFormat="1">
      <c r="B2952" s="147"/>
      <c r="D2952" s="141" t="s">
        <v>176</v>
      </c>
      <c r="E2952" s="148" t="s">
        <v>19</v>
      </c>
      <c r="F2952" s="149" t="s">
        <v>953</v>
      </c>
      <c r="H2952" s="148" t="s">
        <v>19</v>
      </c>
      <c r="I2952" s="150"/>
      <c r="L2952" s="147"/>
      <c r="M2952" s="151"/>
      <c r="T2952" s="152"/>
      <c r="AT2952" s="148" t="s">
        <v>176</v>
      </c>
      <c r="AU2952" s="148" t="s">
        <v>86</v>
      </c>
      <c r="AV2952" s="12" t="s">
        <v>84</v>
      </c>
      <c r="AW2952" s="12" t="s">
        <v>37</v>
      </c>
      <c r="AX2952" s="12" t="s">
        <v>76</v>
      </c>
      <c r="AY2952" s="148" t="s">
        <v>163</v>
      </c>
    </row>
    <row r="2953" spans="2:65" s="13" customFormat="1">
      <c r="B2953" s="153"/>
      <c r="D2953" s="141" t="s">
        <v>176</v>
      </c>
      <c r="E2953" s="154" t="s">
        <v>19</v>
      </c>
      <c r="F2953" s="155" t="s">
        <v>1079</v>
      </c>
      <c r="H2953" s="156">
        <v>2.835</v>
      </c>
      <c r="I2953" s="157"/>
      <c r="L2953" s="153"/>
      <c r="M2953" s="158"/>
      <c r="T2953" s="159"/>
      <c r="AT2953" s="154" t="s">
        <v>176</v>
      </c>
      <c r="AU2953" s="154" t="s">
        <v>86</v>
      </c>
      <c r="AV2953" s="13" t="s">
        <v>86</v>
      </c>
      <c r="AW2953" s="13" t="s">
        <v>37</v>
      </c>
      <c r="AX2953" s="13" t="s">
        <v>76</v>
      </c>
      <c r="AY2953" s="154" t="s">
        <v>163</v>
      </c>
    </row>
    <row r="2954" spans="2:65" s="12" customFormat="1">
      <c r="B2954" s="147"/>
      <c r="D2954" s="141" t="s">
        <v>176</v>
      </c>
      <c r="E2954" s="148" t="s">
        <v>19</v>
      </c>
      <c r="F2954" s="149" t="s">
        <v>955</v>
      </c>
      <c r="H2954" s="148" t="s">
        <v>19</v>
      </c>
      <c r="I2954" s="150"/>
      <c r="L2954" s="147"/>
      <c r="M2954" s="151"/>
      <c r="T2954" s="152"/>
      <c r="AT2954" s="148" t="s">
        <v>176</v>
      </c>
      <c r="AU2954" s="148" t="s">
        <v>86</v>
      </c>
      <c r="AV2954" s="12" t="s">
        <v>84</v>
      </c>
      <c r="AW2954" s="12" t="s">
        <v>37</v>
      </c>
      <c r="AX2954" s="12" t="s">
        <v>76</v>
      </c>
      <c r="AY2954" s="148" t="s">
        <v>163</v>
      </c>
    </row>
    <row r="2955" spans="2:65" s="13" customFormat="1">
      <c r="B2955" s="153"/>
      <c r="D2955" s="141" t="s">
        <v>176</v>
      </c>
      <c r="E2955" s="154" t="s">
        <v>19</v>
      </c>
      <c r="F2955" s="155" t="s">
        <v>1080</v>
      </c>
      <c r="H2955" s="156">
        <v>1.3</v>
      </c>
      <c r="I2955" s="157"/>
      <c r="L2955" s="153"/>
      <c r="M2955" s="158"/>
      <c r="T2955" s="159"/>
      <c r="AT2955" s="154" t="s">
        <v>176</v>
      </c>
      <c r="AU2955" s="154" t="s">
        <v>86</v>
      </c>
      <c r="AV2955" s="13" t="s">
        <v>86</v>
      </c>
      <c r="AW2955" s="13" t="s">
        <v>37</v>
      </c>
      <c r="AX2955" s="13" t="s">
        <v>76</v>
      </c>
      <c r="AY2955" s="154" t="s">
        <v>163</v>
      </c>
    </row>
    <row r="2956" spans="2:65" s="12" customFormat="1">
      <c r="B2956" s="147"/>
      <c r="D2956" s="141" t="s">
        <v>176</v>
      </c>
      <c r="E2956" s="148" t="s">
        <v>19</v>
      </c>
      <c r="F2956" s="149" t="s">
        <v>960</v>
      </c>
      <c r="H2956" s="148" t="s">
        <v>19</v>
      </c>
      <c r="I2956" s="150"/>
      <c r="L2956" s="147"/>
      <c r="M2956" s="151"/>
      <c r="T2956" s="152"/>
      <c r="AT2956" s="148" t="s">
        <v>176</v>
      </c>
      <c r="AU2956" s="148" t="s">
        <v>86</v>
      </c>
      <c r="AV2956" s="12" t="s">
        <v>84</v>
      </c>
      <c r="AW2956" s="12" t="s">
        <v>37</v>
      </c>
      <c r="AX2956" s="12" t="s">
        <v>76</v>
      </c>
      <c r="AY2956" s="148" t="s">
        <v>163</v>
      </c>
    </row>
    <row r="2957" spans="2:65" s="13" customFormat="1">
      <c r="B2957" s="153"/>
      <c r="D2957" s="141" t="s">
        <v>176</v>
      </c>
      <c r="E2957" s="154" t="s">
        <v>19</v>
      </c>
      <c r="F2957" s="155" t="s">
        <v>1069</v>
      </c>
      <c r="H2957" s="156">
        <v>18.010000000000002</v>
      </c>
      <c r="I2957" s="157"/>
      <c r="L2957" s="153"/>
      <c r="M2957" s="158"/>
      <c r="T2957" s="159"/>
      <c r="AT2957" s="154" t="s">
        <v>176</v>
      </c>
      <c r="AU2957" s="154" t="s">
        <v>86</v>
      </c>
      <c r="AV2957" s="13" t="s">
        <v>86</v>
      </c>
      <c r="AW2957" s="13" t="s">
        <v>37</v>
      </c>
      <c r="AX2957" s="13" t="s">
        <v>76</v>
      </c>
      <c r="AY2957" s="154" t="s">
        <v>163</v>
      </c>
    </row>
    <row r="2958" spans="2:65" s="14" customFormat="1">
      <c r="B2958" s="160"/>
      <c r="D2958" s="141" t="s">
        <v>176</v>
      </c>
      <c r="E2958" s="161" t="s">
        <v>19</v>
      </c>
      <c r="F2958" s="162" t="s">
        <v>178</v>
      </c>
      <c r="H2958" s="163">
        <v>56.438000000000002</v>
      </c>
      <c r="I2958" s="164"/>
      <c r="L2958" s="160"/>
      <c r="M2958" s="165"/>
      <c r="T2958" s="166"/>
      <c r="AT2958" s="161" t="s">
        <v>176</v>
      </c>
      <c r="AU2958" s="161" t="s">
        <v>86</v>
      </c>
      <c r="AV2958" s="14" t="s">
        <v>170</v>
      </c>
      <c r="AW2958" s="14" t="s">
        <v>37</v>
      </c>
      <c r="AX2958" s="14" t="s">
        <v>84</v>
      </c>
      <c r="AY2958" s="161" t="s">
        <v>163</v>
      </c>
    </row>
    <row r="2959" spans="2:65" s="1" customFormat="1" ht="16.5" customHeight="1">
      <c r="B2959" s="33"/>
      <c r="C2959" s="128" t="s">
        <v>2035</v>
      </c>
      <c r="D2959" s="128" t="s">
        <v>165</v>
      </c>
      <c r="E2959" s="129" t="s">
        <v>2036</v>
      </c>
      <c r="F2959" s="130" t="s">
        <v>2037</v>
      </c>
      <c r="G2959" s="131" t="s">
        <v>187</v>
      </c>
      <c r="H2959" s="132">
        <v>23.372</v>
      </c>
      <c r="I2959" s="133"/>
      <c r="J2959" s="134">
        <f>ROUND(I2959*H2959,2)</f>
        <v>0</v>
      </c>
      <c r="K2959" s="130" t="s">
        <v>169</v>
      </c>
      <c r="L2959" s="33"/>
      <c r="M2959" s="135" t="s">
        <v>19</v>
      </c>
      <c r="N2959" s="136" t="s">
        <v>47</v>
      </c>
      <c r="P2959" s="137">
        <f>O2959*H2959</f>
        <v>0</v>
      </c>
      <c r="Q2959" s="137">
        <v>0</v>
      </c>
      <c r="R2959" s="137">
        <f>Q2959*H2959</f>
        <v>0</v>
      </c>
      <c r="S2959" s="137">
        <v>0</v>
      </c>
      <c r="T2959" s="138">
        <f>S2959*H2959</f>
        <v>0</v>
      </c>
      <c r="AR2959" s="139" t="s">
        <v>302</v>
      </c>
      <c r="AT2959" s="139" t="s">
        <v>165</v>
      </c>
      <c r="AU2959" s="139" t="s">
        <v>86</v>
      </c>
      <c r="AY2959" s="18" t="s">
        <v>163</v>
      </c>
      <c r="BE2959" s="140">
        <f>IF(N2959="základní",J2959,0)</f>
        <v>0</v>
      </c>
      <c r="BF2959" s="140">
        <f>IF(N2959="snížená",J2959,0)</f>
        <v>0</v>
      </c>
      <c r="BG2959" s="140">
        <f>IF(N2959="zákl. přenesená",J2959,0)</f>
        <v>0</v>
      </c>
      <c r="BH2959" s="140">
        <f>IF(N2959="sníž. přenesená",J2959,0)</f>
        <v>0</v>
      </c>
      <c r="BI2959" s="140">
        <f>IF(N2959="nulová",J2959,0)</f>
        <v>0</v>
      </c>
      <c r="BJ2959" s="18" t="s">
        <v>84</v>
      </c>
      <c r="BK2959" s="140">
        <f>ROUND(I2959*H2959,2)</f>
        <v>0</v>
      </c>
      <c r="BL2959" s="18" t="s">
        <v>302</v>
      </c>
      <c r="BM2959" s="139" t="s">
        <v>2038</v>
      </c>
    </row>
    <row r="2960" spans="2:65" s="1" customFormat="1" ht="28.8">
      <c r="B2960" s="33"/>
      <c r="D2960" s="141" t="s">
        <v>172</v>
      </c>
      <c r="F2960" s="142" t="s">
        <v>2039</v>
      </c>
      <c r="I2960" s="143"/>
      <c r="L2960" s="33"/>
      <c r="M2960" s="144"/>
      <c r="T2960" s="54"/>
      <c r="AT2960" s="18" t="s">
        <v>172</v>
      </c>
      <c r="AU2960" s="18" t="s">
        <v>86</v>
      </c>
    </row>
    <row r="2961" spans="2:65" s="1" customFormat="1">
      <c r="B2961" s="33"/>
      <c r="D2961" s="145" t="s">
        <v>174</v>
      </c>
      <c r="F2961" s="146" t="s">
        <v>2040</v>
      </c>
      <c r="I2961" s="143"/>
      <c r="L2961" s="33"/>
      <c r="M2961" s="144"/>
      <c r="T2961" s="54"/>
      <c r="AT2961" s="18" t="s">
        <v>174</v>
      </c>
      <c r="AU2961" s="18" t="s">
        <v>86</v>
      </c>
    </row>
    <row r="2962" spans="2:65" s="12" customFormat="1">
      <c r="B2962" s="147"/>
      <c r="D2962" s="141" t="s">
        <v>176</v>
      </c>
      <c r="E2962" s="148" t="s">
        <v>19</v>
      </c>
      <c r="F2962" s="149" t="s">
        <v>558</v>
      </c>
      <c r="H2962" s="148" t="s">
        <v>19</v>
      </c>
      <c r="I2962" s="150"/>
      <c r="L2962" s="147"/>
      <c r="M2962" s="151"/>
      <c r="T2962" s="152"/>
      <c r="AT2962" s="148" t="s">
        <v>176</v>
      </c>
      <c r="AU2962" s="148" t="s">
        <v>86</v>
      </c>
      <c r="AV2962" s="12" t="s">
        <v>84</v>
      </c>
      <c r="AW2962" s="12" t="s">
        <v>37</v>
      </c>
      <c r="AX2962" s="12" t="s">
        <v>76</v>
      </c>
      <c r="AY2962" s="148" t="s">
        <v>163</v>
      </c>
    </row>
    <row r="2963" spans="2:65" s="12" customFormat="1">
      <c r="B2963" s="147"/>
      <c r="D2963" s="141" t="s">
        <v>176</v>
      </c>
      <c r="E2963" s="148" t="s">
        <v>19</v>
      </c>
      <c r="F2963" s="149" t="s">
        <v>880</v>
      </c>
      <c r="H2963" s="148" t="s">
        <v>19</v>
      </c>
      <c r="I2963" s="150"/>
      <c r="L2963" s="147"/>
      <c r="M2963" s="151"/>
      <c r="T2963" s="152"/>
      <c r="AT2963" s="148" t="s">
        <v>176</v>
      </c>
      <c r="AU2963" s="148" t="s">
        <v>86</v>
      </c>
      <c r="AV2963" s="12" t="s">
        <v>84</v>
      </c>
      <c r="AW2963" s="12" t="s">
        <v>37</v>
      </c>
      <c r="AX2963" s="12" t="s">
        <v>76</v>
      </c>
      <c r="AY2963" s="148" t="s">
        <v>163</v>
      </c>
    </row>
    <row r="2964" spans="2:65" s="13" customFormat="1">
      <c r="B2964" s="153"/>
      <c r="D2964" s="141" t="s">
        <v>176</v>
      </c>
      <c r="E2964" s="154" t="s">
        <v>19</v>
      </c>
      <c r="F2964" s="155" t="s">
        <v>2041</v>
      </c>
      <c r="H2964" s="156">
        <v>23.372</v>
      </c>
      <c r="I2964" s="157"/>
      <c r="L2964" s="153"/>
      <c r="M2964" s="158"/>
      <c r="T2964" s="159"/>
      <c r="AT2964" s="154" t="s">
        <v>176</v>
      </c>
      <c r="AU2964" s="154" t="s">
        <v>86</v>
      </c>
      <c r="AV2964" s="13" t="s">
        <v>86</v>
      </c>
      <c r="AW2964" s="13" t="s">
        <v>37</v>
      </c>
      <c r="AX2964" s="13" t="s">
        <v>76</v>
      </c>
      <c r="AY2964" s="154" t="s">
        <v>163</v>
      </c>
    </row>
    <row r="2965" spans="2:65" s="14" customFormat="1">
      <c r="B2965" s="160"/>
      <c r="D2965" s="141" t="s">
        <v>176</v>
      </c>
      <c r="E2965" s="161" t="s">
        <v>19</v>
      </c>
      <c r="F2965" s="162" t="s">
        <v>178</v>
      </c>
      <c r="H2965" s="163">
        <v>23.372</v>
      </c>
      <c r="I2965" s="164"/>
      <c r="L2965" s="160"/>
      <c r="M2965" s="165"/>
      <c r="T2965" s="166"/>
      <c r="AT2965" s="161" t="s">
        <v>176</v>
      </c>
      <c r="AU2965" s="161" t="s">
        <v>86</v>
      </c>
      <c r="AV2965" s="14" t="s">
        <v>170</v>
      </c>
      <c r="AW2965" s="14" t="s">
        <v>37</v>
      </c>
      <c r="AX2965" s="14" t="s">
        <v>84</v>
      </c>
      <c r="AY2965" s="161" t="s">
        <v>163</v>
      </c>
    </row>
    <row r="2966" spans="2:65" s="1" customFormat="1" ht="24.15" customHeight="1">
      <c r="B2966" s="33"/>
      <c r="C2966" s="167" t="s">
        <v>2042</v>
      </c>
      <c r="D2966" s="167" t="s">
        <v>323</v>
      </c>
      <c r="E2966" s="168" t="s">
        <v>2043</v>
      </c>
      <c r="F2966" s="169" t="s">
        <v>2044</v>
      </c>
      <c r="G2966" s="170" t="s">
        <v>187</v>
      </c>
      <c r="H2966" s="171">
        <v>24.541</v>
      </c>
      <c r="I2966" s="172"/>
      <c r="J2966" s="173">
        <f>ROUND(I2966*H2966,2)</f>
        <v>0</v>
      </c>
      <c r="K2966" s="169" t="s">
        <v>169</v>
      </c>
      <c r="L2966" s="174"/>
      <c r="M2966" s="175" t="s">
        <v>19</v>
      </c>
      <c r="N2966" s="176" t="s">
        <v>47</v>
      </c>
      <c r="P2966" s="137">
        <f>O2966*H2966</f>
        <v>0</v>
      </c>
      <c r="Q2966" s="137">
        <v>1.3999999999999999E-4</v>
      </c>
      <c r="R2966" s="137">
        <f>Q2966*H2966</f>
        <v>3.4357399999999996E-3</v>
      </c>
      <c r="S2966" s="137">
        <v>0</v>
      </c>
      <c r="T2966" s="138">
        <f>S2966*H2966</f>
        <v>0</v>
      </c>
      <c r="AR2966" s="139" t="s">
        <v>403</v>
      </c>
      <c r="AT2966" s="139" t="s">
        <v>323</v>
      </c>
      <c r="AU2966" s="139" t="s">
        <v>86</v>
      </c>
      <c r="AY2966" s="18" t="s">
        <v>163</v>
      </c>
      <c r="BE2966" s="140">
        <f>IF(N2966="základní",J2966,0)</f>
        <v>0</v>
      </c>
      <c r="BF2966" s="140">
        <f>IF(N2966="snížená",J2966,0)</f>
        <v>0</v>
      </c>
      <c r="BG2966" s="140">
        <f>IF(N2966="zákl. přenesená",J2966,0)</f>
        <v>0</v>
      </c>
      <c r="BH2966" s="140">
        <f>IF(N2966="sníž. přenesená",J2966,0)</f>
        <v>0</v>
      </c>
      <c r="BI2966" s="140">
        <f>IF(N2966="nulová",J2966,0)</f>
        <v>0</v>
      </c>
      <c r="BJ2966" s="18" t="s">
        <v>84</v>
      </c>
      <c r="BK2966" s="140">
        <f>ROUND(I2966*H2966,2)</f>
        <v>0</v>
      </c>
      <c r="BL2966" s="18" t="s">
        <v>302</v>
      </c>
      <c r="BM2966" s="139" t="s">
        <v>2045</v>
      </c>
    </row>
    <row r="2967" spans="2:65" s="1" customFormat="1" ht="19.2">
      <c r="B2967" s="33"/>
      <c r="D2967" s="141" t="s">
        <v>172</v>
      </c>
      <c r="F2967" s="142" t="s">
        <v>2044</v>
      </c>
      <c r="I2967" s="143"/>
      <c r="L2967" s="33"/>
      <c r="M2967" s="144"/>
      <c r="T2967" s="54"/>
      <c r="AT2967" s="18" t="s">
        <v>172</v>
      </c>
      <c r="AU2967" s="18" t="s">
        <v>86</v>
      </c>
    </row>
    <row r="2968" spans="2:65" s="13" customFormat="1">
      <c r="B2968" s="153"/>
      <c r="D2968" s="141" t="s">
        <v>176</v>
      </c>
      <c r="F2968" s="155" t="s">
        <v>2046</v>
      </c>
      <c r="H2968" s="156">
        <v>24.541</v>
      </c>
      <c r="I2968" s="157"/>
      <c r="L2968" s="153"/>
      <c r="M2968" s="158"/>
      <c r="T2968" s="159"/>
      <c r="AT2968" s="154" t="s">
        <v>176</v>
      </c>
      <c r="AU2968" s="154" t="s">
        <v>86</v>
      </c>
      <c r="AV2968" s="13" t="s">
        <v>86</v>
      </c>
      <c r="AW2968" s="13" t="s">
        <v>4</v>
      </c>
      <c r="AX2968" s="13" t="s">
        <v>84</v>
      </c>
      <c r="AY2968" s="154" t="s">
        <v>163</v>
      </c>
    </row>
    <row r="2969" spans="2:65" s="1" customFormat="1" ht="21.75" customHeight="1">
      <c r="B2969" s="33"/>
      <c r="C2969" s="128" t="s">
        <v>2047</v>
      </c>
      <c r="D2969" s="128" t="s">
        <v>165</v>
      </c>
      <c r="E2969" s="129" t="s">
        <v>2048</v>
      </c>
      <c r="F2969" s="130" t="s">
        <v>2049</v>
      </c>
      <c r="G2969" s="131" t="s">
        <v>202</v>
      </c>
      <c r="H2969" s="132">
        <v>7</v>
      </c>
      <c r="I2969" s="133"/>
      <c r="J2969" s="134">
        <f>ROUND(I2969*H2969,2)</f>
        <v>0</v>
      </c>
      <c r="K2969" s="130" t="s">
        <v>19</v>
      </c>
      <c r="L2969" s="33"/>
      <c r="M2969" s="135" t="s">
        <v>19</v>
      </c>
      <c r="N2969" s="136" t="s">
        <v>47</v>
      </c>
      <c r="P2969" s="137">
        <f>O2969*H2969</f>
        <v>0</v>
      </c>
      <c r="Q2969" s="137">
        <v>5.0299999999999997E-3</v>
      </c>
      <c r="R2969" s="137">
        <f>Q2969*H2969</f>
        <v>3.5209999999999998E-2</v>
      </c>
      <c r="S2969" s="137">
        <v>0</v>
      </c>
      <c r="T2969" s="138">
        <f>S2969*H2969</f>
        <v>0</v>
      </c>
      <c r="AR2969" s="139" t="s">
        <v>302</v>
      </c>
      <c r="AT2969" s="139" t="s">
        <v>165</v>
      </c>
      <c r="AU2969" s="139" t="s">
        <v>86</v>
      </c>
      <c r="AY2969" s="18" t="s">
        <v>163</v>
      </c>
      <c r="BE2969" s="140">
        <f>IF(N2969="základní",J2969,0)</f>
        <v>0</v>
      </c>
      <c r="BF2969" s="140">
        <f>IF(N2969="snížená",J2969,0)</f>
        <v>0</v>
      </c>
      <c r="BG2969" s="140">
        <f>IF(N2969="zákl. přenesená",J2969,0)</f>
        <v>0</v>
      </c>
      <c r="BH2969" s="140">
        <f>IF(N2969="sníž. přenesená",J2969,0)</f>
        <v>0</v>
      </c>
      <c r="BI2969" s="140">
        <f>IF(N2969="nulová",J2969,0)</f>
        <v>0</v>
      </c>
      <c r="BJ2969" s="18" t="s">
        <v>84</v>
      </c>
      <c r="BK2969" s="140">
        <f>ROUND(I2969*H2969,2)</f>
        <v>0</v>
      </c>
      <c r="BL2969" s="18" t="s">
        <v>302</v>
      </c>
      <c r="BM2969" s="139" t="s">
        <v>2050</v>
      </c>
    </row>
    <row r="2970" spans="2:65" s="1" customFormat="1">
      <c r="B2970" s="33"/>
      <c r="D2970" s="141" t="s">
        <v>172</v>
      </c>
      <c r="F2970" s="142" t="s">
        <v>2049</v>
      </c>
      <c r="I2970" s="143"/>
      <c r="L2970" s="33"/>
      <c r="M2970" s="144"/>
      <c r="T2970" s="54"/>
      <c r="AT2970" s="18" t="s">
        <v>172</v>
      </c>
      <c r="AU2970" s="18" t="s">
        <v>86</v>
      </c>
    </row>
    <row r="2971" spans="2:65" s="12" customFormat="1" ht="30.6">
      <c r="B2971" s="147"/>
      <c r="D2971" s="141" t="s">
        <v>176</v>
      </c>
      <c r="E2971" s="148" t="s">
        <v>19</v>
      </c>
      <c r="F2971" s="149" t="s">
        <v>797</v>
      </c>
      <c r="H2971" s="148" t="s">
        <v>19</v>
      </c>
      <c r="I2971" s="150"/>
      <c r="L2971" s="147"/>
      <c r="M2971" s="151"/>
      <c r="T2971" s="152"/>
      <c r="AT2971" s="148" t="s">
        <v>176</v>
      </c>
      <c r="AU2971" s="148" t="s">
        <v>86</v>
      </c>
      <c r="AV2971" s="12" t="s">
        <v>84</v>
      </c>
      <c r="AW2971" s="12" t="s">
        <v>37</v>
      </c>
      <c r="AX2971" s="12" t="s">
        <v>76</v>
      </c>
      <c r="AY2971" s="148" t="s">
        <v>163</v>
      </c>
    </row>
    <row r="2972" spans="2:65" s="12" customFormat="1">
      <c r="B2972" s="147"/>
      <c r="D2972" s="141" t="s">
        <v>176</v>
      </c>
      <c r="E2972" s="148" t="s">
        <v>19</v>
      </c>
      <c r="F2972" s="149" t="s">
        <v>701</v>
      </c>
      <c r="H2972" s="148" t="s">
        <v>19</v>
      </c>
      <c r="I2972" s="150"/>
      <c r="L2972" s="147"/>
      <c r="M2972" s="151"/>
      <c r="T2972" s="152"/>
      <c r="AT2972" s="148" t="s">
        <v>176</v>
      </c>
      <c r="AU2972" s="148" t="s">
        <v>86</v>
      </c>
      <c r="AV2972" s="12" t="s">
        <v>84</v>
      </c>
      <c r="AW2972" s="12" t="s">
        <v>37</v>
      </c>
      <c r="AX2972" s="12" t="s">
        <v>76</v>
      </c>
      <c r="AY2972" s="148" t="s">
        <v>163</v>
      </c>
    </row>
    <row r="2973" spans="2:65" s="13" customFormat="1">
      <c r="B2973" s="153"/>
      <c r="D2973" s="141" t="s">
        <v>176</v>
      </c>
      <c r="E2973" s="154" t="s">
        <v>19</v>
      </c>
      <c r="F2973" s="155" t="s">
        <v>2051</v>
      </c>
      <c r="H2973" s="156">
        <v>7</v>
      </c>
      <c r="I2973" s="157"/>
      <c r="L2973" s="153"/>
      <c r="M2973" s="158"/>
      <c r="T2973" s="159"/>
      <c r="AT2973" s="154" t="s">
        <v>176</v>
      </c>
      <c r="AU2973" s="154" t="s">
        <v>86</v>
      </c>
      <c r="AV2973" s="13" t="s">
        <v>86</v>
      </c>
      <c r="AW2973" s="13" t="s">
        <v>37</v>
      </c>
      <c r="AX2973" s="13" t="s">
        <v>76</v>
      </c>
      <c r="AY2973" s="154" t="s">
        <v>163</v>
      </c>
    </row>
    <row r="2974" spans="2:65" s="14" customFormat="1">
      <c r="B2974" s="160"/>
      <c r="D2974" s="141" t="s">
        <v>176</v>
      </c>
      <c r="E2974" s="161" t="s">
        <v>19</v>
      </c>
      <c r="F2974" s="162" t="s">
        <v>178</v>
      </c>
      <c r="H2974" s="163">
        <v>7</v>
      </c>
      <c r="I2974" s="164"/>
      <c r="L2974" s="160"/>
      <c r="M2974" s="165"/>
      <c r="T2974" s="166"/>
      <c r="AT2974" s="161" t="s">
        <v>176</v>
      </c>
      <c r="AU2974" s="161" t="s">
        <v>86</v>
      </c>
      <c r="AV2974" s="14" t="s">
        <v>170</v>
      </c>
      <c r="AW2974" s="14" t="s">
        <v>37</v>
      </c>
      <c r="AX2974" s="14" t="s">
        <v>84</v>
      </c>
      <c r="AY2974" s="161" t="s">
        <v>163</v>
      </c>
    </row>
    <row r="2975" spans="2:65" s="1" customFormat="1" ht="37.799999999999997" customHeight="1">
      <c r="B2975" s="33"/>
      <c r="C2975" s="128" t="s">
        <v>2052</v>
      </c>
      <c r="D2975" s="128" t="s">
        <v>165</v>
      </c>
      <c r="E2975" s="129" t="s">
        <v>2053</v>
      </c>
      <c r="F2975" s="130" t="s">
        <v>2054</v>
      </c>
      <c r="G2975" s="131" t="s">
        <v>187</v>
      </c>
      <c r="H2975" s="132">
        <v>12.9</v>
      </c>
      <c r="I2975" s="133"/>
      <c r="J2975" s="134">
        <f>ROUND(I2975*H2975,2)</f>
        <v>0</v>
      </c>
      <c r="K2975" s="130" t="s">
        <v>19</v>
      </c>
      <c r="L2975" s="33"/>
      <c r="M2975" s="135" t="s">
        <v>19</v>
      </c>
      <c r="N2975" s="136" t="s">
        <v>47</v>
      </c>
      <c r="P2975" s="137">
        <f>O2975*H2975</f>
        <v>0</v>
      </c>
      <c r="Q2975" s="137">
        <v>1.7100000000000001E-2</v>
      </c>
      <c r="R2975" s="137">
        <f>Q2975*H2975</f>
        <v>0.22059000000000001</v>
      </c>
      <c r="S2975" s="137">
        <v>0</v>
      </c>
      <c r="T2975" s="138">
        <f>S2975*H2975</f>
        <v>0</v>
      </c>
      <c r="AR2975" s="139" t="s">
        <v>302</v>
      </c>
      <c r="AT2975" s="139" t="s">
        <v>165</v>
      </c>
      <c r="AU2975" s="139" t="s">
        <v>86</v>
      </c>
      <c r="AY2975" s="18" t="s">
        <v>163</v>
      </c>
      <c r="BE2975" s="140">
        <f>IF(N2975="základní",J2975,0)</f>
        <v>0</v>
      </c>
      <c r="BF2975" s="140">
        <f>IF(N2975="snížená",J2975,0)</f>
        <v>0</v>
      </c>
      <c r="BG2975" s="140">
        <f>IF(N2975="zákl. přenesená",J2975,0)</f>
        <v>0</v>
      </c>
      <c r="BH2975" s="140">
        <f>IF(N2975="sníž. přenesená",J2975,0)</f>
        <v>0</v>
      </c>
      <c r="BI2975" s="140">
        <f>IF(N2975="nulová",J2975,0)</f>
        <v>0</v>
      </c>
      <c r="BJ2975" s="18" t="s">
        <v>84</v>
      </c>
      <c r="BK2975" s="140">
        <f>ROUND(I2975*H2975,2)</f>
        <v>0</v>
      </c>
      <c r="BL2975" s="18" t="s">
        <v>302</v>
      </c>
      <c r="BM2975" s="139" t="s">
        <v>2055</v>
      </c>
    </row>
    <row r="2976" spans="2:65" s="1" customFormat="1" ht="28.8">
      <c r="B2976" s="33"/>
      <c r="D2976" s="141" t="s">
        <v>172</v>
      </c>
      <c r="F2976" s="142" t="s">
        <v>2056</v>
      </c>
      <c r="I2976" s="143"/>
      <c r="L2976" s="33"/>
      <c r="M2976" s="144"/>
      <c r="T2976" s="54"/>
      <c r="AT2976" s="18" t="s">
        <v>172</v>
      </c>
      <c r="AU2976" s="18" t="s">
        <v>86</v>
      </c>
    </row>
    <row r="2977" spans="2:65" s="12" customFormat="1">
      <c r="B2977" s="147"/>
      <c r="D2977" s="141" t="s">
        <v>176</v>
      </c>
      <c r="E2977" s="148" t="s">
        <v>19</v>
      </c>
      <c r="F2977" s="149" t="s">
        <v>511</v>
      </c>
      <c r="H2977" s="148" t="s">
        <v>19</v>
      </c>
      <c r="I2977" s="150"/>
      <c r="L2977" s="147"/>
      <c r="M2977" s="151"/>
      <c r="T2977" s="152"/>
      <c r="AT2977" s="148" t="s">
        <v>176</v>
      </c>
      <c r="AU2977" s="148" t="s">
        <v>86</v>
      </c>
      <c r="AV2977" s="12" t="s">
        <v>84</v>
      </c>
      <c r="AW2977" s="12" t="s">
        <v>37</v>
      </c>
      <c r="AX2977" s="12" t="s">
        <v>76</v>
      </c>
      <c r="AY2977" s="148" t="s">
        <v>163</v>
      </c>
    </row>
    <row r="2978" spans="2:65" s="12" customFormat="1">
      <c r="B2978" s="147"/>
      <c r="D2978" s="141" t="s">
        <v>176</v>
      </c>
      <c r="E2978" s="148" t="s">
        <v>19</v>
      </c>
      <c r="F2978" s="149" t="s">
        <v>915</v>
      </c>
      <c r="H2978" s="148" t="s">
        <v>19</v>
      </c>
      <c r="I2978" s="150"/>
      <c r="L2978" s="147"/>
      <c r="M2978" s="151"/>
      <c r="T2978" s="152"/>
      <c r="AT2978" s="148" t="s">
        <v>176</v>
      </c>
      <c r="AU2978" s="148" t="s">
        <v>86</v>
      </c>
      <c r="AV2978" s="12" t="s">
        <v>84</v>
      </c>
      <c r="AW2978" s="12" t="s">
        <v>37</v>
      </c>
      <c r="AX2978" s="12" t="s">
        <v>76</v>
      </c>
      <c r="AY2978" s="148" t="s">
        <v>163</v>
      </c>
    </row>
    <row r="2979" spans="2:65" s="13" customFormat="1">
      <c r="B2979" s="153"/>
      <c r="D2979" s="141" t="s">
        <v>176</v>
      </c>
      <c r="E2979" s="154" t="s">
        <v>19</v>
      </c>
      <c r="F2979" s="155" t="s">
        <v>2057</v>
      </c>
      <c r="H2979" s="156">
        <v>2.6</v>
      </c>
      <c r="I2979" s="157"/>
      <c r="L2979" s="153"/>
      <c r="M2979" s="158"/>
      <c r="T2979" s="159"/>
      <c r="AT2979" s="154" t="s">
        <v>176</v>
      </c>
      <c r="AU2979" s="154" t="s">
        <v>86</v>
      </c>
      <c r="AV2979" s="13" t="s">
        <v>86</v>
      </c>
      <c r="AW2979" s="13" t="s">
        <v>37</v>
      </c>
      <c r="AX2979" s="13" t="s">
        <v>76</v>
      </c>
      <c r="AY2979" s="154" t="s">
        <v>163</v>
      </c>
    </row>
    <row r="2980" spans="2:65" s="12" customFormat="1">
      <c r="B2980" s="147"/>
      <c r="D2980" s="141" t="s">
        <v>176</v>
      </c>
      <c r="E2980" s="148" t="s">
        <v>19</v>
      </c>
      <c r="F2980" s="149" t="s">
        <v>925</v>
      </c>
      <c r="H2980" s="148" t="s">
        <v>19</v>
      </c>
      <c r="I2980" s="150"/>
      <c r="L2980" s="147"/>
      <c r="M2980" s="151"/>
      <c r="T2980" s="152"/>
      <c r="AT2980" s="148" t="s">
        <v>176</v>
      </c>
      <c r="AU2980" s="148" t="s">
        <v>86</v>
      </c>
      <c r="AV2980" s="12" t="s">
        <v>84</v>
      </c>
      <c r="AW2980" s="12" t="s">
        <v>37</v>
      </c>
      <c r="AX2980" s="12" t="s">
        <v>76</v>
      </c>
      <c r="AY2980" s="148" t="s">
        <v>163</v>
      </c>
    </row>
    <row r="2981" spans="2:65" s="13" customFormat="1">
      <c r="B2981" s="153"/>
      <c r="D2981" s="141" t="s">
        <v>176</v>
      </c>
      <c r="E2981" s="154" t="s">
        <v>19</v>
      </c>
      <c r="F2981" s="155" t="s">
        <v>2058</v>
      </c>
      <c r="H2981" s="156">
        <v>5.0999999999999996</v>
      </c>
      <c r="I2981" s="157"/>
      <c r="L2981" s="153"/>
      <c r="M2981" s="158"/>
      <c r="T2981" s="159"/>
      <c r="AT2981" s="154" t="s">
        <v>176</v>
      </c>
      <c r="AU2981" s="154" t="s">
        <v>86</v>
      </c>
      <c r="AV2981" s="13" t="s">
        <v>86</v>
      </c>
      <c r="AW2981" s="13" t="s">
        <v>37</v>
      </c>
      <c r="AX2981" s="13" t="s">
        <v>76</v>
      </c>
      <c r="AY2981" s="154" t="s">
        <v>163</v>
      </c>
    </row>
    <row r="2982" spans="2:65" s="12" customFormat="1">
      <c r="B2982" s="147"/>
      <c r="D2982" s="141" t="s">
        <v>176</v>
      </c>
      <c r="E2982" s="148" t="s">
        <v>19</v>
      </c>
      <c r="F2982" s="149" t="s">
        <v>943</v>
      </c>
      <c r="H2982" s="148" t="s">
        <v>19</v>
      </c>
      <c r="I2982" s="150"/>
      <c r="L2982" s="147"/>
      <c r="M2982" s="151"/>
      <c r="T2982" s="152"/>
      <c r="AT2982" s="148" t="s">
        <v>176</v>
      </c>
      <c r="AU2982" s="148" t="s">
        <v>86</v>
      </c>
      <c r="AV2982" s="12" t="s">
        <v>84</v>
      </c>
      <c r="AW2982" s="12" t="s">
        <v>37</v>
      </c>
      <c r="AX2982" s="12" t="s">
        <v>76</v>
      </c>
      <c r="AY2982" s="148" t="s">
        <v>163</v>
      </c>
    </row>
    <row r="2983" spans="2:65" s="13" customFormat="1">
      <c r="B2983" s="153"/>
      <c r="D2983" s="141" t="s">
        <v>176</v>
      </c>
      <c r="E2983" s="154" t="s">
        <v>19</v>
      </c>
      <c r="F2983" s="155" t="s">
        <v>2059</v>
      </c>
      <c r="H2983" s="156">
        <v>3.4</v>
      </c>
      <c r="I2983" s="157"/>
      <c r="L2983" s="153"/>
      <c r="M2983" s="158"/>
      <c r="T2983" s="159"/>
      <c r="AT2983" s="154" t="s">
        <v>176</v>
      </c>
      <c r="AU2983" s="154" t="s">
        <v>86</v>
      </c>
      <c r="AV2983" s="13" t="s">
        <v>86</v>
      </c>
      <c r="AW2983" s="13" t="s">
        <v>37</v>
      </c>
      <c r="AX2983" s="13" t="s">
        <v>76</v>
      </c>
      <c r="AY2983" s="154" t="s">
        <v>163</v>
      </c>
    </row>
    <row r="2984" spans="2:65" s="12" customFormat="1">
      <c r="B2984" s="147"/>
      <c r="D2984" s="141" t="s">
        <v>176</v>
      </c>
      <c r="E2984" s="148" t="s">
        <v>19</v>
      </c>
      <c r="F2984" s="149" t="s">
        <v>558</v>
      </c>
      <c r="H2984" s="148" t="s">
        <v>19</v>
      </c>
      <c r="I2984" s="150"/>
      <c r="L2984" s="147"/>
      <c r="M2984" s="151"/>
      <c r="T2984" s="152"/>
      <c r="AT2984" s="148" t="s">
        <v>176</v>
      </c>
      <c r="AU2984" s="148" t="s">
        <v>86</v>
      </c>
      <c r="AV2984" s="12" t="s">
        <v>84</v>
      </c>
      <c r="AW2984" s="12" t="s">
        <v>37</v>
      </c>
      <c r="AX2984" s="12" t="s">
        <v>76</v>
      </c>
      <c r="AY2984" s="148" t="s">
        <v>163</v>
      </c>
    </row>
    <row r="2985" spans="2:65" s="12" customFormat="1">
      <c r="B2985" s="147"/>
      <c r="D2985" s="141" t="s">
        <v>176</v>
      </c>
      <c r="E2985" s="148" t="s">
        <v>19</v>
      </c>
      <c r="F2985" s="149" t="s">
        <v>953</v>
      </c>
      <c r="H2985" s="148" t="s">
        <v>19</v>
      </c>
      <c r="I2985" s="150"/>
      <c r="L2985" s="147"/>
      <c r="M2985" s="151"/>
      <c r="T2985" s="152"/>
      <c r="AT2985" s="148" t="s">
        <v>176</v>
      </c>
      <c r="AU2985" s="148" t="s">
        <v>86</v>
      </c>
      <c r="AV2985" s="12" t="s">
        <v>84</v>
      </c>
      <c r="AW2985" s="12" t="s">
        <v>37</v>
      </c>
      <c r="AX2985" s="12" t="s">
        <v>76</v>
      </c>
      <c r="AY2985" s="148" t="s">
        <v>163</v>
      </c>
    </row>
    <row r="2986" spans="2:65" s="13" customFormat="1">
      <c r="B2986" s="153"/>
      <c r="D2986" s="141" t="s">
        <v>176</v>
      </c>
      <c r="E2986" s="154" t="s">
        <v>19</v>
      </c>
      <c r="F2986" s="155" t="s">
        <v>2060</v>
      </c>
      <c r="H2986" s="156">
        <v>1.8</v>
      </c>
      <c r="I2986" s="157"/>
      <c r="L2986" s="153"/>
      <c r="M2986" s="158"/>
      <c r="T2986" s="159"/>
      <c r="AT2986" s="154" t="s">
        <v>176</v>
      </c>
      <c r="AU2986" s="154" t="s">
        <v>86</v>
      </c>
      <c r="AV2986" s="13" t="s">
        <v>86</v>
      </c>
      <c r="AW2986" s="13" t="s">
        <v>37</v>
      </c>
      <c r="AX2986" s="13" t="s">
        <v>76</v>
      </c>
      <c r="AY2986" s="154" t="s">
        <v>163</v>
      </c>
    </row>
    <row r="2987" spans="2:65" s="14" customFormat="1">
      <c r="B2987" s="160"/>
      <c r="D2987" s="141" t="s">
        <v>176</v>
      </c>
      <c r="E2987" s="161" t="s">
        <v>19</v>
      </c>
      <c r="F2987" s="162" t="s">
        <v>178</v>
      </c>
      <c r="H2987" s="163">
        <v>12.9</v>
      </c>
      <c r="I2987" s="164"/>
      <c r="L2987" s="160"/>
      <c r="M2987" s="165"/>
      <c r="T2987" s="166"/>
      <c r="AT2987" s="161" t="s">
        <v>176</v>
      </c>
      <c r="AU2987" s="161" t="s">
        <v>86</v>
      </c>
      <c r="AV2987" s="14" t="s">
        <v>170</v>
      </c>
      <c r="AW2987" s="14" t="s">
        <v>37</v>
      </c>
      <c r="AX2987" s="14" t="s">
        <v>84</v>
      </c>
      <c r="AY2987" s="161" t="s">
        <v>163</v>
      </c>
    </row>
    <row r="2988" spans="2:65" s="1" customFormat="1" ht="33" customHeight="1">
      <c r="B2988" s="33"/>
      <c r="C2988" s="128" t="s">
        <v>2061</v>
      </c>
      <c r="D2988" s="128" t="s">
        <v>165</v>
      </c>
      <c r="E2988" s="129" t="s">
        <v>2062</v>
      </c>
      <c r="F2988" s="130" t="s">
        <v>2063</v>
      </c>
      <c r="G2988" s="131" t="s">
        <v>168</v>
      </c>
      <c r="H2988" s="132">
        <v>11</v>
      </c>
      <c r="I2988" s="133"/>
      <c r="J2988" s="134">
        <f>ROUND(I2988*H2988,2)</f>
        <v>0</v>
      </c>
      <c r="K2988" s="130" t="s">
        <v>19</v>
      </c>
      <c r="L2988" s="33"/>
      <c r="M2988" s="135" t="s">
        <v>19</v>
      </c>
      <c r="N2988" s="136" t="s">
        <v>47</v>
      </c>
      <c r="P2988" s="137">
        <f>O2988*H2988</f>
        <v>0</v>
      </c>
      <c r="Q2988" s="137">
        <v>1.6140000000000002E-2</v>
      </c>
      <c r="R2988" s="137">
        <f>Q2988*H2988</f>
        <v>0.17754000000000003</v>
      </c>
      <c r="S2988" s="137">
        <v>0</v>
      </c>
      <c r="T2988" s="138">
        <f>S2988*H2988</f>
        <v>0</v>
      </c>
      <c r="AR2988" s="139" t="s">
        <v>302</v>
      </c>
      <c r="AT2988" s="139" t="s">
        <v>165</v>
      </c>
      <c r="AU2988" s="139" t="s">
        <v>86</v>
      </c>
      <c r="AY2988" s="18" t="s">
        <v>163</v>
      </c>
      <c r="BE2988" s="140">
        <f>IF(N2988="základní",J2988,0)</f>
        <v>0</v>
      </c>
      <c r="BF2988" s="140">
        <f>IF(N2988="snížená",J2988,0)</f>
        <v>0</v>
      </c>
      <c r="BG2988" s="140">
        <f>IF(N2988="zákl. přenesená",J2988,0)</f>
        <v>0</v>
      </c>
      <c r="BH2988" s="140">
        <f>IF(N2988="sníž. přenesená",J2988,0)</f>
        <v>0</v>
      </c>
      <c r="BI2988" s="140">
        <f>IF(N2988="nulová",J2988,0)</f>
        <v>0</v>
      </c>
      <c r="BJ2988" s="18" t="s">
        <v>84</v>
      </c>
      <c r="BK2988" s="140">
        <f>ROUND(I2988*H2988,2)</f>
        <v>0</v>
      </c>
      <c r="BL2988" s="18" t="s">
        <v>302</v>
      </c>
      <c r="BM2988" s="139" t="s">
        <v>2064</v>
      </c>
    </row>
    <row r="2989" spans="2:65" s="1" customFormat="1" ht="19.2">
      <c r="B2989" s="33"/>
      <c r="D2989" s="141" t="s">
        <v>172</v>
      </c>
      <c r="F2989" s="142" t="s">
        <v>2063</v>
      </c>
      <c r="I2989" s="143"/>
      <c r="L2989" s="33"/>
      <c r="M2989" s="144"/>
      <c r="T2989" s="54"/>
      <c r="AT2989" s="18" t="s">
        <v>172</v>
      </c>
      <c r="AU2989" s="18" t="s">
        <v>86</v>
      </c>
    </row>
    <row r="2990" spans="2:65" s="12" customFormat="1">
      <c r="B2990" s="147"/>
      <c r="D2990" s="141" t="s">
        <v>176</v>
      </c>
      <c r="E2990" s="148" t="s">
        <v>19</v>
      </c>
      <c r="F2990" s="149" t="s">
        <v>511</v>
      </c>
      <c r="H2990" s="148" t="s">
        <v>19</v>
      </c>
      <c r="I2990" s="150"/>
      <c r="L2990" s="147"/>
      <c r="M2990" s="151"/>
      <c r="T2990" s="152"/>
      <c r="AT2990" s="148" t="s">
        <v>176</v>
      </c>
      <c r="AU2990" s="148" t="s">
        <v>86</v>
      </c>
      <c r="AV2990" s="12" t="s">
        <v>84</v>
      </c>
      <c r="AW2990" s="12" t="s">
        <v>37</v>
      </c>
      <c r="AX2990" s="12" t="s">
        <v>76</v>
      </c>
      <c r="AY2990" s="148" t="s">
        <v>163</v>
      </c>
    </row>
    <row r="2991" spans="2:65" s="12" customFormat="1">
      <c r="B2991" s="147"/>
      <c r="D2991" s="141" t="s">
        <v>176</v>
      </c>
      <c r="E2991" s="148" t="s">
        <v>19</v>
      </c>
      <c r="F2991" s="149" t="s">
        <v>925</v>
      </c>
      <c r="H2991" s="148" t="s">
        <v>19</v>
      </c>
      <c r="I2991" s="150"/>
      <c r="L2991" s="147"/>
      <c r="M2991" s="151"/>
      <c r="T2991" s="152"/>
      <c r="AT2991" s="148" t="s">
        <v>176</v>
      </c>
      <c r="AU2991" s="148" t="s">
        <v>86</v>
      </c>
      <c r="AV2991" s="12" t="s">
        <v>84</v>
      </c>
      <c r="AW2991" s="12" t="s">
        <v>37</v>
      </c>
      <c r="AX2991" s="12" t="s">
        <v>76</v>
      </c>
      <c r="AY2991" s="148" t="s">
        <v>163</v>
      </c>
    </row>
    <row r="2992" spans="2:65" s="13" customFormat="1">
      <c r="B2992" s="153"/>
      <c r="D2992" s="141" t="s">
        <v>176</v>
      </c>
      <c r="E2992" s="154" t="s">
        <v>19</v>
      </c>
      <c r="F2992" s="155" t="s">
        <v>199</v>
      </c>
      <c r="H2992" s="156">
        <v>5</v>
      </c>
      <c r="I2992" s="157"/>
      <c r="L2992" s="153"/>
      <c r="M2992" s="158"/>
      <c r="T2992" s="159"/>
      <c r="AT2992" s="154" t="s">
        <v>176</v>
      </c>
      <c r="AU2992" s="154" t="s">
        <v>86</v>
      </c>
      <c r="AV2992" s="13" t="s">
        <v>86</v>
      </c>
      <c r="AW2992" s="13" t="s">
        <v>37</v>
      </c>
      <c r="AX2992" s="13" t="s">
        <v>76</v>
      </c>
      <c r="AY2992" s="154" t="s">
        <v>163</v>
      </c>
    </row>
    <row r="2993" spans="2:65" s="12" customFormat="1">
      <c r="B2993" s="147"/>
      <c r="D2993" s="141" t="s">
        <v>176</v>
      </c>
      <c r="E2993" s="148" t="s">
        <v>19</v>
      </c>
      <c r="F2993" s="149" t="s">
        <v>558</v>
      </c>
      <c r="H2993" s="148" t="s">
        <v>19</v>
      </c>
      <c r="I2993" s="150"/>
      <c r="L2993" s="147"/>
      <c r="M2993" s="151"/>
      <c r="T2993" s="152"/>
      <c r="AT2993" s="148" t="s">
        <v>176</v>
      </c>
      <c r="AU2993" s="148" t="s">
        <v>86</v>
      </c>
      <c r="AV2993" s="12" t="s">
        <v>84</v>
      </c>
      <c r="AW2993" s="12" t="s">
        <v>37</v>
      </c>
      <c r="AX2993" s="12" t="s">
        <v>76</v>
      </c>
      <c r="AY2993" s="148" t="s">
        <v>163</v>
      </c>
    </row>
    <row r="2994" spans="2:65" s="12" customFormat="1">
      <c r="B2994" s="147"/>
      <c r="D2994" s="141" t="s">
        <v>176</v>
      </c>
      <c r="E2994" s="148" t="s">
        <v>19</v>
      </c>
      <c r="F2994" s="149" t="s">
        <v>960</v>
      </c>
      <c r="H2994" s="148" t="s">
        <v>19</v>
      </c>
      <c r="I2994" s="150"/>
      <c r="L2994" s="147"/>
      <c r="M2994" s="151"/>
      <c r="T2994" s="152"/>
      <c r="AT2994" s="148" t="s">
        <v>176</v>
      </c>
      <c r="AU2994" s="148" t="s">
        <v>86</v>
      </c>
      <c r="AV2994" s="12" t="s">
        <v>84</v>
      </c>
      <c r="AW2994" s="12" t="s">
        <v>37</v>
      </c>
      <c r="AX2994" s="12" t="s">
        <v>76</v>
      </c>
      <c r="AY2994" s="148" t="s">
        <v>163</v>
      </c>
    </row>
    <row r="2995" spans="2:65" s="13" customFormat="1">
      <c r="B2995" s="153"/>
      <c r="D2995" s="141" t="s">
        <v>176</v>
      </c>
      <c r="E2995" s="154" t="s">
        <v>19</v>
      </c>
      <c r="F2995" s="155" t="s">
        <v>207</v>
      </c>
      <c r="H2995" s="156">
        <v>6</v>
      </c>
      <c r="I2995" s="157"/>
      <c r="L2995" s="153"/>
      <c r="M2995" s="158"/>
      <c r="T2995" s="159"/>
      <c r="AT2995" s="154" t="s">
        <v>176</v>
      </c>
      <c r="AU2995" s="154" t="s">
        <v>86</v>
      </c>
      <c r="AV2995" s="13" t="s">
        <v>86</v>
      </c>
      <c r="AW2995" s="13" t="s">
        <v>37</v>
      </c>
      <c r="AX2995" s="13" t="s">
        <v>76</v>
      </c>
      <c r="AY2995" s="154" t="s">
        <v>163</v>
      </c>
    </row>
    <row r="2996" spans="2:65" s="14" customFormat="1">
      <c r="B2996" s="160"/>
      <c r="D2996" s="141" t="s">
        <v>176</v>
      </c>
      <c r="E2996" s="161" t="s">
        <v>19</v>
      </c>
      <c r="F2996" s="162" t="s">
        <v>178</v>
      </c>
      <c r="H2996" s="163">
        <v>11</v>
      </c>
      <c r="I2996" s="164"/>
      <c r="L2996" s="160"/>
      <c r="M2996" s="165"/>
      <c r="T2996" s="166"/>
      <c r="AT2996" s="161" t="s">
        <v>176</v>
      </c>
      <c r="AU2996" s="161" t="s">
        <v>86</v>
      </c>
      <c r="AV2996" s="14" t="s">
        <v>170</v>
      </c>
      <c r="AW2996" s="14" t="s">
        <v>37</v>
      </c>
      <c r="AX2996" s="14" t="s">
        <v>84</v>
      </c>
      <c r="AY2996" s="161" t="s">
        <v>163</v>
      </c>
    </row>
    <row r="2997" spans="2:65" s="1" customFormat="1" ht="24.15" customHeight="1">
      <c r="B2997" s="33"/>
      <c r="C2997" s="128" t="s">
        <v>2065</v>
      </c>
      <c r="D2997" s="128" t="s">
        <v>165</v>
      </c>
      <c r="E2997" s="129" t="s">
        <v>2066</v>
      </c>
      <c r="F2997" s="130" t="s">
        <v>2067</v>
      </c>
      <c r="G2997" s="131" t="s">
        <v>187</v>
      </c>
      <c r="H2997" s="132">
        <v>146</v>
      </c>
      <c r="I2997" s="133"/>
      <c r="J2997" s="134">
        <f>ROUND(I2997*H2997,2)</f>
        <v>0</v>
      </c>
      <c r="K2997" s="130" t="s">
        <v>19</v>
      </c>
      <c r="L2997" s="33"/>
      <c r="M2997" s="135" t="s">
        <v>19</v>
      </c>
      <c r="N2997" s="136" t="s">
        <v>47</v>
      </c>
      <c r="P2997" s="137">
        <f>O2997*H2997</f>
        <v>0</v>
      </c>
      <c r="Q2997" s="137">
        <v>1.17E-3</v>
      </c>
      <c r="R2997" s="137">
        <f>Q2997*H2997</f>
        <v>0.17082</v>
      </c>
      <c r="S2997" s="137">
        <v>0</v>
      </c>
      <c r="T2997" s="138">
        <f>S2997*H2997</f>
        <v>0</v>
      </c>
      <c r="AR2997" s="139" t="s">
        <v>302</v>
      </c>
      <c r="AT2997" s="139" t="s">
        <v>165</v>
      </c>
      <c r="AU2997" s="139" t="s">
        <v>86</v>
      </c>
      <c r="AY2997" s="18" t="s">
        <v>163</v>
      </c>
      <c r="BE2997" s="140">
        <f>IF(N2997="základní",J2997,0)</f>
        <v>0</v>
      </c>
      <c r="BF2997" s="140">
        <f>IF(N2997="snížená",J2997,0)</f>
        <v>0</v>
      </c>
      <c r="BG2997" s="140">
        <f>IF(N2997="zákl. přenesená",J2997,0)</f>
        <v>0</v>
      </c>
      <c r="BH2997" s="140">
        <f>IF(N2997="sníž. přenesená",J2997,0)</f>
        <v>0</v>
      </c>
      <c r="BI2997" s="140">
        <f>IF(N2997="nulová",J2997,0)</f>
        <v>0</v>
      </c>
      <c r="BJ2997" s="18" t="s">
        <v>84</v>
      </c>
      <c r="BK2997" s="140">
        <f>ROUND(I2997*H2997,2)</f>
        <v>0</v>
      </c>
      <c r="BL2997" s="18" t="s">
        <v>302</v>
      </c>
      <c r="BM2997" s="139" t="s">
        <v>2068</v>
      </c>
    </row>
    <row r="2998" spans="2:65" s="1" customFormat="1">
      <c r="B2998" s="33"/>
      <c r="D2998" s="141" t="s">
        <v>172</v>
      </c>
      <c r="F2998" s="142" t="s">
        <v>2067</v>
      </c>
      <c r="I2998" s="143"/>
      <c r="L2998" s="33"/>
      <c r="M2998" s="144"/>
      <c r="T2998" s="54"/>
      <c r="AT2998" s="18" t="s">
        <v>172</v>
      </c>
      <c r="AU2998" s="18" t="s">
        <v>86</v>
      </c>
    </row>
    <row r="2999" spans="2:65" s="12" customFormat="1">
      <c r="B2999" s="147"/>
      <c r="D2999" s="141" t="s">
        <v>176</v>
      </c>
      <c r="E2999" s="148" t="s">
        <v>19</v>
      </c>
      <c r="F2999" s="149" t="s">
        <v>511</v>
      </c>
      <c r="H2999" s="148" t="s">
        <v>19</v>
      </c>
      <c r="I2999" s="150"/>
      <c r="L2999" s="147"/>
      <c r="M2999" s="151"/>
      <c r="T2999" s="152"/>
      <c r="AT2999" s="148" t="s">
        <v>176</v>
      </c>
      <c r="AU2999" s="148" t="s">
        <v>86</v>
      </c>
      <c r="AV2999" s="12" t="s">
        <v>84</v>
      </c>
      <c r="AW2999" s="12" t="s">
        <v>37</v>
      </c>
      <c r="AX2999" s="12" t="s">
        <v>76</v>
      </c>
      <c r="AY2999" s="148" t="s">
        <v>163</v>
      </c>
    </row>
    <row r="3000" spans="2:65" s="12" customFormat="1">
      <c r="B3000" s="147"/>
      <c r="D3000" s="141" t="s">
        <v>176</v>
      </c>
      <c r="E3000" s="148" t="s">
        <v>19</v>
      </c>
      <c r="F3000" s="149" t="s">
        <v>937</v>
      </c>
      <c r="H3000" s="148" t="s">
        <v>19</v>
      </c>
      <c r="I3000" s="150"/>
      <c r="L3000" s="147"/>
      <c r="M3000" s="151"/>
      <c r="T3000" s="152"/>
      <c r="AT3000" s="148" t="s">
        <v>176</v>
      </c>
      <c r="AU3000" s="148" t="s">
        <v>86</v>
      </c>
      <c r="AV3000" s="12" t="s">
        <v>84</v>
      </c>
      <c r="AW3000" s="12" t="s">
        <v>37</v>
      </c>
      <c r="AX3000" s="12" t="s">
        <v>76</v>
      </c>
      <c r="AY3000" s="148" t="s">
        <v>163</v>
      </c>
    </row>
    <row r="3001" spans="2:65" s="13" customFormat="1">
      <c r="B3001" s="153"/>
      <c r="D3001" s="141" t="s">
        <v>176</v>
      </c>
      <c r="E3001" s="154" t="s">
        <v>19</v>
      </c>
      <c r="F3001" s="155" t="s">
        <v>1073</v>
      </c>
      <c r="H3001" s="156">
        <v>73</v>
      </c>
      <c r="I3001" s="157"/>
      <c r="L3001" s="153"/>
      <c r="M3001" s="158"/>
      <c r="T3001" s="159"/>
      <c r="AT3001" s="154" t="s">
        <v>176</v>
      </c>
      <c r="AU3001" s="154" t="s">
        <v>86</v>
      </c>
      <c r="AV3001" s="13" t="s">
        <v>86</v>
      </c>
      <c r="AW3001" s="13" t="s">
        <v>37</v>
      </c>
      <c r="AX3001" s="13" t="s">
        <v>76</v>
      </c>
      <c r="AY3001" s="154" t="s">
        <v>163</v>
      </c>
    </row>
    <row r="3002" spans="2:65" s="12" customFormat="1">
      <c r="B3002" s="147"/>
      <c r="D3002" s="141" t="s">
        <v>176</v>
      </c>
      <c r="E3002" s="148" t="s">
        <v>19</v>
      </c>
      <c r="F3002" s="149" t="s">
        <v>558</v>
      </c>
      <c r="H3002" s="148" t="s">
        <v>19</v>
      </c>
      <c r="I3002" s="150"/>
      <c r="L3002" s="147"/>
      <c r="M3002" s="151"/>
      <c r="T3002" s="152"/>
      <c r="AT3002" s="148" t="s">
        <v>176</v>
      </c>
      <c r="AU3002" s="148" t="s">
        <v>86</v>
      </c>
      <c r="AV3002" s="12" t="s">
        <v>84</v>
      </c>
      <c r="AW3002" s="12" t="s">
        <v>37</v>
      </c>
      <c r="AX3002" s="12" t="s">
        <v>76</v>
      </c>
      <c r="AY3002" s="148" t="s">
        <v>163</v>
      </c>
    </row>
    <row r="3003" spans="2:65" s="12" customFormat="1">
      <c r="B3003" s="147"/>
      <c r="D3003" s="141" t="s">
        <v>176</v>
      </c>
      <c r="E3003" s="148" t="s">
        <v>19</v>
      </c>
      <c r="F3003" s="149" t="s">
        <v>969</v>
      </c>
      <c r="H3003" s="148" t="s">
        <v>19</v>
      </c>
      <c r="I3003" s="150"/>
      <c r="L3003" s="147"/>
      <c r="M3003" s="151"/>
      <c r="T3003" s="152"/>
      <c r="AT3003" s="148" t="s">
        <v>176</v>
      </c>
      <c r="AU3003" s="148" t="s">
        <v>86</v>
      </c>
      <c r="AV3003" s="12" t="s">
        <v>84</v>
      </c>
      <c r="AW3003" s="12" t="s">
        <v>37</v>
      </c>
      <c r="AX3003" s="12" t="s">
        <v>76</v>
      </c>
      <c r="AY3003" s="148" t="s">
        <v>163</v>
      </c>
    </row>
    <row r="3004" spans="2:65" s="13" customFormat="1">
      <c r="B3004" s="153"/>
      <c r="D3004" s="141" t="s">
        <v>176</v>
      </c>
      <c r="E3004" s="154" t="s">
        <v>19</v>
      </c>
      <c r="F3004" s="155" t="s">
        <v>1073</v>
      </c>
      <c r="H3004" s="156">
        <v>73</v>
      </c>
      <c r="I3004" s="157"/>
      <c r="L3004" s="153"/>
      <c r="M3004" s="158"/>
      <c r="T3004" s="159"/>
      <c r="AT3004" s="154" t="s">
        <v>176</v>
      </c>
      <c r="AU3004" s="154" t="s">
        <v>86</v>
      </c>
      <c r="AV3004" s="13" t="s">
        <v>86</v>
      </c>
      <c r="AW3004" s="13" t="s">
        <v>37</v>
      </c>
      <c r="AX3004" s="13" t="s">
        <v>76</v>
      </c>
      <c r="AY3004" s="154" t="s">
        <v>163</v>
      </c>
    </row>
    <row r="3005" spans="2:65" s="14" customFormat="1">
      <c r="B3005" s="160"/>
      <c r="D3005" s="141" t="s">
        <v>176</v>
      </c>
      <c r="E3005" s="161" t="s">
        <v>19</v>
      </c>
      <c r="F3005" s="162" t="s">
        <v>178</v>
      </c>
      <c r="H3005" s="163">
        <v>146</v>
      </c>
      <c r="I3005" s="164"/>
      <c r="L3005" s="160"/>
      <c r="M3005" s="165"/>
      <c r="T3005" s="166"/>
      <c r="AT3005" s="161" t="s">
        <v>176</v>
      </c>
      <c r="AU3005" s="161" t="s">
        <v>86</v>
      </c>
      <c r="AV3005" s="14" t="s">
        <v>170</v>
      </c>
      <c r="AW3005" s="14" t="s">
        <v>37</v>
      </c>
      <c r="AX3005" s="14" t="s">
        <v>84</v>
      </c>
      <c r="AY3005" s="161" t="s">
        <v>163</v>
      </c>
    </row>
    <row r="3006" spans="2:65" s="1" customFormat="1" ht="37.799999999999997" customHeight="1">
      <c r="B3006" s="33"/>
      <c r="C3006" s="167" t="s">
        <v>2069</v>
      </c>
      <c r="D3006" s="167" t="s">
        <v>323</v>
      </c>
      <c r="E3006" s="168" t="s">
        <v>2070</v>
      </c>
      <c r="F3006" s="169" t="s">
        <v>2071</v>
      </c>
      <c r="G3006" s="170" t="s">
        <v>187</v>
      </c>
      <c r="H3006" s="171">
        <v>153.30000000000001</v>
      </c>
      <c r="I3006" s="172"/>
      <c r="J3006" s="173">
        <f>ROUND(I3006*H3006,2)</f>
        <v>0</v>
      </c>
      <c r="K3006" s="169" t="s">
        <v>169</v>
      </c>
      <c r="L3006" s="174"/>
      <c r="M3006" s="175" t="s">
        <v>19</v>
      </c>
      <c r="N3006" s="176" t="s">
        <v>47</v>
      </c>
      <c r="P3006" s="137">
        <f>O3006*H3006</f>
        <v>0</v>
      </c>
      <c r="Q3006" s="137">
        <v>4.1000000000000003E-3</v>
      </c>
      <c r="R3006" s="137">
        <f>Q3006*H3006</f>
        <v>0.62853000000000014</v>
      </c>
      <c r="S3006" s="137">
        <v>0</v>
      </c>
      <c r="T3006" s="138">
        <f>S3006*H3006</f>
        <v>0</v>
      </c>
      <c r="AR3006" s="139" t="s">
        <v>403</v>
      </c>
      <c r="AT3006" s="139" t="s">
        <v>323</v>
      </c>
      <c r="AU3006" s="139" t="s">
        <v>86</v>
      </c>
      <c r="AY3006" s="18" t="s">
        <v>163</v>
      </c>
      <c r="BE3006" s="140">
        <f>IF(N3006="základní",J3006,0)</f>
        <v>0</v>
      </c>
      <c r="BF3006" s="140">
        <f>IF(N3006="snížená",J3006,0)</f>
        <v>0</v>
      </c>
      <c r="BG3006" s="140">
        <f>IF(N3006="zákl. přenesená",J3006,0)</f>
        <v>0</v>
      </c>
      <c r="BH3006" s="140">
        <f>IF(N3006="sníž. přenesená",J3006,0)</f>
        <v>0</v>
      </c>
      <c r="BI3006" s="140">
        <f>IF(N3006="nulová",J3006,0)</f>
        <v>0</v>
      </c>
      <c r="BJ3006" s="18" t="s">
        <v>84</v>
      </c>
      <c r="BK3006" s="140">
        <f>ROUND(I3006*H3006,2)</f>
        <v>0</v>
      </c>
      <c r="BL3006" s="18" t="s">
        <v>302</v>
      </c>
      <c r="BM3006" s="139" t="s">
        <v>2072</v>
      </c>
    </row>
    <row r="3007" spans="2:65" s="1" customFormat="1" ht="19.2">
      <c r="B3007" s="33"/>
      <c r="D3007" s="141" t="s">
        <v>172</v>
      </c>
      <c r="F3007" s="142" t="s">
        <v>2071</v>
      </c>
      <c r="I3007" s="143"/>
      <c r="L3007" s="33"/>
      <c r="M3007" s="144"/>
      <c r="T3007" s="54"/>
      <c r="AT3007" s="18" t="s">
        <v>172</v>
      </c>
      <c r="AU3007" s="18" t="s">
        <v>86</v>
      </c>
    </row>
    <row r="3008" spans="2:65" s="1" customFormat="1" ht="19.2">
      <c r="B3008" s="33"/>
      <c r="D3008" s="141" t="s">
        <v>664</v>
      </c>
      <c r="F3008" s="184" t="s">
        <v>2073</v>
      </c>
      <c r="I3008" s="143"/>
      <c r="L3008" s="33"/>
      <c r="M3008" s="144"/>
      <c r="T3008" s="54"/>
      <c r="AT3008" s="18" t="s">
        <v>664</v>
      </c>
      <c r="AU3008" s="18" t="s">
        <v>86</v>
      </c>
    </row>
    <row r="3009" spans="2:65" s="13" customFormat="1">
      <c r="B3009" s="153"/>
      <c r="D3009" s="141" t="s">
        <v>176</v>
      </c>
      <c r="F3009" s="155" t="s">
        <v>2074</v>
      </c>
      <c r="H3009" s="156">
        <v>153.30000000000001</v>
      </c>
      <c r="I3009" s="157"/>
      <c r="L3009" s="153"/>
      <c r="M3009" s="158"/>
      <c r="T3009" s="159"/>
      <c r="AT3009" s="154" t="s">
        <v>176</v>
      </c>
      <c r="AU3009" s="154" t="s">
        <v>86</v>
      </c>
      <c r="AV3009" s="13" t="s">
        <v>86</v>
      </c>
      <c r="AW3009" s="13" t="s">
        <v>4</v>
      </c>
      <c r="AX3009" s="13" t="s">
        <v>84</v>
      </c>
      <c r="AY3009" s="154" t="s">
        <v>163</v>
      </c>
    </row>
    <row r="3010" spans="2:65" s="1" customFormat="1" ht="24.15" customHeight="1">
      <c r="B3010" s="33"/>
      <c r="C3010" s="128" t="s">
        <v>2075</v>
      </c>
      <c r="D3010" s="128" t="s">
        <v>165</v>
      </c>
      <c r="E3010" s="129" t="s">
        <v>2076</v>
      </c>
      <c r="F3010" s="130" t="s">
        <v>2077</v>
      </c>
      <c r="G3010" s="131" t="s">
        <v>1696</v>
      </c>
      <c r="H3010" s="185"/>
      <c r="I3010" s="133"/>
      <c r="J3010" s="134">
        <f>ROUND(I3010*H3010,2)</f>
        <v>0</v>
      </c>
      <c r="K3010" s="130" t="s">
        <v>169</v>
      </c>
      <c r="L3010" s="33"/>
      <c r="M3010" s="135" t="s">
        <v>19</v>
      </c>
      <c r="N3010" s="136" t="s">
        <v>47</v>
      </c>
      <c r="P3010" s="137">
        <f>O3010*H3010</f>
        <v>0</v>
      </c>
      <c r="Q3010" s="137">
        <v>0</v>
      </c>
      <c r="R3010" s="137">
        <f>Q3010*H3010</f>
        <v>0</v>
      </c>
      <c r="S3010" s="137">
        <v>0</v>
      </c>
      <c r="T3010" s="138">
        <f>S3010*H3010</f>
        <v>0</v>
      </c>
      <c r="AR3010" s="139" t="s">
        <v>302</v>
      </c>
      <c r="AT3010" s="139" t="s">
        <v>165</v>
      </c>
      <c r="AU3010" s="139" t="s">
        <v>86</v>
      </c>
      <c r="AY3010" s="18" t="s">
        <v>163</v>
      </c>
      <c r="BE3010" s="140">
        <f>IF(N3010="základní",J3010,0)</f>
        <v>0</v>
      </c>
      <c r="BF3010" s="140">
        <f>IF(N3010="snížená",J3010,0)</f>
        <v>0</v>
      </c>
      <c r="BG3010" s="140">
        <f>IF(N3010="zákl. přenesená",J3010,0)</f>
        <v>0</v>
      </c>
      <c r="BH3010" s="140">
        <f>IF(N3010="sníž. přenesená",J3010,0)</f>
        <v>0</v>
      </c>
      <c r="BI3010" s="140">
        <f>IF(N3010="nulová",J3010,0)</f>
        <v>0</v>
      </c>
      <c r="BJ3010" s="18" t="s">
        <v>84</v>
      </c>
      <c r="BK3010" s="140">
        <f>ROUND(I3010*H3010,2)</f>
        <v>0</v>
      </c>
      <c r="BL3010" s="18" t="s">
        <v>302</v>
      </c>
      <c r="BM3010" s="139" t="s">
        <v>2078</v>
      </c>
    </row>
    <row r="3011" spans="2:65" s="1" customFormat="1" ht="28.8">
      <c r="B3011" s="33"/>
      <c r="D3011" s="141" t="s">
        <v>172</v>
      </c>
      <c r="F3011" s="142" t="s">
        <v>2079</v>
      </c>
      <c r="I3011" s="143"/>
      <c r="L3011" s="33"/>
      <c r="M3011" s="144"/>
      <c r="T3011" s="54"/>
      <c r="AT3011" s="18" t="s">
        <v>172</v>
      </c>
      <c r="AU3011" s="18" t="s">
        <v>86</v>
      </c>
    </row>
    <row r="3012" spans="2:65" s="1" customFormat="1">
      <c r="B3012" s="33"/>
      <c r="D3012" s="145" t="s">
        <v>174</v>
      </c>
      <c r="F3012" s="146" t="s">
        <v>2080</v>
      </c>
      <c r="I3012" s="143"/>
      <c r="L3012" s="33"/>
      <c r="M3012" s="144"/>
      <c r="T3012" s="54"/>
      <c r="AT3012" s="18" t="s">
        <v>174</v>
      </c>
      <c r="AU3012" s="18" t="s">
        <v>86</v>
      </c>
    </row>
    <row r="3013" spans="2:65" s="11" customFormat="1" ht="22.8" customHeight="1">
      <c r="B3013" s="116"/>
      <c r="D3013" s="117" t="s">
        <v>75</v>
      </c>
      <c r="E3013" s="126" t="s">
        <v>2081</v>
      </c>
      <c r="F3013" s="126" t="s">
        <v>2082</v>
      </c>
      <c r="I3013" s="119"/>
      <c r="J3013" s="127">
        <f>BK3013</f>
        <v>0</v>
      </c>
      <c r="L3013" s="116"/>
      <c r="M3013" s="121"/>
      <c r="P3013" s="122">
        <f>SUM(P3014:P3069)</f>
        <v>0</v>
      </c>
      <c r="R3013" s="122">
        <f>SUM(R3014:R3069)</f>
        <v>0.254992</v>
      </c>
      <c r="T3013" s="123">
        <f>SUM(T3014:T3069)</f>
        <v>4.3420000000000004E-3</v>
      </c>
      <c r="AR3013" s="117" t="s">
        <v>86</v>
      </c>
      <c r="AT3013" s="124" t="s">
        <v>75</v>
      </c>
      <c r="AU3013" s="124" t="s">
        <v>84</v>
      </c>
      <c r="AY3013" s="117" t="s">
        <v>163</v>
      </c>
      <c r="BK3013" s="125">
        <f>SUM(BK3014:BK3069)</f>
        <v>0</v>
      </c>
    </row>
    <row r="3014" spans="2:65" s="1" customFormat="1" ht="16.5" customHeight="1">
      <c r="B3014" s="33"/>
      <c r="C3014" s="128" t="s">
        <v>2083</v>
      </c>
      <c r="D3014" s="128" t="s">
        <v>165</v>
      </c>
      <c r="E3014" s="129" t="s">
        <v>2084</v>
      </c>
      <c r="F3014" s="130" t="s">
        <v>2085</v>
      </c>
      <c r="G3014" s="131" t="s">
        <v>202</v>
      </c>
      <c r="H3014" s="132">
        <v>2.6</v>
      </c>
      <c r="I3014" s="133"/>
      <c r="J3014" s="134">
        <f>ROUND(I3014*H3014,2)</f>
        <v>0</v>
      </c>
      <c r="K3014" s="130" t="s">
        <v>169</v>
      </c>
      <c r="L3014" s="33"/>
      <c r="M3014" s="135" t="s">
        <v>19</v>
      </c>
      <c r="N3014" s="136" t="s">
        <v>47</v>
      </c>
      <c r="P3014" s="137">
        <f>O3014*H3014</f>
        <v>0</v>
      </c>
      <c r="Q3014" s="137">
        <v>0</v>
      </c>
      <c r="R3014" s="137">
        <f>Q3014*H3014</f>
        <v>0</v>
      </c>
      <c r="S3014" s="137">
        <v>1.67E-3</v>
      </c>
      <c r="T3014" s="138">
        <f>S3014*H3014</f>
        <v>4.3420000000000004E-3</v>
      </c>
      <c r="AR3014" s="139" t="s">
        <v>302</v>
      </c>
      <c r="AT3014" s="139" t="s">
        <v>165</v>
      </c>
      <c r="AU3014" s="139" t="s">
        <v>86</v>
      </c>
      <c r="AY3014" s="18" t="s">
        <v>163</v>
      </c>
      <c r="BE3014" s="140">
        <f>IF(N3014="základní",J3014,0)</f>
        <v>0</v>
      </c>
      <c r="BF3014" s="140">
        <f>IF(N3014="snížená",J3014,0)</f>
        <v>0</v>
      </c>
      <c r="BG3014" s="140">
        <f>IF(N3014="zákl. přenesená",J3014,0)</f>
        <v>0</v>
      </c>
      <c r="BH3014" s="140">
        <f>IF(N3014="sníž. přenesená",J3014,0)</f>
        <v>0</v>
      </c>
      <c r="BI3014" s="140">
        <f>IF(N3014="nulová",J3014,0)</f>
        <v>0</v>
      </c>
      <c r="BJ3014" s="18" t="s">
        <v>84</v>
      </c>
      <c r="BK3014" s="140">
        <f>ROUND(I3014*H3014,2)</f>
        <v>0</v>
      </c>
      <c r="BL3014" s="18" t="s">
        <v>302</v>
      </c>
      <c r="BM3014" s="139" t="s">
        <v>2086</v>
      </c>
    </row>
    <row r="3015" spans="2:65" s="1" customFormat="1" ht="19.2">
      <c r="B3015" s="33"/>
      <c r="D3015" s="141" t="s">
        <v>172</v>
      </c>
      <c r="F3015" s="142" t="s">
        <v>2087</v>
      </c>
      <c r="I3015" s="143"/>
      <c r="L3015" s="33"/>
      <c r="M3015" s="144"/>
      <c r="T3015" s="54"/>
      <c r="AT3015" s="18" t="s">
        <v>172</v>
      </c>
      <c r="AU3015" s="18" t="s">
        <v>86</v>
      </c>
    </row>
    <row r="3016" spans="2:65" s="1" customFormat="1">
      <c r="B3016" s="33"/>
      <c r="D3016" s="145" t="s">
        <v>174</v>
      </c>
      <c r="F3016" s="146" t="s">
        <v>2088</v>
      </c>
      <c r="I3016" s="143"/>
      <c r="L3016" s="33"/>
      <c r="M3016" s="144"/>
      <c r="T3016" s="54"/>
      <c r="AT3016" s="18" t="s">
        <v>174</v>
      </c>
      <c r="AU3016" s="18" t="s">
        <v>86</v>
      </c>
    </row>
    <row r="3017" spans="2:65" s="12" customFormat="1">
      <c r="B3017" s="147"/>
      <c r="D3017" s="141" t="s">
        <v>176</v>
      </c>
      <c r="E3017" s="148" t="s">
        <v>19</v>
      </c>
      <c r="F3017" s="149" t="s">
        <v>511</v>
      </c>
      <c r="H3017" s="148" t="s">
        <v>19</v>
      </c>
      <c r="I3017" s="150"/>
      <c r="L3017" s="147"/>
      <c r="M3017" s="151"/>
      <c r="T3017" s="152"/>
      <c r="AT3017" s="148" t="s">
        <v>176</v>
      </c>
      <c r="AU3017" s="148" t="s">
        <v>86</v>
      </c>
      <c r="AV3017" s="12" t="s">
        <v>84</v>
      </c>
      <c r="AW3017" s="12" t="s">
        <v>37</v>
      </c>
      <c r="AX3017" s="12" t="s">
        <v>76</v>
      </c>
      <c r="AY3017" s="148" t="s">
        <v>163</v>
      </c>
    </row>
    <row r="3018" spans="2:65" s="13" customFormat="1">
      <c r="B3018" s="153"/>
      <c r="D3018" s="141" t="s">
        <v>176</v>
      </c>
      <c r="E3018" s="154" t="s">
        <v>19</v>
      </c>
      <c r="F3018" s="155" t="s">
        <v>2089</v>
      </c>
      <c r="H3018" s="156">
        <v>2.6</v>
      </c>
      <c r="I3018" s="157"/>
      <c r="L3018" s="153"/>
      <c r="M3018" s="158"/>
      <c r="T3018" s="159"/>
      <c r="AT3018" s="154" t="s">
        <v>176</v>
      </c>
      <c r="AU3018" s="154" t="s">
        <v>86</v>
      </c>
      <c r="AV3018" s="13" t="s">
        <v>86</v>
      </c>
      <c r="AW3018" s="13" t="s">
        <v>37</v>
      </c>
      <c r="AX3018" s="13" t="s">
        <v>76</v>
      </c>
      <c r="AY3018" s="154" t="s">
        <v>163</v>
      </c>
    </row>
    <row r="3019" spans="2:65" s="14" customFormat="1">
      <c r="B3019" s="160"/>
      <c r="D3019" s="141" t="s">
        <v>176</v>
      </c>
      <c r="E3019" s="161" t="s">
        <v>19</v>
      </c>
      <c r="F3019" s="162" t="s">
        <v>178</v>
      </c>
      <c r="H3019" s="163">
        <v>2.6</v>
      </c>
      <c r="I3019" s="164"/>
      <c r="L3019" s="160"/>
      <c r="M3019" s="165"/>
      <c r="T3019" s="166"/>
      <c r="AT3019" s="161" t="s">
        <v>176</v>
      </c>
      <c r="AU3019" s="161" t="s">
        <v>86</v>
      </c>
      <c r="AV3019" s="14" t="s">
        <v>170</v>
      </c>
      <c r="AW3019" s="14" t="s">
        <v>37</v>
      </c>
      <c r="AX3019" s="14" t="s">
        <v>84</v>
      </c>
      <c r="AY3019" s="161" t="s">
        <v>163</v>
      </c>
    </row>
    <row r="3020" spans="2:65" s="1" customFormat="1" ht="24.15" customHeight="1">
      <c r="B3020" s="33"/>
      <c r="C3020" s="128" t="s">
        <v>2090</v>
      </c>
      <c r="D3020" s="128" t="s">
        <v>165</v>
      </c>
      <c r="E3020" s="129" t="s">
        <v>2091</v>
      </c>
      <c r="F3020" s="130" t="s">
        <v>2092</v>
      </c>
      <c r="G3020" s="131" t="s">
        <v>202</v>
      </c>
      <c r="H3020" s="132">
        <v>6.8</v>
      </c>
      <c r="I3020" s="133"/>
      <c r="J3020" s="134">
        <f>ROUND(I3020*H3020,2)</f>
        <v>0</v>
      </c>
      <c r="K3020" s="130" t="s">
        <v>169</v>
      </c>
      <c r="L3020" s="33"/>
      <c r="M3020" s="135" t="s">
        <v>19</v>
      </c>
      <c r="N3020" s="136" t="s">
        <v>47</v>
      </c>
      <c r="P3020" s="137">
        <f>O3020*H3020</f>
        <v>0</v>
      </c>
      <c r="Q3020" s="137">
        <v>3.47E-3</v>
      </c>
      <c r="R3020" s="137">
        <f>Q3020*H3020</f>
        <v>2.3595999999999999E-2</v>
      </c>
      <c r="S3020" s="137">
        <v>0</v>
      </c>
      <c r="T3020" s="138">
        <f>S3020*H3020</f>
        <v>0</v>
      </c>
      <c r="AR3020" s="139" t="s">
        <v>302</v>
      </c>
      <c r="AT3020" s="139" t="s">
        <v>165</v>
      </c>
      <c r="AU3020" s="139" t="s">
        <v>86</v>
      </c>
      <c r="AY3020" s="18" t="s">
        <v>163</v>
      </c>
      <c r="BE3020" s="140">
        <f>IF(N3020="základní",J3020,0)</f>
        <v>0</v>
      </c>
      <c r="BF3020" s="140">
        <f>IF(N3020="snížená",J3020,0)</f>
        <v>0</v>
      </c>
      <c r="BG3020" s="140">
        <f>IF(N3020="zákl. přenesená",J3020,0)</f>
        <v>0</v>
      </c>
      <c r="BH3020" s="140">
        <f>IF(N3020="sníž. přenesená",J3020,0)</f>
        <v>0</v>
      </c>
      <c r="BI3020" s="140">
        <f>IF(N3020="nulová",J3020,0)</f>
        <v>0</v>
      </c>
      <c r="BJ3020" s="18" t="s">
        <v>84</v>
      </c>
      <c r="BK3020" s="140">
        <f>ROUND(I3020*H3020,2)</f>
        <v>0</v>
      </c>
      <c r="BL3020" s="18" t="s">
        <v>302</v>
      </c>
      <c r="BM3020" s="139" t="s">
        <v>2093</v>
      </c>
    </row>
    <row r="3021" spans="2:65" s="1" customFormat="1" ht="19.2">
      <c r="B3021" s="33"/>
      <c r="D3021" s="141" t="s">
        <v>172</v>
      </c>
      <c r="F3021" s="142" t="s">
        <v>2094</v>
      </c>
      <c r="I3021" s="143"/>
      <c r="L3021" s="33"/>
      <c r="M3021" s="144"/>
      <c r="T3021" s="54"/>
      <c r="AT3021" s="18" t="s">
        <v>172</v>
      </c>
      <c r="AU3021" s="18" t="s">
        <v>86</v>
      </c>
    </row>
    <row r="3022" spans="2:65" s="1" customFormat="1">
      <c r="B3022" s="33"/>
      <c r="D3022" s="145" t="s">
        <v>174</v>
      </c>
      <c r="F3022" s="146" t="s">
        <v>2095</v>
      </c>
      <c r="I3022" s="143"/>
      <c r="L3022" s="33"/>
      <c r="M3022" s="144"/>
      <c r="T3022" s="54"/>
      <c r="AT3022" s="18" t="s">
        <v>174</v>
      </c>
      <c r="AU3022" s="18" t="s">
        <v>86</v>
      </c>
    </row>
    <row r="3023" spans="2:65" s="12" customFormat="1">
      <c r="B3023" s="147"/>
      <c r="D3023" s="141" t="s">
        <v>176</v>
      </c>
      <c r="E3023" s="148" t="s">
        <v>19</v>
      </c>
      <c r="F3023" s="149" t="s">
        <v>545</v>
      </c>
      <c r="H3023" s="148" t="s">
        <v>19</v>
      </c>
      <c r="I3023" s="150"/>
      <c r="L3023" s="147"/>
      <c r="M3023" s="151"/>
      <c r="T3023" s="152"/>
      <c r="AT3023" s="148" t="s">
        <v>176</v>
      </c>
      <c r="AU3023" s="148" t="s">
        <v>86</v>
      </c>
      <c r="AV3023" s="12" t="s">
        <v>84</v>
      </c>
      <c r="AW3023" s="12" t="s">
        <v>37</v>
      </c>
      <c r="AX3023" s="12" t="s">
        <v>76</v>
      </c>
      <c r="AY3023" s="148" t="s">
        <v>163</v>
      </c>
    </row>
    <row r="3024" spans="2:65" s="12" customFormat="1">
      <c r="B3024" s="147"/>
      <c r="D3024" s="141" t="s">
        <v>176</v>
      </c>
      <c r="E3024" s="148" t="s">
        <v>19</v>
      </c>
      <c r="F3024" s="149" t="s">
        <v>2096</v>
      </c>
      <c r="H3024" s="148" t="s">
        <v>19</v>
      </c>
      <c r="I3024" s="150"/>
      <c r="L3024" s="147"/>
      <c r="M3024" s="151"/>
      <c r="T3024" s="152"/>
      <c r="AT3024" s="148" t="s">
        <v>176</v>
      </c>
      <c r="AU3024" s="148" t="s">
        <v>86</v>
      </c>
      <c r="AV3024" s="12" t="s">
        <v>84</v>
      </c>
      <c r="AW3024" s="12" t="s">
        <v>37</v>
      </c>
      <c r="AX3024" s="12" t="s">
        <v>76</v>
      </c>
      <c r="AY3024" s="148" t="s">
        <v>163</v>
      </c>
    </row>
    <row r="3025" spans="2:65" s="13" customFormat="1">
      <c r="B3025" s="153"/>
      <c r="D3025" s="141" t="s">
        <v>176</v>
      </c>
      <c r="E3025" s="154" t="s">
        <v>19</v>
      </c>
      <c r="F3025" s="155" t="s">
        <v>2097</v>
      </c>
      <c r="H3025" s="156">
        <v>6.8</v>
      </c>
      <c r="I3025" s="157"/>
      <c r="L3025" s="153"/>
      <c r="M3025" s="158"/>
      <c r="T3025" s="159"/>
      <c r="AT3025" s="154" t="s">
        <v>176</v>
      </c>
      <c r="AU3025" s="154" t="s">
        <v>86</v>
      </c>
      <c r="AV3025" s="13" t="s">
        <v>86</v>
      </c>
      <c r="AW3025" s="13" t="s">
        <v>37</v>
      </c>
      <c r="AX3025" s="13" t="s">
        <v>76</v>
      </c>
      <c r="AY3025" s="154" t="s">
        <v>163</v>
      </c>
    </row>
    <row r="3026" spans="2:65" s="14" customFormat="1">
      <c r="B3026" s="160"/>
      <c r="D3026" s="141" t="s">
        <v>176</v>
      </c>
      <c r="E3026" s="161" t="s">
        <v>19</v>
      </c>
      <c r="F3026" s="162" t="s">
        <v>178</v>
      </c>
      <c r="H3026" s="163">
        <v>6.8</v>
      </c>
      <c r="I3026" s="164"/>
      <c r="L3026" s="160"/>
      <c r="M3026" s="165"/>
      <c r="T3026" s="166"/>
      <c r="AT3026" s="161" t="s">
        <v>176</v>
      </c>
      <c r="AU3026" s="161" t="s">
        <v>86</v>
      </c>
      <c r="AV3026" s="14" t="s">
        <v>170</v>
      </c>
      <c r="AW3026" s="14" t="s">
        <v>37</v>
      </c>
      <c r="AX3026" s="14" t="s">
        <v>84</v>
      </c>
      <c r="AY3026" s="161" t="s">
        <v>163</v>
      </c>
    </row>
    <row r="3027" spans="2:65" s="1" customFormat="1" ht="24.15" customHeight="1">
      <c r="B3027" s="33"/>
      <c r="C3027" s="128" t="s">
        <v>2098</v>
      </c>
      <c r="D3027" s="128" t="s">
        <v>165</v>
      </c>
      <c r="E3027" s="129" t="s">
        <v>2099</v>
      </c>
      <c r="F3027" s="130" t="s">
        <v>2100</v>
      </c>
      <c r="G3027" s="131" t="s">
        <v>202</v>
      </c>
      <c r="H3027" s="132">
        <v>51.6</v>
      </c>
      <c r="I3027" s="133"/>
      <c r="J3027" s="134">
        <f>ROUND(I3027*H3027,2)</f>
        <v>0</v>
      </c>
      <c r="K3027" s="130" t="s">
        <v>169</v>
      </c>
      <c r="L3027" s="33"/>
      <c r="M3027" s="135" t="s">
        <v>19</v>
      </c>
      <c r="N3027" s="136" t="s">
        <v>47</v>
      </c>
      <c r="P3027" s="137">
        <f>O3027*H3027</f>
        <v>0</v>
      </c>
      <c r="Q3027" s="137">
        <v>2.9099999999999998E-3</v>
      </c>
      <c r="R3027" s="137">
        <f>Q3027*H3027</f>
        <v>0.15015599999999998</v>
      </c>
      <c r="S3027" s="137">
        <v>0</v>
      </c>
      <c r="T3027" s="138">
        <f>S3027*H3027</f>
        <v>0</v>
      </c>
      <c r="AR3027" s="139" t="s">
        <v>302</v>
      </c>
      <c r="AT3027" s="139" t="s">
        <v>165</v>
      </c>
      <c r="AU3027" s="139" t="s">
        <v>86</v>
      </c>
      <c r="AY3027" s="18" t="s">
        <v>163</v>
      </c>
      <c r="BE3027" s="140">
        <f>IF(N3027="základní",J3027,0)</f>
        <v>0</v>
      </c>
      <c r="BF3027" s="140">
        <f>IF(N3027="snížená",J3027,0)</f>
        <v>0</v>
      </c>
      <c r="BG3027" s="140">
        <f>IF(N3027="zákl. přenesená",J3027,0)</f>
        <v>0</v>
      </c>
      <c r="BH3027" s="140">
        <f>IF(N3027="sníž. přenesená",J3027,0)</f>
        <v>0</v>
      </c>
      <c r="BI3027" s="140">
        <f>IF(N3027="nulová",J3027,0)</f>
        <v>0</v>
      </c>
      <c r="BJ3027" s="18" t="s">
        <v>84</v>
      </c>
      <c r="BK3027" s="140">
        <f>ROUND(I3027*H3027,2)</f>
        <v>0</v>
      </c>
      <c r="BL3027" s="18" t="s">
        <v>302</v>
      </c>
      <c r="BM3027" s="139" t="s">
        <v>2101</v>
      </c>
    </row>
    <row r="3028" spans="2:65" s="1" customFormat="1" ht="19.2">
      <c r="B3028" s="33"/>
      <c r="D3028" s="141" t="s">
        <v>172</v>
      </c>
      <c r="F3028" s="142" t="s">
        <v>2102</v>
      </c>
      <c r="I3028" s="143"/>
      <c r="L3028" s="33"/>
      <c r="M3028" s="144"/>
      <c r="T3028" s="54"/>
      <c r="AT3028" s="18" t="s">
        <v>172</v>
      </c>
      <c r="AU3028" s="18" t="s">
        <v>86</v>
      </c>
    </row>
    <row r="3029" spans="2:65" s="1" customFormat="1">
      <c r="B3029" s="33"/>
      <c r="D3029" s="145" t="s">
        <v>174</v>
      </c>
      <c r="F3029" s="146" t="s">
        <v>2103</v>
      </c>
      <c r="I3029" s="143"/>
      <c r="L3029" s="33"/>
      <c r="M3029" s="144"/>
      <c r="T3029" s="54"/>
      <c r="AT3029" s="18" t="s">
        <v>174</v>
      </c>
      <c r="AU3029" s="18" t="s">
        <v>86</v>
      </c>
    </row>
    <row r="3030" spans="2:65" s="12" customFormat="1">
      <c r="B3030" s="147"/>
      <c r="D3030" s="141" t="s">
        <v>176</v>
      </c>
      <c r="E3030" s="148" t="s">
        <v>19</v>
      </c>
      <c r="F3030" s="149" t="s">
        <v>545</v>
      </c>
      <c r="H3030" s="148" t="s">
        <v>19</v>
      </c>
      <c r="I3030" s="150"/>
      <c r="L3030" s="147"/>
      <c r="M3030" s="151"/>
      <c r="T3030" s="152"/>
      <c r="AT3030" s="148" t="s">
        <v>176</v>
      </c>
      <c r="AU3030" s="148" t="s">
        <v>86</v>
      </c>
      <c r="AV3030" s="12" t="s">
        <v>84</v>
      </c>
      <c r="AW3030" s="12" t="s">
        <v>37</v>
      </c>
      <c r="AX3030" s="12" t="s">
        <v>76</v>
      </c>
      <c r="AY3030" s="148" t="s">
        <v>163</v>
      </c>
    </row>
    <row r="3031" spans="2:65" s="12" customFormat="1">
      <c r="B3031" s="147"/>
      <c r="D3031" s="141" t="s">
        <v>176</v>
      </c>
      <c r="E3031" s="148" t="s">
        <v>19</v>
      </c>
      <c r="F3031" s="149" t="s">
        <v>2104</v>
      </c>
      <c r="H3031" s="148" t="s">
        <v>19</v>
      </c>
      <c r="I3031" s="150"/>
      <c r="L3031" s="147"/>
      <c r="M3031" s="151"/>
      <c r="T3031" s="152"/>
      <c r="AT3031" s="148" t="s">
        <v>176</v>
      </c>
      <c r="AU3031" s="148" t="s">
        <v>86</v>
      </c>
      <c r="AV3031" s="12" t="s">
        <v>84</v>
      </c>
      <c r="AW3031" s="12" t="s">
        <v>37</v>
      </c>
      <c r="AX3031" s="12" t="s">
        <v>76</v>
      </c>
      <c r="AY3031" s="148" t="s">
        <v>163</v>
      </c>
    </row>
    <row r="3032" spans="2:65" s="13" customFormat="1">
      <c r="B3032" s="153"/>
      <c r="D3032" s="141" t="s">
        <v>176</v>
      </c>
      <c r="E3032" s="154" t="s">
        <v>19</v>
      </c>
      <c r="F3032" s="155" t="s">
        <v>2105</v>
      </c>
      <c r="H3032" s="156">
        <v>51.6</v>
      </c>
      <c r="I3032" s="157"/>
      <c r="L3032" s="153"/>
      <c r="M3032" s="158"/>
      <c r="T3032" s="159"/>
      <c r="AT3032" s="154" t="s">
        <v>176</v>
      </c>
      <c r="AU3032" s="154" t="s">
        <v>86</v>
      </c>
      <c r="AV3032" s="13" t="s">
        <v>86</v>
      </c>
      <c r="AW3032" s="13" t="s">
        <v>37</v>
      </c>
      <c r="AX3032" s="13" t="s">
        <v>76</v>
      </c>
      <c r="AY3032" s="154" t="s">
        <v>163</v>
      </c>
    </row>
    <row r="3033" spans="2:65" s="14" customFormat="1">
      <c r="B3033" s="160"/>
      <c r="D3033" s="141" t="s">
        <v>176</v>
      </c>
      <c r="E3033" s="161" t="s">
        <v>19</v>
      </c>
      <c r="F3033" s="162" t="s">
        <v>178</v>
      </c>
      <c r="H3033" s="163">
        <v>51.6</v>
      </c>
      <c r="I3033" s="164"/>
      <c r="L3033" s="160"/>
      <c r="M3033" s="165"/>
      <c r="T3033" s="166"/>
      <c r="AT3033" s="161" t="s">
        <v>176</v>
      </c>
      <c r="AU3033" s="161" t="s">
        <v>86</v>
      </c>
      <c r="AV3033" s="14" t="s">
        <v>170</v>
      </c>
      <c r="AW3033" s="14" t="s">
        <v>37</v>
      </c>
      <c r="AX3033" s="14" t="s">
        <v>84</v>
      </c>
      <c r="AY3033" s="161" t="s">
        <v>163</v>
      </c>
    </row>
    <row r="3034" spans="2:65" s="1" customFormat="1" ht="33" customHeight="1">
      <c r="B3034" s="33"/>
      <c r="C3034" s="128" t="s">
        <v>2106</v>
      </c>
      <c r="D3034" s="128" t="s">
        <v>165</v>
      </c>
      <c r="E3034" s="129" t="s">
        <v>2107</v>
      </c>
      <c r="F3034" s="130" t="s">
        <v>2108</v>
      </c>
      <c r="G3034" s="131" t="s">
        <v>202</v>
      </c>
      <c r="H3034" s="132">
        <v>6.8</v>
      </c>
      <c r="I3034" s="133"/>
      <c r="J3034" s="134">
        <f>ROUND(I3034*H3034,2)</f>
        <v>0</v>
      </c>
      <c r="K3034" s="130" t="s">
        <v>169</v>
      </c>
      <c r="L3034" s="33"/>
      <c r="M3034" s="135" t="s">
        <v>19</v>
      </c>
      <c r="N3034" s="136" t="s">
        <v>47</v>
      </c>
      <c r="P3034" s="137">
        <f>O3034*H3034</f>
        <v>0</v>
      </c>
      <c r="Q3034" s="137">
        <v>3.5000000000000001E-3</v>
      </c>
      <c r="R3034" s="137">
        <f>Q3034*H3034</f>
        <v>2.3799999999999998E-2</v>
      </c>
      <c r="S3034" s="137">
        <v>0</v>
      </c>
      <c r="T3034" s="138">
        <f>S3034*H3034</f>
        <v>0</v>
      </c>
      <c r="AR3034" s="139" t="s">
        <v>302</v>
      </c>
      <c r="AT3034" s="139" t="s">
        <v>165</v>
      </c>
      <c r="AU3034" s="139" t="s">
        <v>86</v>
      </c>
      <c r="AY3034" s="18" t="s">
        <v>163</v>
      </c>
      <c r="BE3034" s="140">
        <f>IF(N3034="základní",J3034,0)</f>
        <v>0</v>
      </c>
      <c r="BF3034" s="140">
        <f>IF(N3034="snížená",J3034,0)</f>
        <v>0</v>
      </c>
      <c r="BG3034" s="140">
        <f>IF(N3034="zákl. přenesená",J3034,0)</f>
        <v>0</v>
      </c>
      <c r="BH3034" s="140">
        <f>IF(N3034="sníž. přenesená",J3034,0)</f>
        <v>0</v>
      </c>
      <c r="BI3034" s="140">
        <f>IF(N3034="nulová",J3034,0)</f>
        <v>0</v>
      </c>
      <c r="BJ3034" s="18" t="s">
        <v>84</v>
      </c>
      <c r="BK3034" s="140">
        <f>ROUND(I3034*H3034,2)</f>
        <v>0</v>
      </c>
      <c r="BL3034" s="18" t="s">
        <v>302</v>
      </c>
      <c r="BM3034" s="139" t="s">
        <v>2109</v>
      </c>
    </row>
    <row r="3035" spans="2:65" s="1" customFormat="1" ht="28.8">
      <c r="B3035" s="33"/>
      <c r="D3035" s="141" t="s">
        <v>172</v>
      </c>
      <c r="F3035" s="142" t="s">
        <v>2110</v>
      </c>
      <c r="I3035" s="143"/>
      <c r="L3035" s="33"/>
      <c r="M3035" s="144"/>
      <c r="T3035" s="54"/>
      <c r="AT3035" s="18" t="s">
        <v>172</v>
      </c>
      <c r="AU3035" s="18" t="s">
        <v>86</v>
      </c>
    </row>
    <row r="3036" spans="2:65" s="1" customFormat="1">
      <c r="B3036" s="33"/>
      <c r="D3036" s="145" t="s">
        <v>174</v>
      </c>
      <c r="F3036" s="146" t="s">
        <v>2111</v>
      </c>
      <c r="I3036" s="143"/>
      <c r="L3036" s="33"/>
      <c r="M3036" s="144"/>
      <c r="T3036" s="54"/>
      <c r="AT3036" s="18" t="s">
        <v>174</v>
      </c>
      <c r="AU3036" s="18" t="s">
        <v>86</v>
      </c>
    </row>
    <row r="3037" spans="2:65" s="12" customFormat="1">
      <c r="B3037" s="147"/>
      <c r="D3037" s="141" t="s">
        <v>176</v>
      </c>
      <c r="E3037" s="148" t="s">
        <v>19</v>
      </c>
      <c r="F3037" s="149" t="s">
        <v>545</v>
      </c>
      <c r="H3037" s="148" t="s">
        <v>19</v>
      </c>
      <c r="I3037" s="150"/>
      <c r="L3037" s="147"/>
      <c r="M3037" s="151"/>
      <c r="T3037" s="152"/>
      <c r="AT3037" s="148" t="s">
        <v>176</v>
      </c>
      <c r="AU3037" s="148" t="s">
        <v>86</v>
      </c>
      <c r="AV3037" s="12" t="s">
        <v>84</v>
      </c>
      <c r="AW3037" s="12" t="s">
        <v>37</v>
      </c>
      <c r="AX3037" s="12" t="s">
        <v>76</v>
      </c>
      <c r="AY3037" s="148" t="s">
        <v>163</v>
      </c>
    </row>
    <row r="3038" spans="2:65" s="13" customFormat="1">
      <c r="B3038" s="153"/>
      <c r="D3038" s="141" t="s">
        <v>176</v>
      </c>
      <c r="E3038" s="154" t="s">
        <v>19</v>
      </c>
      <c r="F3038" s="155" t="s">
        <v>2097</v>
      </c>
      <c r="H3038" s="156">
        <v>6.8</v>
      </c>
      <c r="I3038" s="157"/>
      <c r="L3038" s="153"/>
      <c r="M3038" s="158"/>
      <c r="T3038" s="159"/>
      <c r="AT3038" s="154" t="s">
        <v>176</v>
      </c>
      <c r="AU3038" s="154" t="s">
        <v>86</v>
      </c>
      <c r="AV3038" s="13" t="s">
        <v>86</v>
      </c>
      <c r="AW3038" s="13" t="s">
        <v>37</v>
      </c>
      <c r="AX3038" s="13" t="s">
        <v>76</v>
      </c>
      <c r="AY3038" s="154" t="s">
        <v>163</v>
      </c>
    </row>
    <row r="3039" spans="2:65" s="14" customFormat="1">
      <c r="B3039" s="160"/>
      <c r="D3039" s="141" t="s">
        <v>176</v>
      </c>
      <c r="E3039" s="161" t="s">
        <v>19</v>
      </c>
      <c r="F3039" s="162" t="s">
        <v>178</v>
      </c>
      <c r="H3039" s="163">
        <v>6.8</v>
      </c>
      <c r="I3039" s="164"/>
      <c r="L3039" s="160"/>
      <c r="M3039" s="165"/>
      <c r="T3039" s="166"/>
      <c r="AT3039" s="161" t="s">
        <v>176</v>
      </c>
      <c r="AU3039" s="161" t="s">
        <v>86</v>
      </c>
      <c r="AV3039" s="14" t="s">
        <v>170</v>
      </c>
      <c r="AW3039" s="14" t="s">
        <v>37</v>
      </c>
      <c r="AX3039" s="14" t="s">
        <v>84</v>
      </c>
      <c r="AY3039" s="161" t="s">
        <v>163</v>
      </c>
    </row>
    <row r="3040" spans="2:65" s="1" customFormat="1" ht="24.15" customHeight="1">
      <c r="B3040" s="33"/>
      <c r="C3040" s="128" t="s">
        <v>2112</v>
      </c>
      <c r="D3040" s="128" t="s">
        <v>165</v>
      </c>
      <c r="E3040" s="129" t="s">
        <v>2113</v>
      </c>
      <c r="F3040" s="130" t="s">
        <v>2114</v>
      </c>
      <c r="G3040" s="131" t="s">
        <v>202</v>
      </c>
      <c r="H3040" s="132">
        <v>9</v>
      </c>
      <c r="I3040" s="133"/>
      <c r="J3040" s="134">
        <f>ROUND(I3040*H3040,2)</f>
        <v>0</v>
      </c>
      <c r="K3040" s="130" t="s">
        <v>169</v>
      </c>
      <c r="L3040" s="33"/>
      <c r="M3040" s="135" t="s">
        <v>19</v>
      </c>
      <c r="N3040" s="136" t="s">
        <v>47</v>
      </c>
      <c r="P3040" s="137">
        <f>O3040*H3040</f>
        <v>0</v>
      </c>
      <c r="Q3040" s="137">
        <v>1.6900000000000001E-3</v>
      </c>
      <c r="R3040" s="137">
        <f>Q3040*H3040</f>
        <v>1.5210000000000001E-2</v>
      </c>
      <c r="S3040" s="137">
        <v>0</v>
      </c>
      <c r="T3040" s="138">
        <f>S3040*H3040</f>
        <v>0</v>
      </c>
      <c r="AR3040" s="139" t="s">
        <v>302</v>
      </c>
      <c r="AT3040" s="139" t="s">
        <v>165</v>
      </c>
      <c r="AU3040" s="139" t="s">
        <v>86</v>
      </c>
      <c r="AY3040" s="18" t="s">
        <v>163</v>
      </c>
      <c r="BE3040" s="140">
        <f>IF(N3040="základní",J3040,0)</f>
        <v>0</v>
      </c>
      <c r="BF3040" s="140">
        <f>IF(N3040="snížená",J3040,0)</f>
        <v>0</v>
      </c>
      <c r="BG3040" s="140">
        <f>IF(N3040="zákl. přenesená",J3040,0)</f>
        <v>0</v>
      </c>
      <c r="BH3040" s="140">
        <f>IF(N3040="sníž. přenesená",J3040,0)</f>
        <v>0</v>
      </c>
      <c r="BI3040" s="140">
        <f>IF(N3040="nulová",J3040,0)</f>
        <v>0</v>
      </c>
      <c r="BJ3040" s="18" t="s">
        <v>84</v>
      </c>
      <c r="BK3040" s="140">
        <f>ROUND(I3040*H3040,2)</f>
        <v>0</v>
      </c>
      <c r="BL3040" s="18" t="s">
        <v>302</v>
      </c>
      <c r="BM3040" s="139" t="s">
        <v>2115</v>
      </c>
    </row>
    <row r="3041" spans="2:65" s="1" customFormat="1" ht="19.2">
      <c r="B3041" s="33"/>
      <c r="D3041" s="141" t="s">
        <v>172</v>
      </c>
      <c r="F3041" s="142" t="s">
        <v>2116</v>
      </c>
      <c r="I3041" s="143"/>
      <c r="L3041" s="33"/>
      <c r="M3041" s="144"/>
      <c r="T3041" s="54"/>
      <c r="AT3041" s="18" t="s">
        <v>172</v>
      </c>
      <c r="AU3041" s="18" t="s">
        <v>86</v>
      </c>
    </row>
    <row r="3042" spans="2:65" s="1" customFormat="1">
      <c r="B3042" s="33"/>
      <c r="D3042" s="145" t="s">
        <v>174</v>
      </c>
      <c r="F3042" s="146" t="s">
        <v>2117</v>
      </c>
      <c r="I3042" s="143"/>
      <c r="L3042" s="33"/>
      <c r="M3042" s="144"/>
      <c r="T3042" s="54"/>
      <c r="AT3042" s="18" t="s">
        <v>174</v>
      </c>
      <c r="AU3042" s="18" t="s">
        <v>86</v>
      </c>
    </row>
    <row r="3043" spans="2:65" s="12" customFormat="1">
      <c r="B3043" s="147"/>
      <c r="D3043" s="141" t="s">
        <v>176</v>
      </c>
      <c r="E3043" s="148" t="s">
        <v>19</v>
      </c>
      <c r="F3043" s="149" t="s">
        <v>545</v>
      </c>
      <c r="H3043" s="148" t="s">
        <v>19</v>
      </c>
      <c r="I3043" s="150"/>
      <c r="L3043" s="147"/>
      <c r="M3043" s="151"/>
      <c r="T3043" s="152"/>
      <c r="AT3043" s="148" t="s">
        <v>176</v>
      </c>
      <c r="AU3043" s="148" t="s">
        <v>86</v>
      </c>
      <c r="AV3043" s="12" t="s">
        <v>84</v>
      </c>
      <c r="AW3043" s="12" t="s">
        <v>37</v>
      </c>
      <c r="AX3043" s="12" t="s">
        <v>76</v>
      </c>
      <c r="AY3043" s="148" t="s">
        <v>163</v>
      </c>
    </row>
    <row r="3044" spans="2:65" s="12" customFormat="1">
      <c r="B3044" s="147"/>
      <c r="D3044" s="141" t="s">
        <v>176</v>
      </c>
      <c r="E3044" s="148" t="s">
        <v>19</v>
      </c>
      <c r="F3044" s="149" t="s">
        <v>2118</v>
      </c>
      <c r="H3044" s="148" t="s">
        <v>19</v>
      </c>
      <c r="I3044" s="150"/>
      <c r="L3044" s="147"/>
      <c r="M3044" s="151"/>
      <c r="T3044" s="152"/>
      <c r="AT3044" s="148" t="s">
        <v>176</v>
      </c>
      <c r="AU3044" s="148" t="s">
        <v>86</v>
      </c>
      <c r="AV3044" s="12" t="s">
        <v>84</v>
      </c>
      <c r="AW3044" s="12" t="s">
        <v>37</v>
      </c>
      <c r="AX3044" s="12" t="s">
        <v>76</v>
      </c>
      <c r="AY3044" s="148" t="s">
        <v>163</v>
      </c>
    </row>
    <row r="3045" spans="2:65" s="13" customFormat="1">
      <c r="B3045" s="153"/>
      <c r="D3045" s="141" t="s">
        <v>176</v>
      </c>
      <c r="E3045" s="154" t="s">
        <v>19</v>
      </c>
      <c r="F3045" s="155" t="s">
        <v>2119</v>
      </c>
      <c r="H3045" s="156">
        <v>9</v>
      </c>
      <c r="I3045" s="157"/>
      <c r="L3045" s="153"/>
      <c r="M3045" s="158"/>
      <c r="T3045" s="159"/>
      <c r="AT3045" s="154" t="s">
        <v>176</v>
      </c>
      <c r="AU3045" s="154" t="s">
        <v>86</v>
      </c>
      <c r="AV3045" s="13" t="s">
        <v>86</v>
      </c>
      <c r="AW3045" s="13" t="s">
        <v>37</v>
      </c>
      <c r="AX3045" s="13" t="s">
        <v>76</v>
      </c>
      <c r="AY3045" s="154" t="s">
        <v>163</v>
      </c>
    </row>
    <row r="3046" spans="2:65" s="14" customFormat="1">
      <c r="B3046" s="160"/>
      <c r="D3046" s="141" t="s">
        <v>176</v>
      </c>
      <c r="E3046" s="161" t="s">
        <v>19</v>
      </c>
      <c r="F3046" s="162" t="s">
        <v>178</v>
      </c>
      <c r="H3046" s="163">
        <v>9</v>
      </c>
      <c r="I3046" s="164"/>
      <c r="L3046" s="160"/>
      <c r="M3046" s="165"/>
      <c r="T3046" s="166"/>
      <c r="AT3046" s="161" t="s">
        <v>176</v>
      </c>
      <c r="AU3046" s="161" t="s">
        <v>86</v>
      </c>
      <c r="AV3046" s="14" t="s">
        <v>170</v>
      </c>
      <c r="AW3046" s="14" t="s">
        <v>37</v>
      </c>
      <c r="AX3046" s="14" t="s">
        <v>84</v>
      </c>
      <c r="AY3046" s="161" t="s">
        <v>163</v>
      </c>
    </row>
    <row r="3047" spans="2:65" s="1" customFormat="1" ht="24.15" customHeight="1">
      <c r="B3047" s="33"/>
      <c r="C3047" s="128" t="s">
        <v>2120</v>
      </c>
      <c r="D3047" s="128" t="s">
        <v>165</v>
      </c>
      <c r="E3047" s="129" t="s">
        <v>2121</v>
      </c>
      <c r="F3047" s="130" t="s">
        <v>2122</v>
      </c>
      <c r="G3047" s="131" t="s">
        <v>168</v>
      </c>
      <c r="H3047" s="132">
        <v>1</v>
      </c>
      <c r="I3047" s="133"/>
      <c r="J3047" s="134">
        <f>ROUND(I3047*H3047,2)</f>
        <v>0</v>
      </c>
      <c r="K3047" s="130" t="s">
        <v>169</v>
      </c>
      <c r="L3047" s="33"/>
      <c r="M3047" s="135" t="s">
        <v>19</v>
      </c>
      <c r="N3047" s="136" t="s">
        <v>47</v>
      </c>
      <c r="P3047" s="137">
        <f>O3047*H3047</f>
        <v>0</v>
      </c>
      <c r="Q3047" s="137">
        <v>3.6000000000000002E-4</v>
      </c>
      <c r="R3047" s="137">
        <f>Q3047*H3047</f>
        <v>3.6000000000000002E-4</v>
      </c>
      <c r="S3047" s="137">
        <v>0</v>
      </c>
      <c r="T3047" s="138">
        <f>S3047*H3047</f>
        <v>0</v>
      </c>
      <c r="AR3047" s="139" t="s">
        <v>302</v>
      </c>
      <c r="AT3047" s="139" t="s">
        <v>165</v>
      </c>
      <c r="AU3047" s="139" t="s">
        <v>86</v>
      </c>
      <c r="AY3047" s="18" t="s">
        <v>163</v>
      </c>
      <c r="BE3047" s="140">
        <f>IF(N3047="základní",J3047,0)</f>
        <v>0</v>
      </c>
      <c r="BF3047" s="140">
        <f>IF(N3047="snížená",J3047,0)</f>
        <v>0</v>
      </c>
      <c r="BG3047" s="140">
        <f>IF(N3047="zákl. přenesená",J3047,0)</f>
        <v>0</v>
      </c>
      <c r="BH3047" s="140">
        <f>IF(N3047="sníž. přenesená",J3047,0)</f>
        <v>0</v>
      </c>
      <c r="BI3047" s="140">
        <f>IF(N3047="nulová",J3047,0)</f>
        <v>0</v>
      </c>
      <c r="BJ3047" s="18" t="s">
        <v>84</v>
      </c>
      <c r="BK3047" s="140">
        <f>ROUND(I3047*H3047,2)</f>
        <v>0</v>
      </c>
      <c r="BL3047" s="18" t="s">
        <v>302</v>
      </c>
      <c r="BM3047" s="139" t="s">
        <v>2123</v>
      </c>
    </row>
    <row r="3048" spans="2:65" s="1" customFormat="1" ht="28.8">
      <c r="B3048" s="33"/>
      <c r="D3048" s="141" t="s">
        <v>172</v>
      </c>
      <c r="F3048" s="142" t="s">
        <v>2124</v>
      </c>
      <c r="I3048" s="143"/>
      <c r="L3048" s="33"/>
      <c r="M3048" s="144"/>
      <c r="T3048" s="54"/>
      <c r="AT3048" s="18" t="s">
        <v>172</v>
      </c>
      <c r="AU3048" s="18" t="s">
        <v>86</v>
      </c>
    </row>
    <row r="3049" spans="2:65" s="1" customFormat="1">
      <c r="B3049" s="33"/>
      <c r="D3049" s="145" t="s">
        <v>174</v>
      </c>
      <c r="F3049" s="146" t="s">
        <v>2125</v>
      </c>
      <c r="I3049" s="143"/>
      <c r="L3049" s="33"/>
      <c r="M3049" s="144"/>
      <c r="T3049" s="54"/>
      <c r="AT3049" s="18" t="s">
        <v>174</v>
      </c>
      <c r="AU3049" s="18" t="s">
        <v>86</v>
      </c>
    </row>
    <row r="3050" spans="2:65" s="12" customFormat="1">
      <c r="B3050" s="147"/>
      <c r="D3050" s="141" t="s">
        <v>176</v>
      </c>
      <c r="E3050" s="148" t="s">
        <v>19</v>
      </c>
      <c r="F3050" s="149" t="s">
        <v>545</v>
      </c>
      <c r="H3050" s="148" t="s">
        <v>19</v>
      </c>
      <c r="I3050" s="150"/>
      <c r="L3050" s="147"/>
      <c r="M3050" s="151"/>
      <c r="T3050" s="152"/>
      <c r="AT3050" s="148" t="s">
        <v>176</v>
      </c>
      <c r="AU3050" s="148" t="s">
        <v>86</v>
      </c>
      <c r="AV3050" s="12" t="s">
        <v>84</v>
      </c>
      <c r="AW3050" s="12" t="s">
        <v>37</v>
      </c>
      <c r="AX3050" s="12" t="s">
        <v>76</v>
      </c>
      <c r="AY3050" s="148" t="s">
        <v>163</v>
      </c>
    </row>
    <row r="3051" spans="2:65" s="12" customFormat="1">
      <c r="B3051" s="147"/>
      <c r="D3051" s="141" t="s">
        <v>176</v>
      </c>
      <c r="E3051" s="148" t="s">
        <v>19</v>
      </c>
      <c r="F3051" s="149" t="s">
        <v>2126</v>
      </c>
      <c r="H3051" s="148" t="s">
        <v>19</v>
      </c>
      <c r="I3051" s="150"/>
      <c r="L3051" s="147"/>
      <c r="M3051" s="151"/>
      <c r="T3051" s="152"/>
      <c r="AT3051" s="148" t="s">
        <v>176</v>
      </c>
      <c r="AU3051" s="148" t="s">
        <v>86</v>
      </c>
      <c r="AV3051" s="12" t="s">
        <v>84</v>
      </c>
      <c r="AW3051" s="12" t="s">
        <v>37</v>
      </c>
      <c r="AX3051" s="12" t="s">
        <v>76</v>
      </c>
      <c r="AY3051" s="148" t="s">
        <v>163</v>
      </c>
    </row>
    <row r="3052" spans="2:65" s="13" customFormat="1">
      <c r="B3052" s="153"/>
      <c r="D3052" s="141" t="s">
        <v>176</v>
      </c>
      <c r="E3052" s="154" t="s">
        <v>19</v>
      </c>
      <c r="F3052" s="155" t="s">
        <v>2127</v>
      </c>
      <c r="H3052" s="156">
        <v>1</v>
      </c>
      <c r="I3052" s="157"/>
      <c r="L3052" s="153"/>
      <c r="M3052" s="158"/>
      <c r="T3052" s="159"/>
      <c r="AT3052" s="154" t="s">
        <v>176</v>
      </c>
      <c r="AU3052" s="154" t="s">
        <v>86</v>
      </c>
      <c r="AV3052" s="13" t="s">
        <v>86</v>
      </c>
      <c r="AW3052" s="13" t="s">
        <v>37</v>
      </c>
      <c r="AX3052" s="13" t="s">
        <v>76</v>
      </c>
      <c r="AY3052" s="154" t="s">
        <v>163</v>
      </c>
    </row>
    <row r="3053" spans="2:65" s="14" customFormat="1">
      <c r="B3053" s="160"/>
      <c r="D3053" s="141" t="s">
        <v>176</v>
      </c>
      <c r="E3053" s="161" t="s">
        <v>19</v>
      </c>
      <c r="F3053" s="162" t="s">
        <v>178</v>
      </c>
      <c r="H3053" s="163">
        <v>1</v>
      </c>
      <c r="I3053" s="164"/>
      <c r="L3053" s="160"/>
      <c r="M3053" s="165"/>
      <c r="T3053" s="166"/>
      <c r="AT3053" s="161" t="s">
        <v>176</v>
      </c>
      <c r="AU3053" s="161" t="s">
        <v>86</v>
      </c>
      <c r="AV3053" s="14" t="s">
        <v>170</v>
      </c>
      <c r="AW3053" s="14" t="s">
        <v>37</v>
      </c>
      <c r="AX3053" s="14" t="s">
        <v>84</v>
      </c>
      <c r="AY3053" s="161" t="s">
        <v>163</v>
      </c>
    </row>
    <row r="3054" spans="2:65" s="1" customFormat="1" ht="24.15" customHeight="1">
      <c r="B3054" s="33"/>
      <c r="C3054" s="128" t="s">
        <v>2128</v>
      </c>
      <c r="D3054" s="128" t="s">
        <v>165</v>
      </c>
      <c r="E3054" s="129" t="s">
        <v>2129</v>
      </c>
      <c r="F3054" s="130" t="s">
        <v>2130</v>
      </c>
      <c r="G3054" s="131" t="s">
        <v>168</v>
      </c>
      <c r="H3054" s="132">
        <v>2</v>
      </c>
      <c r="I3054" s="133"/>
      <c r="J3054" s="134">
        <f>ROUND(I3054*H3054,2)</f>
        <v>0</v>
      </c>
      <c r="K3054" s="130" t="s">
        <v>19</v>
      </c>
      <c r="L3054" s="33"/>
      <c r="M3054" s="135" t="s">
        <v>19</v>
      </c>
      <c r="N3054" s="136" t="s">
        <v>47</v>
      </c>
      <c r="P3054" s="137">
        <f>O3054*H3054</f>
        <v>0</v>
      </c>
      <c r="Q3054" s="137">
        <v>2.5000000000000001E-4</v>
      </c>
      <c r="R3054" s="137">
        <f>Q3054*H3054</f>
        <v>5.0000000000000001E-4</v>
      </c>
      <c r="S3054" s="137">
        <v>0</v>
      </c>
      <c r="T3054" s="138">
        <f>S3054*H3054</f>
        <v>0</v>
      </c>
      <c r="AR3054" s="139" t="s">
        <v>302</v>
      </c>
      <c r="AT3054" s="139" t="s">
        <v>165</v>
      </c>
      <c r="AU3054" s="139" t="s">
        <v>86</v>
      </c>
      <c r="AY3054" s="18" t="s">
        <v>163</v>
      </c>
      <c r="BE3054" s="140">
        <f>IF(N3054="základní",J3054,0)</f>
        <v>0</v>
      </c>
      <c r="BF3054" s="140">
        <f>IF(N3054="snížená",J3054,0)</f>
        <v>0</v>
      </c>
      <c r="BG3054" s="140">
        <f>IF(N3054="zákl. přenesená",J3054,0)</f>
        <v>0</v>
      </c>
      <c r="BH3054" s="140">
        <f>IF(N3054="sníž. přenesená",J3054,0)</f>
        <v>0</v>
      </c>
      <c r="BI3054" s="140">
        <f>IF(N3054="nulová",J3054,0)</f>
        <v>0</v>
      </c>
      <c r="BJ3054" s="18" t="s">
        <v>84</v>
      </c>
      <c r="BK3054" s="140">
        <f>ROUND(I3054*H3054,2)</f>
        <v>0</v>
      </c>
      <c r="BL3054" s="18" t="s">
        <v>302</v>
      </c>
      <c r="BM3054" s="139" t="s">
        <v>2131</v>
      </c>
    </row>
    <row r="3055" spans="2:65" s="1" customFormat="1" ht="19.2">
      <c r="B3055" s="33"/>
      <c r="D3055" s="141" t="s">
        <v>172</v>
      </c>
      <c r="F3055" s="142" t="s">
        <v>2130</v>
      </c>
      <c r="I3055" s="143"/>
      <c r="L3055" s="33"/>
      <c r="M3055" s="144"/>
      <c r="T3055" s="54"/>
      <c r="AT3055" s="18" t="s">
        <v>172</v>
      </c>
      <c r="AU3055" s="18" t="s">
        <v>86</v>
      </c>
    </row>
    <row r="3056" spans="2:65" s="12" customFormat="1">
      <c r="B3056" s="147"/>
      <c r="D3056" s="141" t="s">
        <v>176</v>
      </c>
      <c r="E3056" s="148" t="s">
        <v>19</v>
      </c>
      <c r="F3056" s="149" t="s">
        <v>545</v>
      </c>
      <c r="H3056" s="148" t="s">
        <v>19</v>
      </c>
      <c r="I3056" s="150"/>
      <c r="L3056" s="147"/>
      <c r="M3056" s="151"/>
      <c r="T3056" s="152"/>
      <c r="AT3056" s="148" t="s">
        <v>176</v>
      </c>
      <c r="AU3056" s="148" t="s">
        <v>86</v>
      </c>
      <c r="AV3056" s="12" t="s">
        <v>84</v>
      </c>
      <c r="AW3056" s="12" t="s">
        <v>37</v>
      </c>
      <c r="AX3056" s="12" t="s">
        <v>76</v>
      </c>
      <c r="AY3056" s="148" t="s">
        <v>163</v>
      </c>
    </row>
    <row r="3057" spans="2:65" s="12" customFormat="1">
      <c r="B3057" s="147"/>
      <c r="D3057" s="141" t="s">
        <v>176</v>
      </c>
      <c r="E3057" s="148" t="s">
        <v>19</v>
      </c>
      <c r="F3057" s="149" t="s">
        <v>2132</v>
      </c>
      <c r="H3057" s="148" t="s">
        <v>19</v>
      </c>
      <c r="I3057" s="150"/>
      <c r="L3057" s="147"/>
      <c r="M3057" s="151"/>
      <c r="T3057" s="152"/>
      <c r="AT3057" s="148" t="s">
        <v>176</v>
      </c>
      <c r="AU3057" s="148" t="s">
        <v>86</v>
      </c>
      <c r="AV3057" s="12" t="s">
        <v>84</v>
      </c>
      <c r="AW3057" s="12" t="s">
        <v>37</v>
      </c>
      <c r="AX3057" s="12" t="s">
        <v>76</v>
      </c>
      <c r="AY3057" s="148" t="s">
        <v>163</v>
      </c>
    </row>
    <row r="3058" spans="2:65" s="13" customFormat="1">
      <c r="B3058" s="153"/>
      <c r="D3058" s="141" t="s">
        <v>176</v>
      </c>
      <c r="E3058" s="154" t="s">
        <v>19</v>
      </c>
      <c r="F3058" s="155" t="s">
        <v>2133</v>
      </c>
      <c r="H3058" s="156">
        <v>2</v>
      </c>
      <c r="I3058" s="157"/>
      <c r="L3058" s="153"/>
      <c r="M3058" s="158"/>
      <c r="T3058" s="159"/>
      <c r="AT3058" s="154" t="s">
        <v>176</v>
      </c>
      <c r="AU3058" s="154" t="s">
        <v>86</v>
      </c>
      <c r="AV3058" s="13" t="s">
        <v>86</v>
      </c>
      <c r="AW3058" s="13" t="s">
        <v>37</v>
      </c>
      <c r="AX3058" s="13" t="s">
        <v>76</v>
      </c>
      <c r="AY3058" s="154" t="s">
        <v>163</v>
      </c>
    </row>
    <row r="3059" spans="2:65" s="14" customFormat="1">
      <c r="B3059" s="160"/>
      <c r="D3059" s="141" t="s">
        <v>176</v>
      </c>
      <c r="E3059" s="161" t="s">
        <v>19</v>
      </c>
      <c r="F3059" s="162" t="s">
        <v>178</v>
      </c>
      <c r="H3059" s="163">
        <v>2</v>
      </c>
      <c r="I3059" s="164"/>
      <c r="L3059" s="160"/>
      <c r="M3059" s="165"/>
      <c r="T3059" s="166"/>
      <c r="AT3059" s="161" t="s">
        <v>176</v>
      </c>
      <c r="AU3059" s="161" t="s">
        <v>86</v>
      </c>
      <c r="AV3059" s="14" t="s">
        <v>170</v>
      </c>
      <c r="AW3059" s="14" t="s">
        <v>37</v>
      </c>
      <c r="AX3059" s="14" t="s">
        <v>84</v>
      </c>
      <c r="AY3059" s="161" t="s">
        <v>163</v>
      </c>
    </row>
    <row r="3060" spans="2:65" s="1" customFormat="1" ht="24.15" customHeight="1">
      <c r="B3060" s="33"/>
      <c r="C3060" s="128" t="s">
        <v>2134</v>
      </c>
      <c r="D3060" s="128" t="s">
        <v>165</v>
      </c>
      <c r="E3060" s="129" t="s">
        <v>2135</v>
      </c>
      <c r="F3060" s="130" t="s">
        <v>2136</v>
      </c>
      <c r="G3060" s="131" t="s">
        <v>202</v>
      </c>
      <c r="H3060" s="132">
        <v>19.7</v>
      </c>
      <c r="I3060" s="133"/>
      <c r="J3060" s="134">
        <f>ROUND(I3060*H3060,2)</f>
        <v>0</v>
      </c>
      <c r="K3060" s="130" t="s">
        <v>169</v>
      </c>
      <c r="L3060" s="33"/>
      <c r="M3060" s="135" t="s">
        <v>19</v>
      </c>
      <c r="N3060" s="136" t="s">
        <v>47</v>
      </c>
      <c r="P3060" s="137">
        <f>O3060*H3060</f>
        <v>0</v>
      </c>
      <c r="Q3060" s="137">
        <v>2.0999999999999999E-3</v>
      </c>
      <c r="R3060" s="137">
        <f>Q3060*H3060</f>
        <v>4.1369999999999997E-2</v>
      </c>
      <c r="S3060" s="137">
        <v>0</v>
      </c>
      <c r="T3060" s="138">
        <f>S3060*H3060</f>
        <v>0</v>
      </c>
      <c r="AR3060" s="139" t="s">
        <v>302</v>
      </c>
      <c r="AT3060" s="139" t="s">
        <v>165</v>
      </c>
      <c r="AU3060" s="139" t="s">
        <v>86</v>
      </c>
      <c r="AY3060" s="18" t="s">
        <v>163</v>
      </c>
      <c r="BE3060" s="140">
        <f>IF(N3060="základní",J3060,0)</f>
        <v>0</v>
      </c>
      <c r="BF3060" s="140">
        <f>IF(N3060="snížená",J3060,0)</f>
        <v>0</v>
      </c>
      <c r="BG3060" s="140">
        <f>IF(N3060="zákl. přenesená",J3060,0)</f>
        <v>0</v>
      </c>
      <c r="BH3060" s="140">
        <f>IF(N3060="sníž. přenesená",J3060,0)</f>
        <v>0</v>
      </c>
      <c r="BI3060" s="140">
        <f>IF(N3060="nulová",J3060,0)</f>
        <v>0</v>
      </c>
      <c r="BJ3060" s="18" t="s">
        <v>84</v>
      </c>
      <c r="BK3060" s="140">
        <f>ROUND(I3060*H3060,2)</f>
        <v>0</v>
      </c>
      <c r="BL3060" s="18" t="s">
        <v>302</v>
      </c>
      <c r="BM3060" s="139" t="s">
        <v>2137</v>
      </c>
    </row>
    <row r="3061" spans="2:65" s="1" customFormat="1" ht="19.2">
      <c r="B3061" s="33"/>
      <c r="D3061" s="141" t="s">
        <v>172</v>
      </c>
      <c r="F3061" s="142" t="s">
        <v>2138</v>
      </c>
      <c r="I3061" s="143"/>
      <c r="L3061" s="33"/>
      <c r="M3061" s="144"/>
      <c r="T3061" s="54"/>
      <c r="AT3061" s="18" t="s">
        <v>172</v>
      </c>
      <c r="AU3061" s="18" t="s">
        <v>86</v>
      </c>
    </row>
    <row r="3062" spans="2:65" s="1" customFormat="1">
      <c r="B3062" s="33"/>
      <c r="D3062" s="145" t="s">
        <v>174</v>
      </c>
      <c r="F3062" s="146" t="s">
        <v>2139</v>
      </c>
      <c r="I3062" s="143"/>
      <c r="L3062" s="33"/>
      <c r="M3062" s="144"/>
      <c r="T3062" s="54"/>
      <c r="AT3062" s="18" t="s">
        <v>174</v>
      </c>
      <c r="AU3062" s="18" t="s">
        <v>86</v>
      </c>
    </row>
    <row r="3063" spans="2:65" s="12" customFormat="1">
      <c r="B3063" s="147"/>
      <c r="D3063" s="141" t="s">
        <v>176</v>
      </c>
      <c r="E3063" s="148" t="s">
        <v>19</v>
      </c>
      <c r="F3063" s="149" t="s">
        <v>545</v>
      </c>
      <c r="H3063" s="148" t="s">
        <v>19</v>
      </c>
      <c r="I3063" s="150"/>
      <c r="L3063" s="147"/>
      <c r="M3063" s="151"/>
      <c r="T3063" s="152"/>
      <c r="AT3063" s="148" t="s">
        <v>176</v>
      </c>
      <c r="AU3063" s="148" t="s">
        <v>86</v>
      </c>
      <c r="AV3063" s="12" t="s">
        <v>84</v>
      </c>
      <c r="AW3063" s="12" t="s">
        <v>37</v>
      </c>
      <c r="AX3063" s="12" t="s">
        <v>76</v>
      </c>
      <c r="AY3063" s="148" t="s">
        <v>163</v>
      </c>
    </row>
    <row r="3064" spans="2:65" s="12" customFormat="1">
      <c r="B3064" s="147"/>
      <c r="D3064" s="141" t="s">
        <v>176</v>
      </c>
      <c r="E3064" s="148" t="s">
        <v>19</v>
      </c>
      <c r="F3064" s="149" t="s">
        <v>2140</v>
      </c>
      <c r="H3064" s="148" t="s">
        <v>19</v>
      </c>
      <c r="I3064" s="150"/>
      <c r="L3064" s="147"/>
      <c r="M3064" s="151"/>
      <c r="T3064" s="152"/>
      <c r="AT3064" s="148" t="s">
        <v>176</v>
      </c>
      <c r="AU3064" s="148" t="s">
        <v>86</v>
      </c>
      <c r="AV3064" s="12" t="s">
        <v>84</v>
      </c>
      <c r="AW3064" s="12" t="s">
        <v>37</v>
      </c>
      <c r="AX3064" s="12" t="s">
        <v>76</v>
      </c>
      <c r="AY3064" s="148" t="s">
        <v>163</v>
      </c>
    </row>
    <row r="3065" spans="2:65" s="13" customFormat="1">
      <c r="B3065" s="153"/>
      <c r="D3065" s="141" t="s">
        <v>176</v>
      </c>
      <c r="E3065" s="154" t="s">
        <v>19</v>
      </c>
      <c r="F3065" s="155" t="s">
        <v>2141</v>
      </c>
      <c r="H3065" s="156">
        <v>19.7</v>
      </c>
      <c r="I3065" s="157"/>
      <c r="L3065" s="153"/>
      <c r="M3065" s="158"/>
      <c r="T3065" s="159"/>
      <c r="AT3065" s="154" t="s">
        <v>176</v>
      </c>
      <c r="AU3065" s="154" t="s">
        <v>86</v>
      </c>
      <c r="AV3065" s="13" t="s">
        <v>86</v>
      </c>
      <c r="AW3065" s="13" t="s">
        <v>37</v>
      </c>
      <c r="AX3065" s="13" t="s">
        <v>76</v>
      </c>
      <c r="AY3065" s="154" t="s">
        <v>163</v>
      </c>
    </row>
    <row r="3066" spans="2:65" s="14" customFormat="1">
      <c r="B3066" s="160"/>
      <c r="D3066" s="141" t="s">
        <v>176</v>
      </c>
      <c r="E3066" s="161" t="s">
        <v>19</v>
      </c>
      <c r="F3066" s="162" t="s">
        <v>178</v>
      </c>
      <c r="H3066" s="163">
        <v>19.7</v>
      </c>
      <c r="I3066" s="164"/>
      <c r="L3066" s="160"/>
      <c r="M3066" s="165"/>
      <c r="T3066" s="166"/>
      <c r="AT3066" s="161" t="s">
        <v>176</v>
      </c>
      <c r="AU3066" s="161" t="s">
        <v>86</v>
      </c>
      <c r="AV3066" s="14" t="s">
        <v>170</v>
      </c>
      <c r="AW3066" s="14" t="s">
        <v>37</v>
      </c>
      <c r="AX3066" s="14" t="s">
        <v>84</v>
      </c>
      <c r="AY3066" s="161" t="s">
        <v>163</v>
      </c>
    </row>
    <row r="3067" spans="2:65" s="1" customFormat="1" ht="24.15" customHeight="1">
      <c r="B3067" s="33"/>
      <c r="C3067" s="128" t="s">
        <v>2142</v>
      </c>
      <c r="D3067" s="128" t="s">
        <v>165</v>
      </c>
      <c r="E3067" s="129" t="s">
        <v>2143</v>
      </c>
      <c r="F3067" s="130" t="s">
        <v>2144</v>
      </c>
      <c r="G3067" s="131" t="s">
        <v>1696</v>
      </c>
      <c r="H3067" s="185"/>
      <c r="I3067" s="133"/>
      <c r="J3067" s="134">
        <f>ROUND(I3067*H3067,2)</f>
        <v>0</v>
      </c>
      <c r="K3067" s="130" t="s">
        <v>169</v>
      </c>
      <c r="L3067" s="33"/>
      <c r="M3067" s="135" t="s">
        <v>19</v>
      </c>
      <c r="N3067" s="136" t="s">
        <v>47</v>
      </c>
      <c r="P3067" s="137">
        <f>O3067*H3067</f>
        <v>0</v>
      </c>
      <c r="Q3067" s="137">
        <v>0</v>
      </c>
      <c r="R3067" s="137">
        <f>Q3067*H3067</f>
        <v>0</v>
      </c>
      <c r="S3067" s="137">
        <v>0</v>
      </c>
      <c r="T3067" s="138">
        <f>S3067*H3067</f>
        <v>0</v>
      </c>
      <c r="AR3067" s="139" t="s">
        <v>302</v>
      </c>
      <c r="AT3067" s="139" t="s">
        <v>165</v>
      </c>
      <c r="AU3067" s="139" t="s">
        <v>86</v>
      </c>
      <c r="AY3067" s="18" t="s">
        <v>163</v>
      </c>
      <c r="BE3067" s="140">
        <f>IF(N3067="základní",J3067,0)</f>
        <v>0</v>
      </c>
      <c r="BF3067" s="140">
        <f>IF(N3067="snížená",J3067,0)</f>
        <v>0</v>
      </c>
      <c r="BG3067" s="140">
        <f>IF(N3067="zákl. přenesená",J3067,0)</f>
        <v>0</v>
      </c>
      <c r="BH3067" s="140">
        <f>IF(N3067="sníž. přenesená",J3067,0)</f>
        <v>0</v>
      </c>
      <c r="BI3067" s="140">
        <f>IF(N3067="nulová",J3067,0)</f>
        <v>0</v>
      </c>
      <c r="BJ3067" s="18" t="s">
        <v>84</v>
      </c>
      <c r="BK3067" s="140">
        <f>ROUND(I3067*H3067,2)</f>
        <v>0</v>
      </c>
      <c r="BL3067" s="18" t="s">
        <v>302</v>
      </c>
      <c r="BM3067" s="139" t="s">
        <v>2145</v>
      </c>
    </row>
    <row r="3068" spans="2:65" s="1" customFormat="1" ht="28.8">
      <c r="B3068" s="33"/>
      <c r="D3068" s="141" t="s">
        <v>172</v>
      </c>
      <c r="F3068" s="142" t="s">
        <v>2146</v>
      </c>
      <c r="I3068" s="143"/>
      <c r="L3068" s="33"/>
      <c r="M3068" s="144"/>
      <c r="T3068" s="54"/>
      <c r="AT3068" s="18" t="s">
        <v>172</v>
      </c>
      <c r="AU3068" s="18" t="s">
        <v>86</v>
      </c>
    </row>
    <row r="3069" spans="2:65" s="1" customFormat="1">
      <c r="B3069" s="33"/>
      <c r="D3069" s="145" t="s">
        <v>174</v>
      </c>
      <c r="F3069" s="146" t="s">
        <v>2147</v>
      </c>
      <c r="I3069" s="143"/>
      <c r="L3069" s="33"/>
      <c r="M3069" s="144"/>
      <c r="T3069" s="54"/>
      <c r="AT3069" s="18" t="s">
        <v>174</v>
      </c>
      <c r="AU3069" s="18" t="s">
        <v>86</v>
      </c>
    </row>
    <row r="3070" spans="2:65" s="11" customFormat="1" ht="22.8" customHeight="1">
      <c r="B3070" s="116"/>
      <c r="D3070" s="117" t="s">
        <v>75</v>
      </c>
      <c r="E3070" s="126" t="s">
        <v>2148</v>
      </c>
      <c r="F3070" s="126" t="s">
        <v>2149</v>
      </c>
      <c r="I3070" s="119"/>
      <c r="J3070" s="127">
        <f>BK3070</f>
        <v>0</v>
      </c>
      <c r="L3070" s="116"/>
      <c r="M3070" s="121"/>
      <c r="P3070" s="122">
        <f>SUM(P3071:P3159)</f>
        <v>0</v>
      </c>
      <c r="R3070" s="122">
        <f>SUM(R3071:R3159)</f>
        <v>0.11369999999999998</v>
      </c>
      <c r="T3070" s="123">
        <f>SUM(T3071:T3159)</f>
        <v>0.01</v>
      </c>
      <c r="AR3070" s="117" t="s">
        <v>86</v>
      </c>
      <c r="AT3070" s="124" t="s">
        <v>75</v>
      </c>
      <c r="AU3070" s="124" t="s">
        <v>84</v>
      </c>
      <c r="AY3070" s="117" t="s">
        <v>163</v>
      </c>
      <c r="BK3070" s="125">
        <f>SUM(BK3071:BK3159)</f>
        <v>0</v>
      </c>
    </row>
    <row r="3071" spans="2:65" s="1" customFormat="1" ht="33" customHeight="1">
      <c r="B3071" s="33"/>
      <c r="C3071" s="128" t="s">
        <v>2150</v>
      </c>
      <c r="D3071" s="128" t="s">
        <v>165</v>
      </c>
      <c r="E3071" s="129" t="s">
        <v>2151</v>
      </c>
      <c r="F3071" s="130" t="s">
        <v>2152</v>
      </c>
      <c r="G3071" s="131" t="s">
        <v>168</v>
      </c>
      <c r="H3071" s="132">
        <v>2</v>
      </c>
      <c r="I3071" s="133"/>
      <c r="J3071" s="134">
        <f>ROUND(I3071*H3071,2)</f>
        <v>0</v>
      </c>
      <c r="K3071" s="130" t="s">
        <v>169</v>
      </c>
      <c r="L3071" s="33"/>
      <c r="M3071" s="135" t="s">
        <v>19</v>
      </c>
      <c r="N3071" s="136" t="s">
        <v>47</v>
      </c>
      <c r="P3071" s="137">
        <f>O3071*H3071</f>
        <v>0</v>
      </c>
      <c r="Q3071" s="137">
        <v>0</v>
      </c>
      <c r="R3071" s="137">
        <f>Q3071*H3071</f>
        <v>0</v>
      </c>
      <c r="S3071" s="137">
        <v>5.0000000000000001E-3</v>
      </c>
      <c r="T3071" s="138">
        <f>S3071*H3071</f>
        <v>0.01</v>
      </c>
      <c r="AR3071" s="139" t="s">
        <v>302</v>
      </c>
      <c r="AT3071" s="139" t="s">
        <v>165</v>
      </c>
      <c r="AU3071" s="139" t="s">
        <v>86</v>
      </c>
      <c r="AY3071" s="18" t="s">
        <v>163</v>
      </c>
      <c r="BE3071" s="140">
        <f>IF(N3071="základní",J3071,0)</f>
        <v>0</v>
      </c>
      <c r="BF3071" s="140">
        <f>IF(N3071="snížená",J3071,0)</f>
        <v>0</v>
      </c>
      <c r="BG3071" s="140">
        <f>IF(N3071="zákl. přenesená",J3071,0)</f>
        <v>0</v>
      </c>
      <c r="BH3071" s="140">
        <f>IF(N3071="sníž. přenesená",J3071,0)</f>
        <v>0</v>
      </c>
      <c r="BI3071" s="140">
        <f>IF(N3071="nulová",J3071,0)</f>
        <v>0</v>
      </c>
      <c r="BJ3071" s="18" t="s">
        <v>84</v>
      </c>
      <c r="BK3071" s="140">
        <f>ROUND(I3071*H3071,2)</f>
        <v>0</v>
      </c>
      <c r="BL3071" s="18" t="s">
        <v>302</v>
      </c>
      <c r="BM3071" s="139" t="s">
        <v>2153</v>
      </c>
    </row>
    <row r="3072" spans="2:65" s="1" customFormat="1" ht="19.2">
      <c r="B3072" s="33"/>
      <c r="D3072" s="141" t="s">
        <v>172</v>
      </c>
      <c r="F3072" s="142" t="s">
        <v>2154</v>
      </c>
      <c r="I3072" s="143"/>
      <c r="L3072" s="33"/>
      <c r="M3072" s="144"/>
      <c r="T3072" s="54"/>
      <c r="AT3072" s="18" t="s">
        <v>172</v>
      </c>
      <c r="AU3072" s="18" t="s">
        <v>86</v>
      </c>
    </row>
    <row r="3073" spans="2:65" s="1" customFormat="1">
      <c r="B3073" s="33"/>
      <c r="D3073" s="145" t="s">
        <v>174</v>
      </c>
      <c r="F3073" s="146" t="s">
        <v>2155</v>
      </c>
      <c r="I3073" s="143"/>
      <c r="L3073" s="33"/>
      <c r="M3073" s="144"/>
      <c r="T3073" s="54"/>
      <c r="AT3073" s="18" t="s">
        <v>174</v>
      </c>
      <c r="AU3073" s="18" t="s">
        <v>86</v>
      </c>
    </row>
    <row r="3074" spans="2:65" s="12" customFormat="1">
      <c r="B3074" s="147"/>
      <c r="D3074" s="141" t="s">
        <v>176</v>
      </c>
      <c r="E3074" s="148" t="s">
        <v>19</v>
      </c>
      <c r="F3074" s="149" t="s">
        <v>511</v>
      </c>
      <c r="H3074" s="148" t="s">
        <v>19</v>
      </c>
      <c r="I3074" s="150"/>
      <c r="L3074" s="147"/>
      <c r="M3074" s="151"/>
      <c r="T3074" s="152"/>
      <c r="AT3074" s="148" t="s">
        <v>176</v>
      </c>
      <c r="AU3074" s="148" t="s">
        <v>86</v>
      </c>
      <c r="AV3074" s="12" t="s">
        <v>84</v>
      </c>
      <c r="AW3074" s="12" t="s">
        <v>37</v>
      </c>
      <c r="AX3074" s="12" t="s">
        <v>76</v>
      </c>
      <c r="AY3074" s="148" t="s">
        <v>163</v>
      </c>
    </row>
    <row r="3075" spans="2:65" s="12" customFormat="1">
      <c r="B3075" s="147"/>
      <c r="D3075" s="141" t="s">
        <v>176</v>
      </c>
      <c r="E3075" s="148" t="s">
        <v>19</v>
      </c>
      <c r="F3075" s="149" t="s">
        <v>894</v>
      </c>
      <c r="H3075" s="148" t="s">
        <v>19</v>
      </c>
      <c r="I3075" s="150"/>
      <c r="L3075" s="147"/>
      <c r="M3075" s="151"/>
      <c r="T3075" s="152"/>
      <c r="AT3075" s="148" t="s">
        <v>176</v>
      </c>
      <c r="AU3075" s="148" t="s">
        <v>86</v>
      </c>
      <c r="AV3075" s="12" t="s">
        <v>84</v>
      </c>
      <c r="AW3075" s="12" t="s">
        <v>37</v>
      </c>
      <c r="AX3075" s="12" t="s">
        <v>76</v>
      </c>
      <c r="AY3075" s="148" t="s">
        <v>163</v>
      </c>
    </row>
    <row r="3076" spans="2:65" s="13" customFormat="1">
      <c r="B3076" s="153"/>
      <c r="D3076" s="141" t="s">
        <v>176</v>
      </c>
      <c r="E3076" s="154" t="s">
        <v>19</v>
      </c>
      <c r="F3076" s="155" t="s">
        <v>86</v>
      </c>
      <c r="H3076" s="156">
        <v>2</v>
      </c>
      <c r="I3076" s="157"/>
      <c r="L3076" s="153"/>
      <c r="M3076" s="158"/>
      <c r="T3076" s="159"/>
      <c r="AT3076" s="154" t="s">
        <v>176</v>
      </c>
      <c r="AU3076" s="154" t="s">
        <v>86</v>
      </c>
      <c r="AV3076" s="13" t="s">
        <v>86</v>
      </c>
      <c r="AW3076" s="13" t="s">
        <v>37</v>
      </c>
      <c r="AX3076" s="13" t="s">
        <v>76</v>
      </c>
      <c r="AY3076" s="154" t="s">
        <v>163</v>
      </c>
    </row>
    <row r="3077" spans="2:65" s="14" customFormat="1">
      <c r="B3077" s="160"/>
      <c r="D3077" s="141" t="s">
        <v>176</v>
      </c>
      <c r="E3077" s="161" t="s">
        <v>19</v>
      </c>
      <c r="F3077" s="162" t="s">
        <v>178</v>
      </c>
      <c r="H3077" s="163">
        <v>2</v>
      </c>
      <c r="I3077" s="164"/>
      <c r="L3077" s="160"/>
      <c r="M3077" s="165"/>
      <c r="T3077" s="166"/>
      <c r="AT3077" s="161" t="s">
        <v>176</v>
      </c>
      <c r="AU3077" s="161" t="s">
        <v>86</v>
      </c>
      <c r="AV3077" s="14" t="s">
        <v>170</v>
      </c>
      <c r="AW3077" s="14" t="s">
        <v>37</v>
      </c>
      <c r="AX3077" s="14" t="s">
        <v>84</v>
      </c>
      <c r="AY3077" s="161" t="s">
        <v>163</v>
      </c>
    </row>
    <row r="3078" spans="2:65" s="1" customFormat="1" ht="24.15" customHeight="1">
      <c r="B3078" s="33"/>
      <c r="C3078" s="128" t="s">
        <v>2156</v>
      </c>
      <c r="D3078" s="128" t="s">
        <v>165</v>
      </c>
      <c r="E3078" s="129" t="s">
        <v>2157</v>
      </c>
      <c r="F3078" s="130" t="s">
        <v>2158</v>
      </c>
      <c r="G3078" s="131" t="s">
        <v>2159</v>
      </c>
      <c r="H3078" s="132">
        <v>13</v>
      </c>
      <c r="I3078" s="133"/>
      <c r="J3078" s="134">
        <f>ROUND(I3078*H3078,2)</f>
        <v>0</v>
      </c>
      <c r="K3078" s="130" t="s">
        <v>19</v>
      </c>
      <c r="L3078" s="33"/>
      <c r="M3078" s="135" t="s">
        <v>19</v>
      </c>
      <c r="N3078" s="136" t="s">
        <v>47</v>
      </c>
      <c r="P3078" s="137">
        <f>O3078*H3078</f>
        <v>0</v>
      </c>
      <c r="Q3078" s="137">
        <v>2.5999999999999998E-4</v>
      </c>
      <c r="R3078" s="137">
        <f>Q3078*H3078</f>
        <v>3.3799999999999998E-3</v>
      </c>
      <c r="S3078" s="137">
        <v>0</v>
      </c>
      <c r="T3078" s="138">
        <f>S3078*H3078</f>
        <v>0</v>
      </c>
      <c r="AR3078" s="139" t="s">
        <v>302</v>
      </c>
      <c r="AT3078" s="139" t="s">
        <v>165</v>
      </c>
      <c r="AU3078" s="139" t="s">
        <v>86</v>
      </c>
      <c r="AY3078" s="18" t="s">
        <v>163</v>
      </c>
      <c r="BE3078" s="140">
        <f>IF(N3078="základní",J3078,0)</f>
        <v>0</v>
      </c>
      <c r="BF3078" s="140">
        <f>IF(N3078="snížená",J3078,0)</f>
        <v>0</v>
      </c>
      <c r="BG3078" s="140">
        <f>IF(N3078="zákl. přenesená",J3078,0)</f>
        <v>0</v>
      </c>
      <c r="BH3078" s="140">
        <f>IF(N3078="sníž. přenesená",J3078,0)</f>
        <v>0</v>
      </c>
      <c r="BI3078" s="140">
        <f>IF(N3078="nulová",J3078,0)</f>
        <v>0</v>
      </c>
      <c r="BJ3078" s="18" t="s">
        <v>84</v>
      </c>
      <c r="BK3078" s="140">
        <f>ROUND(I3078*H3078,2)</f>
        <v>0</v>
      </c>
      <c r="BL3078" s="18" t="s">
        <v>302</v>
      </c>
      <c r="BM3078" s="139" t="s">
        <v>2160</v>
      </c>
    </row>
    <row r="3079" spans="2:65" s="1" customFormat="1" ht="19.2">
      <c r="B3079" s="33"/>
      <c r="D3079" s="141" t="s">
        <v>172</v>
      </c>
      <c r="F3079" s="142" t="s">
        <v>2158</v>
      </c>
      <c r="I3079" s="143"/>
      <c r="L3079" s="33"/>
      <c r="M3079" s="144"/>
      <c r="T3079" s="54"/>
      <c r="AT3079" s="18" t="s">
        <v>172</v>
      </c>
      <c r="AU3079" s="18" t="s">
        <v>86</v>
      </c>
    </row>
    <row r="3080" spans="2:65" s="1" customFormat="1" ht="24.15" customHeight="1">
      <c r="B3080" s="33"/>
      <c r="C3080" s="128" t="s">
        <v>2161</v>
      </c>
      <c r="D3080" s="128" t="s">
        <v>165</v>
      </c>
      <c r="E3080" s="129" t="s">
        <v>2162</v>
      </c>
      <c r="F3080" s="130" t="s">
        <v>2163</v>
      </c>
      <c r="G3080" s="131" t="s">
        <v>2159</v>
      </c>
      <c r="H3080" s="132">
        <v>2</v>
      </c>
      <c r="I3080" s="133"/>
      <c r="J3080" s="134">
        <f>ROUND(I3080*H3080,2)</f>
        <v>0</v>
      </c>
      <c r="K3080" s="130" t="s">
        <v>19</v>
      </c>
      <c r="L3080" s="33"/>
      <c r="M3080" s="135" t="s">
        <v>19</v>
      </c>
      <c r="N3080" s="136" t="s">
        <v>47</v>
      </c>
      <c r="P3080" s="137">
        <f>O3080*H3080</f>
        <v>0</v>
      </c>
      <c r="Q3080" s="137">
        <v>2.5999999999999998E-4</v>
      </c>
      <c r="R3080" s="137">
        <f>Q3080*H3080</f>
        <v>5.1999999999999995E-4</v>
      </c>
      <c r="S3080" s="137">
        <v>0</v>
      </c>
      <c r="T3080" s="138">
        <f>S3080*H3080</f>
        <v>0</v>
      </c>
      <c r="AR3080" s="139" t="s">
        <v>302</v>
      </c>
      <c r="AT3080" s="139" t="s">
        <v>165</v>
      </c>
      <c r="AU3080" s="139" t="s">
        <v>86</v>
      </c>
      <c r="AY3080" s="18" t="s">
        <v>163</v>
      </c>
      <c r="BE3080" s="140">
        <f>IF(N3080="základní",J3080,0)</f>
        <v>0</v>
      </c>
      <c r="BF3080" s="140">
        <f>IF(N3080="snížená",J3080,0)</f>
        <v>0</v>
      </c>
      <c r="BG3080" s="140">
        <f>IF(N3080="zákl. přenesená",J3080,0)</f>
        <v>0</v>
      </c>
      <c r="BH3080" s="140">
        <f>IF(N3080="sníž. přenesená",J3080,0)</f>
        <v>0</v>
      </c>
      <c r="BI3080" s="140">
        <f>IF(N3080="nulová",J3080,0)</f>
        <v>0</v>
      </c>
      <c r="BJ3080" s="18" t="s">
        <v>84</v>
      </c>
      <c r="BK3080" s="140">
        <f>ROUND(I3080*H3080,2)</f>
        <v>0</v>
      </c>
      <c r="BL3080" s="18" t="s">
        <v>302</v>
      </c>
      <c r="BM3080" s="139" t="s">
        <v>2164</v>
      </c>
    </row>
    <row r="3081" spans="2:65" s="1" customFormat="1" ht="19.2">
      <c r="B3081" s="33"/>
      <c r="D3081" s="141" t="s">
        <v>172</v>
      </c>
      <c r="F3081" s="142" t="s">
        <v>2163</v>
      </c>
      <c r="I3081" s="143"/>
      <c r="L3081" s="33"/>
      <c r="M3081" s="144"/>
      <c r="T3081" s="54"/>
      <c r="AT3081" s="18" t="s">
        <v>172</v>
      </c>
      <c r="AU3081" s="18" t="s">
        <v>86</v>
      </c>
    </row>
    <row r="3082" spans="2:65" s="1" customFormat="1" ht="24.15" customHeight="1">
      <c r="B3082" s="33"/>
      <c r="C3082" s="128" t="s">
        <v>2165</v>
      </c>
      <c r="D3082" s="128" t="s">
        <v>165</v>
      </c>
      <c r="E3082" s="129" t="s">
        <v>2166</v>
      </c>
      <c r="F3082" s="130" t="s">
        <v>2167</v>
      </c>
      <c r="G3082" s="131" t="s">
        <v>2159</v>
      </c>
      <c r="H3082" s="132">
        <v>2</v>
      </c>
      <c r="I3082" s="133"/>
      <c r="J3082" s="134">
        <f>ROUND(I3082*H3082,2)</f>
        <v>0</v>
      </c>
      <c r="K3082" s="130" t="s">
        <v>19</v>
      </c>
      <c r="L3082" s="33"/>
      <c r="M3082" s="135" t="s">
        <v>19</v>
      </c>
      <c r="N3082" s="136" t="s">
        <v>47</v>
      </c>
      <c r="P3082" s="137">
        <f>O3082*H3082</f>
        <v>0</v>
      </c>
      <c r="Q3082" s="137">
        <v>2.5999999999999998E-4</v>
      </c>
      <c r="R3082" s="137">
        <f>Q3082*H3082</f>
        <v>5.1999999999999995E-4</v>
      </c>
      <c r="S3082" s="137">
        <v>0</v>
      </c>
      <c r="T3082" s="138">
        <f>S3082*H3082</f>
        <v>0</v>
      </c>
      <c r="AR3082" s="139" t="s">
        <v>302</v>
      </c>
      <c r="AT3082" s="139" t="s">
        <v>165</v>
      </c>
      <c r="AU3082" s="139" t="s">
        <v>86</v>
      </c>
      <c r="AY3082" s="18" t="s">
        <v>163</v>
      </c>
      <c r="BE3082" s="140">
        <f>IF(N3082="základní",J3082,0)</f>
        <v>0</v>
      </c>
      <c r="BF3082" s="140">
        <f>IF(N3082="snížená",J3082,0)</f>
        <v>0</v>
      </c>
      <c r="BG3082" s="140">
        <f>IF(N3082="zákl. přenesená",J3082,0)</f>
        <v>0</v>
      </c>
      <c r="BH3082" s="140">
        <f>IF(N3082="sníž. přenesená",J3082,0)</f>
        <v>0</v>
      </c>
      <c r="BI3082" s="140">
        <f>IF(N3082="nulová",J3082,0)</f>
        <v>0</v>
      </c>
      <c r="BJ3082" s="18" t="s">
        <v>84</v>
      </c>
      <c r="BK3082" s="140">
        <f>ROUND(I3082*H3082,2)</f>
        <v>0</v>
      </c>
      <c r="BL3082" s="18" t="s">
        <v>302</v>
      </c>
      <c r="BM3082" s="139" t="s">
        <v>2168</v>
      </c>
    </row>
    <row r="3083" spans="2:65" s="1" customFormat="1" ht="19.2">
      <c r="B3083" s="33"/>
      <c r="D3083" s="141" t="s">
        <v>172</v>
      </c>
      <c r="F3083" s="142" t="s">
        <v>2167</v>
      </c>
      <c r="I3083" s="143"/>
      <c r="L3083" s="33"/>
      <c r="M3083" s="144"/>
      <c r="T3083" s="54"/>
      <c r="AT3083" s="18" t="s">
        <v>172</v>
      </c>
      <c r="AU3083" s="18" t="s">
        <v>86</v>
      </c>
    </row>
    <row r="3084" spans="2:65" s="1" customFormat="1" ht="33" customHeight="1">
      <c r="B3084" s="33"/>
      <c r="C3084" s="128" t="s">
        <v>2169</v>
      </c>
      <c r="D3084" s="128" t="s">
        <v>165</v>
      </c>
      <c r="E3084" s="129" t="s">
        <v>2170</v>
      </c>
      <c r="F3084" s="130" t="s">
        <v>2171</v>
      </c>
      <c r="G3084" s="131" t="s">
        <v>2159</v>
      </c>
      <c r="H3084" s="132">
        <v>5</v>
      </c>
      <c r="I3084" s="133"/>
      <c r="J3084" s="134">
        <f>ROUND(I3084*H3084,2)</f>
        <v>0</v>
      </c>
      <c r="K3084" s="130" t="s">
        <v>19</v>
      </c>
      <c r="L3084" s="33"/>
      <c r="M3084" s="135" t="s">
        <v>19</v>
      </c>
      <c r="N3084" s="136" t="s">
        <v>47</v>
      </c>
      <c r="P3084" s="137">
        <f>O3084*H3084</f>
        <v>0</v>
      </c>
      <c r="Q3084" s="137">
        <v>2.5999999999999998E-4</v>
      </c>
      <c r="R3084" s="137">
        <f>Q3084*H3084</f>
        <v>1.2999999999999999E-3</v>
      </c>
      <c r="S3084" s="137">
        <v>0</v>
      </c>
      <c r="T3084" s="138">
        <f>S3084*H3084</f>
        <v>0</v>
      </c>
      <c r="AR3084" s="139" t="s">
        <v>302</v>
      </c>
      <c r="AT3084" s="139" t="s">
        <v>165</v>
      </c>
      <c r="AU3084" s="139" t="s">
        <v>86</v>
      </c>
      <c r="AY3084" s="18" t="s">
        <v>163</v>
      </c>
      <c r="BE3084" s="140">
        <f>IF(N3084="základní",J3084,0)</f>
        <v>0</v>
      </c>
      <c r="BF3084" s="140">
        <f>IF(N3084="snížená",J3084,0)</f>
        <v>0</v>
      </c>
      <c r="BG3084" s="140">
        <f>IF(N3084="zákl. přenesená",J3084,0)</f>
        <v>0</v>
      </c>
      <c r="BH3084" s="140">
        <f>IF(N3084="sníž. přenesená",J3084,0)</f>
        <v>0</v>
      </c>
      <c r="BI3084" s="140">
        <f>IF(N3084="nulová",J3084,0)</f>
        <v>0</v>
      </c>
      <c r="BJ3084" s="18" t="s">
        <v>84</v>
      </c>
      <c r="BK3084" s="140">
        <f>ROUND(I3084*H3084,2)</f>
        <v>0</v>
      </c>
      <c r="BL3084" s="18" t="s">
        <v>302</v>
      </c>
      <c r="BM3084" s="139" t="s">
        <v>2172</v>
      </c>
    </row>
    <row r="3085" spans="2:65" s="1" customFormat="1" ht="19.2">
      <c r="B3085" s="33"/>
      <c r="D3085" s="141" t="s">
        <v>172</v>
      </c>
      <c r="F3085" s="142" t="s">
        <v>2171</v>
      </c>
      <c r="I3085" s="143"/>
      <c r="L3085" s="33"/>
      <c r="M3085" s="144"/>
      <c r="T3085" s="54"/>
      <c r="AT3085" s="18" t="s">
        <v>172</v>
      </c>
      <c r="AU3085" s="18" t="s">
        <v>86</v>
      </c>
    </row>
    <row r="3086" spans="2:65" s="1" customFormat="1" ht="33" customHeight="1">
      <c r="B3086" s="33"/>
      <c r="C3086" s="128" t="s">
        <v>2173</v>
      </c>
      <c r="D3086" s="128" t="s">
        <v>165</v>
      </c>
      <c r="E3086" s="129" t="s">
        <v>2174</v>
      </c>
      <c r="F3086" s="130" t="s">
        <v>2175</v>
      </c>
      <c r="G3086" s="131" t="s">
        <v>2159</v>
      </c>
      <c r="H3086" s="132">
        <v>1</v>
      </c>
      <c r="I3086" s="133"/>
      <c r="J3086" s="134">
        <f>ROUND(I3086*H3086,2)</f>
        <v>0</v>
      </c>
      <c r="K3086" s="130" t="s">
        <v>19</v>
      </c>
      <c r="L3086" s="33"/>
      <c r="M3086" s="135" t="s">
        <v>19</v>
      </c>
      <c r="N3086" s="136" t="s">
        <v>47</v>
      </c>
      <c r="P3086" s="137">
        <f>O3086*H3086</f>
        <v>0</v>
      </c>
      <c r="Q3086" s="137">
        <v>2.5999999999999998E-4</v>
      </c>
      <c r="R3086" s="137">
        <f>Q3086*H3086</f>
        <v>2.5999999999999998E-4</v>
      </c>
      <c r="S3086" s="137">
        <v>0</v>
      </c>
      <c r="T3086" s="138">
        <f>S3086*H3086</f>
        <v>0</v>
      </c>
      <c r="AR3086" s="139" t="s">
        <v>302</v>
      </c>
      <c r="AT3086" s="139" t="s">
        <v>165</v>
      </c>
      <c r="AU3086" s="139" t="s">
        <v>86</v>
      </c>
      <c r="AY3086" s="18" t="s">
        <v>163</v>
      </c>
      <c r="BE3086" s="140">
        <f>IF(N3086="základní",J3086,0)</f>
        <v>0</v>
      </c>
      <c r="BF3086" s="140">
        <f>IF(N3086="snížená",J3086,0)</f>
        <v>0</v>
      </c>
      <c r="BG3086" s="140">
        <f>IF(N3086="zákl. přenesená",J3086,0)</f>
        <v>0</v>
      </c>
      <c r="BH3086" s="140">
        <f>IF(N3086="sníž. přenesená",J3086,0)</f>
        <v>0</v>
      </c>
      <c r="BI3086" s="140">
        <f>IF(N3086="nulová",J3086,0)</f>
        <v>0</v>
      </c>
      <c r="BJ3086" s="18" t="s">
        <v>84</v>
      </c>
      <c r="BK3086" s="140">
        <f>ROUND(I3086*H3086,2)</f>
        <v>0</v>
      </c>
      <c r="BL3086" s="18" t="s">
        <v>302</v>
      </c>
      <c r="BM3086" s="139" t="s">
        <v>2176</v>
      </c>
    </row>
    <row r="3087" spans="2:65" s="1" customFormat="1" ht="19.2">
      <c r="B3087" s="33"/>
      <c r="D3087" s="141" t="s">
        <v>172</v>
      </c>
      <c r="F3087" s="142" t="s">
        <v>2175</v>
      </c>
      <c r="I3087" s="143"/>
      <c r="L3087" s="33"/>
      <c r="M3087" s="144"/>
      <c r="T3087" s="54"/>
      <c r="AT3087" s="18" t="s">
        <v>172</v>
      </c>
      <c r="AU3087" s="18" t="s">
        <v>86</v>
      </c>
    </row>
    <row r="3088" spans="2:65" s="1" customFormat="1" ht="24.15" customHeight="1">
      <c r="B3088" s="33"/>
      <c r="C3088" s="128" t="s">
        <v>2177</v>
      </c>
      <c r="D3088" s="128" t="s">
        <v>165</v>
      </c>
      <c r="E3088" s="129" t="s">
        <v>2178</v>
      </c>
      <c r="F3088" s="130" t="s">
        <v>2179</v>
      </c>
      <c r="G3088" s="131" t="s">
        <v>2159</v>
      </c>
      <c r="H3088" s="132">
        <v>1</v>
      </c>
      <c r="I3088" s="133"/>
      <c r="J3088" s="134">
        <f>ROUND(I3088*H3088,2)</f>
        <v>0</v>
      </c>
      <c r="K3088" s="130" t="s">
        <v>19</v>
      </c>
      <c r="L3088" s="33"/>
      <c r="M3088" s="135" t="s">
        <v>19</v>
      </c>
      <c r="N3088" s="136" t="s">
        <v>47</v>
      </c>
      <c r="P3088" s="137">
        <f>O3088*H3088</f>
        <v>0</v>
      </c>
      <c r="Q3088" s="137">
        <v>2.5999999999999998E-4</v>
      </c>
      <c r="R3088" s="137">
        <f>Q3088*H3088</f>
        <v>2.5999999999999998E-4</v>
      </c>
      <c r="S3088" s="137">
        <v>0</v>
      </c>
      <c r="T3088" s="138">
        <f>S3088*H3088</f>
        <v>0</v>
      </c>
      <c r="AR3088" s="139" t="s">
        <v>302</v>
      </c>
      <c r="AT3088" s="139" t="s">
        <v>165</v>
      </c>
      <c r="AU3088" s="139" t="s">
        <v>86</v>
      </c>
      <c r="AY3088" s="18" t="s">
        <v>163</v>
      </c>
      <c r="BE3088" s="140">
        <f>IF(N3088="základní",J3088,0)</f>
        <v>0</v>
      </c>
      <c r="BF3088" s="140">
        <f>IF(N3088="snížená",J3088,0)</f>
        <v>0</v>
      </c>
      <c r="BG3088" s="140">
        <f>IF(N3088="zákl. přenesená",J3088,0)</f>
        <v>0</v>
      </c>
      <c r="BH3088" s="140">
        <f>IF(N3088="sníž. přenesená",J3088,0)</f>
        <v>0</v>
      </c>
      <c r="BI3088" s="140">
        <f>IF(N3088="nulová",J3088,0)</f>
        <v>0</v>
      </c>
      <c r="BJ3088" s="18" t="s">
        <v>84</v>
      </c>
      <c r="BK3088" s="140">
        <f>ROUND(I3088*H3088,2)</f>
        <v>0</v>
      </c>
      <c r="BL3088" s="18" t="s">
        <v>302</v>
      </c>
      <c r="BM3088" s="139" t="s">
        <v>2180</v>
      </c>
    </row>
    <row r="3089" spans="2:65" s="1" customFormat="1" ht="19.2">
      <c r="B3089" s="33"/>
      <c r="D3089" s="141" t="s">
        <v>172</v>
      </c>
      <c r="F3089" s="142" t="s">
        <v>2179</v>
      </c>
      <c r="I3089" s="143"/>
      <c r="L3089" s="33"/>
      <c r="M3089" s="144"/>
      <c r="T3089" s="54"/>
      <c r="AT3089" s="18" t="s">
        <v>172</v>
      </c>
      <c r="AU3089" s="18" t="s">
        <v>86</v>
      </c>
    </row>
    <row r="3090" spans="2:65" s="1" customFormat="1" ht="24.15" customHeight="1">
      <c r="B3090" s="33"/>
      <c r="C3090" s="128" t="s">
        <v>2181</v>
      </c>
      <c r="D3090" s="128" t="s">
        <v>165</v>
      </c>
      <c r="E3090" s="129" t="s">
        <v>2182</v>
      </c>
      <c r="F3090" s="130" t="s">
        <v>2183</v>
      </c>
      <c r="G3090" s="131" t="s">
        <v>2159</v>
      </c>
      <c r="H3090" s="132">
        <v>1</v>
      </c>
      <c r="I3090" s="133"/>
      <c r="J3090" s="134">
        <f>ROUND(I3090*H3090,2)</f>
        <v>0</v>
      </c>
      <c r="K3090" s="130" t="s">
        <v>19</v>
      </c>
      <c r="L3090" s="33"/>
      <c r="M3090" s="135" t="s">
        <v>19</v>
      </c>
      <c r="N3090" s="136" t="s">
        <v>47</v>
      </c>
      <c r="P3090" s="137">
        <f>O3090*H3090</f>
        <v>0</v>
      </c>
      <c r="Q3090" s="137">
        <v>2.5999999999999998E-4</v>
      </c>
      <c r="R3090" s="137">
        <f>Q3090*H3090</f>
        <v>2.5999999999999998E-4</v>
      </c>
      <c r="S3090" s="137">
        <v>0</v>
      </c>
      <c r="T3090" s="138">
        <f>S3090*H3090</f>
        <v>0</v>
      </c>
      <c r="AR3090" s="139" t="s">
        <v>302</v>
      </c>
      <c r="AT3090" s="139" t="s">
        <v>165</v>
      </c>
      <c r="AU3090" s="139" t="s">
        <v>86</v>
      </c>
      <c r="AY3090" s="18" t="s">
        <v>163</v>
      </c>
      <c r="BE3090" s="140">
        <f>IF(N3090="základní",J3090,0)</f>
        <v>0</v>
      </c>
      <c r="BF3090" s="140">
        <f>IF(N3090="snížená",J3090,0)</f>
        <v>0</v>
      </c>
      <c r="BG3090" s="140">
        <f>IF(N3090="zákl. přenesená",J3090,0)</f>
        <v>0</v>
      </c>
      <c r="BH3090" s="140">
        <f>IF(N3090="sníž. přenesená",J3090,0)</f>
        <v>0</v>
      </c>
      <c r="BI3090" s="140">
        <f>IF(N3090="nulová",J3090,0)</f>
        <v>0</v>
      </c>
      <c r="BJ3090" s="18" t="s">
        <v>84</v>
      </c>
      <c r="BK3090" s="140">
        <f>ROUND(I3090*H3090,2)</f>
        <v>0</v>
      </c>
      <c r="BL3090" s="18" t="s">
        <v>302</v>
      </c>
      <c r="BM3090" s="139" t="s">
        <v>2184</v>
      </c>
    </row>
    <row r="3091" spans="2:65" s="1" customFormat="1" ht="19.2">
      <c r="B3091" s="33"/>
      <c r="D3091" s="141" t="s">
        <v>172</v>
      </c>
      <c r="F3091" s="142" t="s">
        <v>2183</v>
      </c>
      <c r="I3091" s="143"/>
      <c r="L3091" s="33"/>
      <c r="M3091" s="144"/>
      <c r="T3091" s="54"/>
      <c r="AT3091" s="18" t="s">
        <v>172</v>
      </c>
      <c r="AU3091" s="18" t="s">
        <v>86</v>
      </c>
    </row>
    <row r="3092" spans="2:65" s="1" customFormat="1" ht="33" customHeight="1">
      <c r="B3092" s="33"/>
      <c r="C3092" s="128" t="s">
        <v>2185</v>
      </c>
      <c r="D3092" s="128" t="s">
        <v>165</v>
      </c>
      <c r="E3092" s="129" t="s">
        <v>2186</v>
      </c>
      <c r="F3092" s="130" t="s">
        <v>2187</v>
      </c>
      <c r="G3092" s="131" t="s">
        <v>2159</v>
      </c>
      <c r="H3092" s="132">
        <v>1</v>
      </c>
      <c r="I3092" s="133"/>
      <c r="J3092" s="134">
        <f>ROUND(I3092*H3092,2)</f>
        <v>0</v>
      </c>
      <c r="K3092" s="130" t="s">
        <v>19</v>
      </c>
      <c r="L3092" s="33"/>
      <c r="M3092" s="135" t="s">
        <v>19</v>
      </c>
      <c r="N3092" s="136" t="s">
        <v>47</v>
      </c>
      <c r="P3092" s="137">
        <f>O3092*H3092</f>
        <v>0</v>
      </c>
      <c r="Q3092" s="137">
        <v>2.5999999999999998E-4</v>
      </c>
      <c r="R3092" s="137">
        <f>Q3092*H3092</f>
        <v>2.5999999999999998E-4</v>
      </c>
      <c r="S3092" s="137">
        <v>0</v>
      </c>
      <c r="T3092" s="138">
        <f>S3092*H3092</f>
        <v>0</v>
      </c>
      <c r="AR3092" s="139" t="s">
        <v>302</v>
      </c>
      <c r="AT3092" s="139" t="s">
        <v>165</v>
      </c>
      <c r="AU3092" s="139" t="s">
        <v>86</v>
      </c>
      <c r="AY3092" s="18" t="s">
        <v>163</v>
      </c>
      <c r="BE3092" s="140">
        <f>IF(N3092="základní",J3092,0)</f>
        <v>0</v>
      </c>
      <c r="BF3092" s="140">
        <f>IF(N3092="snížená",J3092,0)</f>
        <v>0</v>
      </c>
      <c r="BG3092" s="140">
        <f>IF(N3092="zákl. přenesená",J3092,0)</f>
        <v>0</v>
      </c>
      <c r="BH3092" s="140">
        <f>IF(N3092="sníž. přenesená",J3092,0)</f>
        <v>0</v>
      </c>
      <c r="BI3092" s="140">
        <f>IF(N3092="nulová",J3092,0)</f>
        <v>0</v>
      </c>
      <c r="BJ3092" s="18" t="s">
        <v>84</v>
      </c>
      <c r="BK3092" s="140">
        <f>ROUND(I3092*H3092,2)</f>
        <v>0</v>
      </c>
      <c r="BL3092" s="18" t="s">
        <v>302</v>
      </c>
      <c r="BM3092" s="139" t="s">
        <v>2188</v>
      </c>
    </row>
    <row r="3093" spans="2:65" s="1" customFormat="1" ht="19.2">
      <c r="B3093" s="33"/>
      <c r="D3093" s="141" t="s">
        <v>172</v>
      </c>
      <c r="F3093" s="142" t="s">
        <v>2187</v>
      </c>
      <c r="I3093" s="143"/>
      <c r="L3093" s="33"/>
      <c r="M3093" s="144"/>
      <c r="T3093" s="54"/>
      <c r="AT3093" s="18" t="s">
        <v>172</v>
      </c>
      <c r="AU3093" s="18" t="s">
        <v>86</v>
      </c>
    </row>
    <row r="3094" spans="2:65" s="1" customFormat="1" ht="33" customHeight="1">
      <c r="B3094" s="33"/>
      <c r="C3094" s="128" t="s">
        <v>2189</v>
      </c>
      <c r="D3094" s="128" t="s">
        <v>165</v>
      </c>
      <c r="E3094" s="129" t="s">
        <v>2190</v>
      </c>
      <c r="F3094" s="130" t="s">
        <v>2191</v>
      </c>
      <c r="G3094" s="131" t="s">
        <v>2159</v>
      </c>
      <c r="H3094" s="132">
        <v>1</v>
      </c>
      <c r="I3094" s="133"/>
      <c r="J3094" s="134">
        <f>ROUND(I3094*H3094,2)</f>
        <v>0</v>
      </c>
      <c r="K3094" s="130" t="s">
        <v>19</v>
      </c>
      <c r="L3094" s="33"/>
      <c r="M3094" s="135" t="s">
        <v>19</v>
      </c>
      <c r="N3094" s="136" t="s">
        <v>47</v>
      </c>
      <c r="P3094" s="137">
        <f>O3094*H3094</f>
        <v>0</v>
      </c>
      <c r="Q3094" s="137">
        <v>2.5999999999999998E-4</v>
      </c>
      <c r="R3094" s="137">
        <f>Q3094*H3094</f>
        <v>2.5999999999999998E-4</v>
      </c>
      <c r="S3094" s="137">
        <v>0</v>
      </c>
      <c r="T3094" s="138">
        <f>S3094*H3094</f>
        <v>0</v>
      </c>
      <c r="AR3094" s="139" t="s">
        <v>302</v>
      </c>
      <c r="AT3094" s="139" t="s">
        <v>165</v>
      </c>
      <c r="AU3094" s="139" t="s">
        <v>86</v>
      </c>
      <c r="AY3094" s="18" t="s">
        <v>163</v>
      </c>
      <c r="BE3094" s="140">
        <f>IF(N3094="základní",J3094,0)</f>
        <v>0</v>
      </c>
      <c r="BF3094" s="140">
        <f>IF(N3094="snížená",J3094,0)</f>
        <v>0</v>
      </c>
      <c r="BG3094" s="140">
        <f>IF(N3094="zákl. přenesená",J3094,0)</f>
        <v>0</v>
      </c>
      <c r="BH3094" s="140">
        <f>IF(N3094="sníž. přenesená",J3094,0)</f>
        <v>0</v>
      </c>
      <c r="BI3094" s="140">
        <f>IF(N3094="nulová",J3094,0)</f>
        <v>0</v>
      </c>
      <c r="BJ3094" s="18" t="s">
        <v>84</v>
      </c>
      <c r="BK3094" s="140">
        <f>ROUND(I3094*H3094,2)</f>
        <v>0</v>
      </c>
      <c r="BL3094" s="18" t="s">
        <v>302</v>
      </c>
      <c r="BM3094" s="139" t="s">
        <v>2192</v>
      </c>
    </row>
    <row r="3095" spans="2:65" s="1" customFormat="1" ht="19.2">
      <c r="B3095" s="33"/>
      <c r="D3095" s="141" t="s">
        <v>172</v>
      </c>
      <c r="F3095" s="142" t="s">
        <v>2191</v>
      </c>
      <c r="I3095" s="143"/>
      <c r="L3095" s="33"/>
      <c r="M3095" s="144"/>
      <c r="T3095" s="54"/>
      <c r="AT3095" s="18" t="s">
        <v>172</v>
      </c>
      <c r="AU3095" s="18" t="s">
        <v>86</v>
      </c>
    </row>
    <row r="3096" spans="2:65" s="1" customFormat="1" ht="33" customHeight="1">
      <c r="B3096" s="33"/>
      <c r="C3096" s="128" t="s">
        <v>2193</v>
      </c>
      <c r="D3096" s="128" t="s">
        <v>165</v>
      </c>
      <c r="E3096" s="129" t="s">
        <v>2194</v>
      </c>
      <c r="F3096" s="130" t="s">
        <v>2195</v>
      </c>
      <c r="G3096" s="131" t="s">
        <v>2159</v>
      </c>
      <c r="H3096" s="132">
        <v>2</v>
      </c>
      <c r="I3096" s="133"/>
      <c r="J3096" s="134">
        <f>ROUND(I3096*H3096,2)</f>
        <v>0</v>
      </c>
      <c r="K3096" s="130" t="s">
        <v>19</v>
      </c>
      <c r="L3096" s="33"/>
      <c r="M3096" s="135" t="s">
        <v>19</v>
      </c>
      <c r="N3096" s="136" t="s">
        <v>47</v>
      </c>
      <c r="P3096" s="137">
        <f>O3096*H3096</f>
        <v>0</v>
      </c>
      <c r="Q3096" s="137">
        <v>2.5999999999999998E-4</v>
      </c>
      <c r="R3096" s="137">
        <f>Q3096*H3096</f>
        <v>5.1999999999999995E-4</v>
      </c>
      <c r="S3096" s="137">
        <v>0</v>
      </c>
      <c r="T3096" s="138">
        <f>S3096*H3096</f>
        <v>0</v>
      </c>
      <c r="AR3096" s="139" t="s">
        <v>302</v>
      </c>
      <c r="AT3096" s="139" t="s">
        <v>165</v>
      </c>
      <c r="AU3096" s="139" t="s">
        <v>86</v>
      </c>
      <c r="AY3096" s="18" t="s">
        <v>163</v>
      </c>
      <c r="BE3096" s="140">
        <f>IF(N3096="základní",J3096,0)</f>
        <v>0</v>
      </c>
      <c r="BF3096" s="140">
        <f>IF(N3096="snížená",J3096,0)</f>
        <v>0</v>
      </c>
      <c r="BG3096" s="140">
        <f>IF(N3096="zákl. přenesená",J3096,0)</f>
        <v>0</v>
      </c>
      <c r="BH3096" s="140">
        <f>IF(N3096="sníž. přenesená",J3096,0)</f>
        <v>0</v>
      </c>
      <c r="BI3096" s="140">
        <f>IF(N3096="nulová",J3096,0)</f>
        <v>0</v>
      </c>
      <c r="BJ3096" s="18" t="s">
        <v>84</v>
      </c>
      <c r="BK3096" s="140">
        <f>ROUND(I3096*H3096,2)</f>
        <v>0</v>
      </c>
      <c r="BL3096" s="18" t="s">
        <v>302</v>
      </c>
      <c r="BM3096" s="139" t="s">
        <v>2196</v>
      </c>
    </row>
    <row r="3097" spans="2:65" s="1" customFormat="1" ht="19.2">
      <c r="B3097" s="33"/>
      <c r="D3097" s="141" t="s">
        <v>172</v>
      </c>
      <c r="F3097" s="142" t="s">
        <v>2195</v>
      </c>
      <c r="I3097" s="143"/>
      <c r="L3097" s="33"/>
      <c r="M3097" s="144"/>
      <c r="T3097" s="54"/>
      <c r="AT3097" s="18" t="s">
        <v>172</v>
      </c>
      <c r="AU3097" s="18" t="s">
        <v>86</v>
      </c>
    </row>
    <row r="3098" spans="2:65" s="1" customFormat="1" ht="24.15" customHeight="1">
      <c r="B3098" s="33"/>
      <c r="C3098" s="128" t="s">
        <v>2197</v>
      </c>
      <c r="D3098" s="128" t="s">
        <v>165</v>
      </c>
      <c r="E3098" s="129" t="s">
        <v>2198</v>
      </c>
      <c r="F3098" s="130" t="s">
        <v>2199</v>
      </c>
      <c r="G3098" s="131" t="s">
        <v>2159</v>
      </c>
      <c r="H3098" s="132">
        <v>1</v>
      </c>
      <c r="I3098" s="133"/>
      <c r="J3098" s="134">
        <f>ROUND(I3098*H3098,2)</f>
        <v>0</v>
      </c>
      <c r="K3098" s="130" t="s">
        <v>19</v>
      </c>
      <c r="L3098" s="33"/>
      <c r="M3098" s="135" t="s">
        <v>19</v>
      </c>
      <c r="N3098" s="136" t="s">
        <v>47</v>
      </c>
      <c r="P3098" s="137">
        <f>O3098*H3098</f>
        <v>0</v>
      </c>
      <c r="Q3098" s="137">
        <v>2.5999999999999998E-4</v>
      </c>
      <c r="R3098" s="137">
        <f>Q3098*H3098</f>
        <v>2.5999999999999998E-4</v>
      </c>
      <c r="S3098" s="137">
        <v>0</v>
      </c>
      <c r="T3098" s="138">
        <f>S3098*H3098</f>
        <v>0</v>
      </c>
      <c r="AR3098" s="139" t="s">
        <v>302</v>
      </c>
      <c r="AT3098" s="139" t="s">
        <v>165</v>
      </c>
      <c r="AU3098" s="139" t="s">
        <v>86</v>
      </c>
      <c r="AY3098" s="18" t="s">
        <v>163</v>
      </c>
      <c r="BE3098" s="140">
        <f>IF(N3098="základní",J3098,0)</f>
        <v>0</v>
      </c>
      <c r="BF3098" s="140">
        <f>IF(N3098="snížená",J3098,0)</f>
        <v>0</v>
      </c>
      <c r="BG3098" s="140">
        <f>IF(N3098="zákl. přenesená",J3098,0)</f>
        <v>0</v>
      </c>
      <c r="BH3098" s="140">
        <f>IF(N3098="sníž. přenesená",J3098,0)</f>
        <v>0</v>
      </c>
      <c r="BI3098" s="140">
        <f>IF(N3098="nulová",J3098,0)</f>
        <v>0</v>
      </c>
      <c r="BJ3098" s="18" t="s">
        <v>84</v>
      </c>
      <c r="BK3098" s="140">
        <f>ROUND(I3098*H3098,2)</f>
        <v>0</v>
      </c>
      <c r="BL3098" s="18" t="s">
        <v>302</v>
      </c>
      <c r="BM3098" s="139" t="s">
        <v>2200</v>
      </c>
    </row>
    <row r="3099" spans="2:65" s="1" customFormat="1" ht="19.2">
      <c r="B3099" s="33"/>
      <c r="D3099" s="141" t="s">
        <v>172</v>
      </c>
      <c r="F3099" s="142" t="s">
        <v>2199</v>
      </c>
      <c r="I3099" s="143"/>
      <c r="L3099" s="33"/>
      <c r="M3099" s="144"/>
      <c r="T3099" s="54"/>
      <c r="AT3099" s="18" t="s">
        <v>172</v>
      </c>
      <c r="AU3099" s="18" t="s">
        <v>86</v>
      </c>
    </row>
    <row r="3100" spans="2:65" s="1" customFormat="1" ht="33" customHeight="1">
      <c r="B3100" s="33"/>
      <c r="C3100" s="128" t="s">
        <v>2201</v>
      </c>
      <c r="D3100" s="128" t="s">
        <v>165</v>
      </c>
      <c r="E3100" s="129" t="s">
        <v>2202</v>
      </c>
      <c r="F3100" s="130" t="s">
        <v>2203</v>
      </c>
      <c r="G3100" s="131" t="s">
        <v>2159</v>
      </c>
      <c r="H3100" s="132">
        <v>1</v>
      </c>
      <c r="I3100" s="133"/>
      <c r="J3100" s="134">
        <f>ROUND(I3100*H3100,2)</f>
        <v>0</v>
      </c>
      <c r="K3100" s="130" t="s">
        <v>19</v>
      </c>
      <c r="L3100" s="33"/>
      <c r="M3100" s="135" t="s">
        <v>19</v>
      </c>
      <c r="N3100" s="136" t="s">
        <v>47</v>
      </c>
      <c r="P3100" s="137">
        <f>O3100*H3100</f>
        <v>0</v>
      </c>
      <c r="Q3100" s="137">
        <v>2.5999999999999998E-4</v>
      </c>
      <c r="R3100" s="137">
        <f>Q3100*H3100</f>
        <v>2.5999999999999998E-4</v>
      </c>
      <c r="S3100" s="137">
        <v>0</v>
      </c>
      <c r="T3100" s="138">
        <f>S3100*H3100</f>
        <v>0</v>
      </c>
      <c r="AR3100" s="139" t="s">
        <v>302</v>
      </c>
      <c r="AT3100" s="139" t="s">
        <v>165</v>
      </c>
      <c r="AU3100" s="139" t="s">
        <v>86</v>
      </c>
      <c r="AY3100" s="18" t="s">
        <v>163</v>
      </c>
      <c r="BE3100" s="140">
        <f>IF(N3100="základní",J3100,0)</f>
        <v>0</v>
      </c>
      <c r="BF3100" s="140">
        <f>IF(N3100="snížená",J3100,0)</f>
        <v>0</v>
      </c>
      <c r="BG3100" s="140">
        <f>IF(N3100="zákl. přenesená",J3100,0)</f>
        <v>0</v>
      </c>
      <c r="BH3100" s="140">
        <f>IF(N3100="sníž. přenesená",J3100,0)</f>
        <v>0</v>
      </c>
      <c r="BI3100" s="140">
        <f>IF(N3100="nulová",J3100,0)</f>
        <v>0</v>
      </c>
      <c r="BJ3100" s="18" t="s">
        <v>84</v>
      </c>
      <c r="BK3100" s="140">
        <f>ROUND(I3100*H3100,2)</f>
        <v>0</v>
      </c>
      <c r="BL3100" s="18" t="s">
        <v>302</v>
      </c>
      <c r="BM3100" s="139" t="s">
        <v>2204</v>
      </c>
    </row>
    <row r="3101" spans="2:65" s="1" customFormat="1" ht="19.2">
      <c r="B3101" s="33"/>
      <c r="D3101" s="141" t="s">
        <v>172</v>
      </c>
      <c r="F3101" s="142" t="s">
        <v>2203</v>
      </c>
      <c r="I3101" s="143"/>
      <c r="L3101" s="33"/>
      <c r="M3101" s="144"/>
      <c r="T3101" s="54"/>
      <c r="AT3101" s="18" t="s">
        <v>172</v>
      </c>
      <c r="AU3101" s="18" t="s">
        <v>86</v>
      </c>
    </row>
    <row r="3102" spans="2:65" s="1" customFormat="1" ht="24.15" customHeight="1">
      <c r="B3102" s="33"/>
      <c r="C3102" s="128" t="s">
        <v>2205</v>
      </c>
      <c r="D3102" s="128" t="s">
        <v>165</v>
      </c>
      <c r="E3102" s="129" t="s">
        <v>2206</v>
      </c>
      <c r="F3102" s="130" t="s">
        <v>2207</v>
      </c>
      <c r="G3102" s="131" t="s">
        <v>2159</v>
      </c>
      <c r="H3102" s="132">
        <v>2</v>
      </c>
      <c r="I3102" s="133"/>
      <c r="J3102" s="134">
        <f>ROUND(I3102*H3102,2)</f>
        <v>0</v>
      </c>
      <c r="K3102" s="130" t="s">
        <v>19</v>
      </c>
      <c r="L3102" s="33"/>
      <c r="M3102" s="135" t="s">
        <v>19</v>
      </c>
      <c r="N3102" s="136" t="s">
        <v>47</v>
      </c>
      <c r="P3102" s="137">
        <f>O3102*H3102</f>
        <v>0</v>
      </c>
      <c r="Q3102" s="137">
        <v>2.5999999999999998E-4</v>
      </c>
      <c r="R3102" s="137">
        <f>Q3102*H3102</f>
        <v>5.1999999999999995E-4</v>
      </c>
      <c r="S3102" s="137">
        <v>0</v>
      </c>
      <c r="T3102" s="138">
        <f>S3102*H3102</f>
        <v>0</v>
      </c>
      <c r="AR3102" s="139" t="s">
        <v>302</v>
      </c>
      <c r="AT3102" s="139" t="s">
        <v>165</v>
      </c>
      <c r="AU3102" s="139" t="s">
        <v>86</v>
      </c>
      <c r="AY3102" s="18" t="s">
        <v>163</v>
      </c>
      <c r="BE3102" s="140">
        <f>IF(N3102="základní",J3102,0)</f>
        <v>0</v>
      </c>
      <c r="BF3102" s="140">
        <f>IF(N3102="snížená",J3102,0)</f>
        <v>0</v>
      </c>
      <c r="BG3102" s="140">
        <f>IF(N3102="zákl. přenesená",J3102,0)</f>
        <v>0</v>
      </c>
      <c r="BH3102" s="140">
        <f>IF(N3102="sníž. přenesená",J3102,0)</f>
        <v>0</v>
      </c>
      <c r="BI3102" s="140">
        <f>IF(N3102="nulová",J3102,0)</f>
        <v>0</v>
      </c>
      <c r="BJ3102" s="18" t="s">
        <v>84</v>
      </c>
      <c r="BK3102" s="140">
        <f>ROUND(I3102*H3102,2)</f>
        <v>0</v>
      </c>
      <c r="BL3102" s="18" t="s">
        <v>302</v>
      </c>
      <c r="BM3102" s="139" t="s">
        <v>2208</v>
      </c>
    </row>
    <row r="3103" spans="2:65" s="1" customFormat="1" ht="19.2">
      <c r="B3103" s="33"/>
      <c r="D3103" s="141" t="s">
        <v>172</v>
      </c>
      <c r="F3103" s="142" t="s">
        <v>2207</v>
      </c>
      <c r="I3103" s="143"/>
      <c r="L3103" s="33"/>
      <c r="M3103" s="144"/>
      <c r="T3103" s="54"/>
      <c r="AT3103" s="18" t="s">
        <v>172</v>
      </c>
      <c r="AU3103" s="18" t="s">
        <v>86</v>
      </c>
    </row>
    <row r="3104" spans="2:65" s="1" customFormat="1" ht="37.799999999999997" customHeight="1">
      <c r="B3104" s="33"/>
      <c r="C3104" s="128" t="s">
        <v>2209</v>
      </c>
      <c r="D3104" s="128" t="s">
        <v>165</v>
      </c>
      <c r="E3104" s="129" t="s">
        <v>2210</v>
      </c>
      <c r="F3104" s="130" t="s">
        <v>2211</v>
      </c>
      <c r="G3104" s="131" t="s">
        <v>168</v>
      </c>
      <c r="H3104" s="132">
        <v>4</v>
      </c>
      <c r="I3104" s="133"/>
      <c r="J3104" s="134">
        <f>ROUND(I3104*H3104,2)</f>
        <v>0</v>
      </c>
      <c r="K3104" s="130" t="s">
        <v>19</v>
      </c>
      <c r="L3104" s="33"/>
      <c r="M3104" s="135" t="s">
        <v>19</v>
      </c>
      <c r="N3104" s="136" t="s">
        <v>47</v>
      </c>
      <c r="P3104" s="137">
        <f>O3104*H3104</f>
        <v>0</v>
      </c>
      <c r="Q3104" s="137">
        <v>0</v>
      </c>
      <c r="R3104" s="137">
        <f>Q3104*H3104</f>
        <v>0</v>
      </c>
      <c r="S3104" s="137">
        <v>0</v>
      </c>
      <c r="T3104" s="138">
        <f>S3104*H3104</f>
        <v>0</v>
      </c>
      <c r="AR3104" s="139" t="s">
        <v>302</v>
      </c>
      <c r="AT3104" s="139" t="s">
        <v>165</v>
      </c>
      <c r="AU3104" s="139" t="s">
        <v>86</v>
      </c>
      <c r="AY3104" s="18" t="s">
        <v>163</v>
      </c>
      <c r="BE3104" s="140">
        <f>IF(N3104="základní",J3104,0)</f>
        <v>0</v>
      </c>
      <c r="BF3104" s="140">
        <f>IF(N3104="snížená",J3104,0)</f>
        <v>0</v>
      </c>
      <c r="BG3104" s="140">
        <f>IF(N3104="zákl. přenesená",J3104,0)</f>
        <v>0</v>
      </c>
      <c r="BH3104" s="140">
        <f>IF(N3104="sníž. přenesená",J3104,0)</f>
        <v>0</v>
      </c>
      <c r="BI3104" s="140">
        <f>IF(N3104="nulová",J3104,0)</f>
        <v>0</v>
      </c>
      <c r="BJ3104" s="18" t="s">
        <v>84</v>
      </c>
      <c r="BK3104" s="140">
        <f>ROUND(I3104*H3104,2)</f>
        <v>0</v>
      </c>
      <c r="BL3104" s="18" t="s">
        <v>302</v>
      </c>
      <c r="BM3104" s="139" t="s">
        <v>2212</v>
      </c>
    </row>
    <row r="3105" spans="2:65" s="1" customFormat="1" ht="28.8">
      <c r="B3105" s="33"/>
      <c r="D3105" s="141" t="s">
        <v>172</v>
      </c>
      <c r="F3105" s="142" t="s">
        <v>2213</v>
      </c>
      <c r="I3105" s="143"/>
      <c r="L3105" s="33"/>
      <c r="M3105" s="144"/>
      <c r="T3105" s="54"/>
      <c r="AT3105" s="18" t="s">
        <v>172</v>
      </c>
      <c r="AU3105" s="18" t="s">
        <v>86</v>
      </c>
    </row>
    <row r="3106" spans="2:65" s="1" customFormat="1" ht="37.799999999999997" customHeight="1">
      <c r="B3106" s="33"/>
      <c r="C3106" s="128" t="s">
        <v>2214</v>
      </c>
      <c r="D3106" s="128" t="s">
        <v>165</v>
      </c>
      <c r="E3106" s="129" t="s">
        <v>2215</v>
      </c>
      <c r="F3106" s="130" t="s">
        <v>2216</v>
      </c>
      <c r="G3106" s="131" t="s">
        <v>168</v>
      </c>
      <c r="H3106" s="132">
        <v>13</v>
      </c>
      <c r="I3106" s="133"/>
      <c r="J3106" s="134">
        <f>ROUND(I3106*H3106,2)</f>
        <v>0</v>
      </c>
      <c r="K3106" s="130" t="s">
        <v>19</v>
      </c>
      <c r="L3106" s="33"/>
      <c r="M3106" s="135" t="s">
        <v>19</v>
      </c>
      <c r="N3106" s="136" t="s">
        <v>47</v>
      </c>
      <c r="P3106" s="137">
        <f>O3106*H3106</f>
        <v>0</v>
      </c>
      <c r="Q3106" s="137">
        <v>0</v>
      </c>
      <c r="R3106" s="137">
        <f>Q3106*H3106</f>
        <v>0</v>
      </c>
      <c r="S3106" s="137">
        <v>0</v>
      </c>
      <c r="T3106" s="138">
        <f>S3106*H3106</f>
        <v>0</v>
      </c>
      <c r="AR3106" s="139" t="s">
        <v>302</v>
      </c>
      <c r="AT3106" s="139" t="s">
        <v>165</v>
      </c>
      <c r="AU3106" s="139" t="s">
        <v>86</v>
      </c>
      <c r="AY3106" s="18" t="s">
        <v>163</v>
      </c>
      <c r="BE3106" s="140">
        <f>IF(N3106="základní",J3106,0)</f>
        <v>0</v>
      </c>
      <c r="BF3106" s="140">
        <f>IF(N3106="snížená",J3106,0)</f>
        <v>0</v>
      </c>
      <c r="BG3106" s="140">
        <f>IF(N3106="zákl. přenesená",J3106,0)</f>
        <v>0</v>
      </c>
      <c r="BH3106" s="140">
        <f>IF(N3106="sníž. přenesená",J3106,0)</f>
        <v>0</v>
      </c>
      <c r="BI3106" s="140">
        <f>IF(N3106="nulová",J3106,0)</f>
        <v>0</v>
      </c>
      <c r="BJ3106" s="18" t="s">
        <v>84</v>
      </c>
      <c r="BK3106" s="140">
        <f>ROUND(I3106*H3106,2)</f>
        <v>0</v>
      </c>
      <c r="BL3106" s="18" t="s">
        <v>302</v>
      </c>
      <c r="BM3106" s="139" t="s">
        <v>2217</v>
      </c>
    </row>
    <row r="3107" spans="2:65" s="1" customFormat="1" ht="19.2">
      <c r="B3107" s="33"/>
      <c r="D3107" s="141" t="s">
        <v>172</v>
      </c>
      <c r="F3107" s="142" t="s">
        <v>2216</v>
      </c>
      <c r="I3107" s="143"/>
      <c r="L3107" s="33"/>
      <c r="M3107" s="144"/>
      <c r="T3107" s="54"/>
      <c r="AT3107" s="18" t="s">
        <v>172</v>
      </c>
      <c r="AU3107" s="18" t="s">
        <v>86</v>
      </c>
    </row>
    <row r="3108" spans="2:65" s="1" customFormat="1" ht="37.799999999999997" customHeight="1">
      <c r="B3108" s="33"/>
      <c r="C3108" s="128" t="s">
        <v>2218</v>
      </c>
      <c r="D3108" s="128" t="s">
        <v>165</v>
      </c>
      <c r="E3108" s="129" t="s">
        <v>2219</v>
      </c>
      <c r="F3108" s="130" t="s">
        <v>2220</v>
      </c>
      <c r="G3108" s="131" t="s">
        <v>168</v>
      </c>
      <c r="H3108" s="132">
        <v>3</v>
      </c>
      <c r="I3108" s="133"/>
      <c r="J3108" s="134">
        <f>ROUND(I3108*H3108,2)</f>
        <v>0</v>
      </c>
      <c r="K3108" s="130" t="s">
        <v>19</v>
      </c>
      <c r="L3108" s="33"/>
      <c r="M3108" s="135" t="s">
        <v>19</v>
      </c>
      <c r="N3108" s="136" t="s">
        <v>47</v>
      </c>
      <c r="P3108" s="137">
        <f>O3108*H3108</f>
        <v>0</v>
      </c>
      <c r="Q3108" s="137">
        <v>0</v>
      </c>
      <c r="R3108" s="137">
        <f>Q3108*H3108</f>
        <v>0</v>
      </c>
      <c r="S3108" s="137">
        <v>0</v>
      </c>
      <c r="T3108" s="138">
        <f>S3108*H3108</f>
        <v>0</v>
      </c>
      <c r="AR3108" s="139" t="s">
        <v>302</v>
      </c>
      <c r="AT3108" s="139" t="s">
        <v>165</v>
      </c>
      <c r="AU3108" s="139" t="s">
        <v>86</v>
      </c>
      <c r="AY3108" s="18" t="s">
        <v>163</v>
      </c>
      <c r="BE3108" s="140">
        <f>IF(N3108="základní",J3108,0)</f>
        <v>0</v>
      </c>
      <c r="BF3108" s="140">
        <f>IF(N3108="snížená",J3108,0)</f>
        <v>0</v>
      </c>
      <c r="BG3108" s="140">
        <f>IF(N3108="zákl. přenesená",J3108,0)</f>
        <v>0</v>
      </c>
      <c r="BH3108" s="140">
        <f>IF(N3108="sníž. přenesená",J3108,0)</f>
        <v>0</v>
      </c>
      <c r="BI3108" s="140">
        <f>IF(N3108="nulová",J3108,0)</f>
        <v>0</v>
      </c>
      <c r="BJ3108" s="18" t="s">
        <v>84</v>
      </c>
      <c r="BK3108" s="140">
        <f>ROUND(I3108*H3108,2)</f>
        <v>0</v>
      </c>
      <c r="BL3108" s="18" t="s">
        <v>302</v>
      </c>
      <c r="BM3108" s="139" t="s">
        <v>2221</v>
      </c>
    </row>
    <row r="3109" spans="2:65" s="1" customFormat="1" ht="19.2">
      <c r="B3109" s="33"/>
      <c r="D3109" s="141" t="s">
        <v>172</v>
      </c>
      <c r="F3109" s="142" t="s">
        <v>2220</v>
      </c>
      <c r="I3109" s="143"/>
      <c r="L3109" s="33"/>
      <c r="M3109" s="144"/>
      <c r="T3109" s="54"/>
      <c r="AT3109" s="18" t="s">
        <v>172</v>
      </c>
      <c r="AU3109" s="18" t="s">
        <v>86</v>
      </c>
    </row>
    <row r="3110" spans="2:65" s="1" customFormat="1" ht="37.799999999999997" customHeight="1">
      <c r="B3110" s="33"/>
      <c r="C3110" s="128" t="s">
        <v>2222</v>
      </c>
      <c r="D3110" s="128" t="s">
        <v>165</v>
      </c>
      <c r="E3110" s="129" t="s">
        <v>2223</v>
      </c>
      <c r="F3110" s="130" t="s">
        <v>2224</v>
      </c>
      <c r="G3110" s="131" t="s">
        <v>168</v>
      </c>
      <c r="H3110" s="132">
        <v>1</v>
      </c>
      <c r="I3110" s="133"/>
      <c r="J3110" s="134">
        <f>ROUND(I3110*H3110,2)</f>
        <v>0</v>
      </c>
      <c r="K3110" s="130" t="s">
        <v>19</v>
      </c>
      <c r="L3110" s="33"/>
      <c r="M3110" s="135" t="s">
        <v>19</v>
      </c>
      <c r="N3110" s="136" t="s">
        <v>47</v>
      </c>
      <c r="P3110" s="137">
        <f>O3110*H3110</f>
        <v>0</v>
      </c>
      <c r="Q3110" s="137">
        <v>0</v>
      </c>
      <c r="R3110" s="137">
        <f>Q3110*H3110</f>
        <v>0</v>
      </c>
      <c r="S3110" s="137">
        <v>0</v>
      </c>
      <c r="T3110" s="138">
        <f>S3110*H3110</f>
        <v>0</v>
      </c>
      <c r="AR3110" s="139" t="s">
        <v>302</v>
      </c>
      <c r="AT3110" s="139" t="s">
        <v>165</v>
      </c>
      <c r="AU3110" s="139" t="s">
        <v>86</v>
      </c>
      <c r="AY3110" s="18" t="s">
        <v>163</v>
      </c>
      <c r="BE3110" s="140">
        <f>IF(N3110="základní",J3110,0)</f>
        <v>0</v>
      </c>
      <c r="BF3110" s="140">
        <f>IF(N3110="snížená",J3110,0)</f>
        <v>0</v>
      </c>
      <c r="BG3110" s="140">
        <f>IF(N3110="zákl. přenesená",J3110,0)</f>
        <v>0</v>
      </c>
      <c r="BH3110" s="140">
        <f>IF(N3110="sníž. přenesená",J3110,0)</f>
        <v>0</v>
      </c>
      <c r="BI3110" s="140">
        <f>IF(N3110="nulová",J3110,0)</f>
        <v>0</v>
      </c>
      <c r="BJ3110" s="18" t="s">
        <v>84</v>
      </c>
      <c r="BK3110" s="140">
        <f>ROUND(I3110*H3110,2)</f>
        <v>0</v>
      </c>
      <c r="BL3110" s="18" t="s">
        <v>302</v>
      </c>
      <c r="BM3110" s="139" t="s">
        <v>2225</v>
      </c>
    </row>
    <row r="3111" spans="2:65" s="1" customFormat="1" ht="19.2">
      <c r="B3111" s="33"/>
      <c r="D3111" s="141" t="s">
        <v>172</v>
      </c>
      <c r="F3111" s="142" t="s">
        <v>2224</v>
      </c>
      <c r="I3111" s="143"/>
      <c r="L3111" s="33"/>
      <c r="M3111" s="144"/>
      <c r="T3111" s="54"/>
      <c r="AT3111" s="18" t="s">
        <v>172</v>
      </c>
      <c r="AU3111" s="18" t="s">
        <v>86</v>
      </c>
    </row>
    <row r="3112" spans="2:65" s="1" customFormat="1" ht="37.799999999999997" customHeight="1">
      <c r="B3112" s="33"/>
      <c r="C3112" s="128" t="s">
        <v>2226</v>
      </c>
      <c r="D3112" s="128" t="s">
        <v>165</v>
      </c>
      <c r="E3112" s="129" t="s">
        <v>2227</v>
      </c>
      <c r="F3112" s="130" t="s">
        <v>2228</v>
      </c>
      <c r="G3112" s="131" t="s">
        <v>168</v>
      </c>
      <c r="H3112" s="132">
        <v>1</v>
      </c>
      <c r="I3112" s="133"/>
      <c r="J3112" s="134">
        <f>ROUND(I3112*H3112,2)</f>
        <v>0</v>
      </c>
      <c r="K3112" s="130" t="s">
        <v>19</v>
      </c>
      <c r="L3112" s="33"/>
      <c r="M3112" s="135" t="s">
        <v>19</v>
      </c>
      <c r="N3112" s="136" t="s">
        <v>47</v>
      </c>
      <c r="P3112" s="137">
        <f>O3112*H3112</f>
        <v>0</v>
      </c>
      <c r="Q3112" s="137">
        <v>0</v>
      </c>
      <c r="R3112" s="137">
        <f>Q3112*H3112</f>
        <v>0</v>
      </c>
      <c r="S3112" s="137">
        <v>0</v>
      </c>
      <c r="T3112" s="138">
        <f>S3112*H3112</f>
        <v>0</v>
      </c>
      <c r="AR3112" s="139" t="s">
        <v>302</v>
      </c>
      <c r="AT3112" s="139" t="s">
        <v>165</v>
      </c>
      <c r="AU3112" s="139" t="s">
        <v>86</v>
      </c>
      <c r="AY3112" s="18" t="s">
        <v>163</v>
      </c>
      <c r="BE3112" s="140">
        <f>IF(N3112="základní",J3112,0)</f>
        <v>0</v>
      </c>
      <c r="BF3112" s="140">
        <f>IF(N3112="snížená",J3112,0)</f>
        <v>0</v>
      </c>
      <c r="BG3112" s="140">
        <f>IF(N3112="zákl. přenesená",J3112,0)</f>
        <v>0</v>
      </c>
      <c r="BH3112" s="140">
        <f>IF(N3112="sníž. přenesená",J3112,0)</f>
        <v>0</v>
      </c>
      <c r="BI3112" s="140">
        <f>IF(N3112="nulová",J3112,0)</f>
        <v>0</v>
      </c>
      <c r="BJ3112" s="18" t="s">
        <v>84</v>
      </c>
      <c r="BK3112" s="140">
        <f>ROUND(I3112*H3112,2)</f>
        <v>0</v>
      </c>
      <c r="BL3112" s="18" t="s">
        <v>302</v>
      </c>
      <c r="BM3112" s="139" t="s">
        <v>2229</v>
      </c>
    </row>
    <row r="3113" spans="2:65" s="1" customFormat="1" ht="19.2">
      <c r="B3113" s="33"/>
      <c r="D3113" s="141" t="s">
        <v>172</v>
      </c>
      <c r="F3113" s="142" t="s">
        <v>2228</v>
      </c>
      <c r="I3113" s="143"/>
      <c r="L3113" s="33"/>
      <c r="M3113" s="144"/>
      <c r="T3113" s="54"/>
      <c r="AT3113" s="18" t="s">
        <v>172</v>
      </c>
      <c r="AU3113" s="18" t="s">
        <v>86</v>
      </c>
    </row>
    <row r="3114" spans="2:65" s="1" customFormat="1" ht="33" customHeight="1">
      <c r="B3114" s="33"/>
      <c r="C3114" s="128" t="s">
        <v>2230</v>
      </c>
      <c r="D3114" s="128" t="s">
        <v>165</v>
      </c>
      <c r="E3114" s="129" t="s">
        <v>2231</v>
      </c>
      <c r="F3114" s="130" t="s">
        <v>2232</v>
      </c>
      <c r="G3114" s="131" t="s">
        <v>168</v>
      </c>
      <c r="H3114" s="132">
        <v>2</v>
      </c>
      <c r="I3114" s="133"/>
      <c r="J3114" s="134">
        <f>ROUND(I3114*H3114,2)</f>
        <v>0</v>
      </c>
      <c r="K3114" s="130" t="s">
        <v>19</v>
      </c>
      <c r="L3114" s="33"/>
      <c r="M3114" s="135" t="s">
        <v>19</v>
      </c>
      <c r="N3114" s="136" t="s">
        <v>47</v>
      </c>
      <c r="P3114" s="137">
        <f>O3114*H3114</f>
        <v>0</v>
      </c>
      <c r="Q3114" s="137">
        <v>0</v>
      </c>
      <c r="R3114" s="137">
        <f>Q3114*H3114</f>
        <v>0</v>
      </c>
      <c r="S3114" s="137">
        <v>0</v>
      </c>
      <c r="T3114" s="138">
        <f>S3114*H3114</f>
        <v>0</v>
      </c>
      <c r="AR3114" s="139" t="s">
        <v>302</v>
      </c>
      <c r="AT3114" s="139" t="s">
        <v>165</v>
      </c>
      <c r="AU3114" s="139" t="s">
        <v>86</v>
      </c>
      <c r="AY3114" s="18" t="s">
        <v>163</v>
      </c>
      <c r="BE3114" s="140">
        <f>IF(N3114="základní",J3114,0)</f>
        <v>0</v>
      </c>
      <c r="BF3114" s="140">
        <f>IF(N3114="snížená",J3114,0)</f>
        <v>0</v>
      </c>
      <c r="BG3114" s="140">
        <f>IF(N3114="zákl. přenesená",J3114,0)</f>
        <v>0</v>
      </c>
      <c r="BH3114" s="140">
        <f>IF(N3114="sníž. přenesená",J3114,0)</f>
        <v>0</v>
      </c>
      <c r="BI3114" s="140">
        <f>IF(N3114="nulová",J3114,0)</f>
        <v>0</v>
      </c>
      <c r="BJ3114" s="18" t="s">
        <v>84</v>
      </c>
      <c r="BK3114" s="140">
        <f>ROUND(I3114*H3114,2)</f>
        <v>0</v>
      </c>
      <c r="BL3114" s="18" t="s">
        <v>302</v>
      </c>
      <c r="BM3114" s="139" t="s">
        <v>2233</v>
      </c>
    </row>
    <row r="3115" spans="2:65" s="1" customFormat="1" ht="19.2">
      <c r="B3115" s="33"/>
      <c r="D3115" s="141" t="s">
        <v>172</v>
      </c>
      <c r="F3115" s="142" t="s">
        <v>2234</v>
      </c>
      <c r="I3115" s="143"/>
      <c r="L3115" s="33"/>
      <c r="M3115" s="144"/>
      <c r="T3115" s="54"/>
      <c r="AT3115" s="18" t="s">
        <v>172</v>
      </c>
      <c r="AU3115" s="18" t="s">
        <v>86</v>
      </c>
    </row>
    <row r="3116" spans="2:65" s="1" customFormat="1" ht="24.15" customHeight="1">
      <c r="B3116" s="33"/>
      <c r="C3116" s="128" t="s">
        <v>2235</v>
      </c>
      <c r="D3116" s="128" t="s">
        <v>165</v>
      </c>
      <c r="E3116" s="129" t="s">
        <v>2236</v>
      </c>
      <c r="F3116" s="130" t="s">
        <v>2237</v>
      </c>
      <c r="G3116" s="131" t="s">
        <v>202</v>
      </c>
      <c r="H3116" s="132">
        <v>55.4</v>
      </c>
      <c r="I3116" s="133"/>
      <c r="J3116" s="134">
        <f>ROUND(I3116*H3116,2)</f>
        <v>0</v>
      </c>
      <c r="K3116" s="130" t="s">
        <v>169</v>
      </c>
      <c r="L3116" s="33"/>
      <c r="M3116" s="135" t="s">
        <v>19</v>
      </c>
      <c r="N3116" s="136" t="s">
        <v>47</v>
      </c>
      <c r="P3116" s="137">
        <f>O3116*H3116</f>
        <v>0</v>
      </c>
      <c r="Q3116" s="137">
        <v>0</v>
      </c>
      <c r="R3116" s="137">
        <f>Q3116*H3116</f>
        <v>0</v>
      </c>
      <c r="S3116" s="137">
        <v>0</v>
      </c>
      <c r="T3116" s="138">
        <f>S3116*H3116</f>
        <v>0</v>
      </c>
      <c r="AR3116" s="139" t="s">
        <v>302</v>
      </c>
      <c r="AT3116" s="139" t="s">
        <v>165</v>
      </c>
      <c r="AU3116" s="139" t="s">
        <v>86</v>
      </c>
      <c r="AY3116" s="18" t="s">
        <v>163</v>
      </c>
      <c r="BE3116" s="140">
        <f>IF(N3116="základní",J3116,0)</f>
        <v>0</v>
      </c>
      <c r="BF3116" s="140">
        <f>IF(N3116="snížená",J3116,0)</f>
        <v>0</v>
      </c>
      <c r="BG3116" s="140">
        <f>IF(N3116="zákl. přenesená",J3116,0)</f>
        <v>0</v>
      </c>
      <c r="BH3116" s="140">
        <f>IF(N3116="sníž. přenesená",J3116,0)</f>
        <v>0</v>
      </c>
      <c r="BI3116" s="140">
        <f>IF(N3116="nulová",J3116,0)</f>
        <v>0</v>
      </c>
      <c r="BJ3116" s="18" t="s">
        <v>84</v>
      </c>
      <c r="BK3116" s="140">
        <f>ROUND(I3116*H3116,2)</f>
        <v>0</v>
      </c>
      <c r="BL3116" s="18" t="s">
        <v>302</v>
      </c>
      <c r="BM3116" s="139" t="s">
        <v>2238</v>
      </c>
    </row>
    <row r="3117" spans="2:65" s="1" customFormat="1" ht="19.2">
      <c r="B3117" s="33"/>
      <c r="D3117" s="141" t="s">
        <v>172</v>
      </c>
      <c r="F3117" s="142" t="s">
        <v>2239</v>
      </c>
      <c r="I3117" s="143"/>
      <c r="L3117" s="33"/>
      <c r="M3117" s="144"/>
      <c r="T3117" s="54"/>
      <c r="AT3117" s="18" t="s">
        <v>172</v>
      </c>
      <c r="AU3117" s="18" t="s">
        <v>86</v>
      </c>
    </row>
    <row r="3118" spans="2:65" s="1" customFormat="1">
      <c r="B3118" s="33"/>
      <c r="D3118" s="145" t="s">
        <v>174</v>
      </c>
      <c r="F3118" s="146" t="s">
        <v>2240</v>
      </c>
      <c r="I3118" s="143"/>
      <c r="L3118" s="33"/>
      <c r="M3118" s="144"/>
      <c r="T3118" s="54"/>
      <c r="AT3118" s="18" t="s">
        <v>174</v>
      </c>
      <c r="AU3118" s="18" t="s">
        <v>86</v>
      </c>
    </row>
    <row r="3119" spans="2:65" s="12" customFormat="1">
      <c r="B3119" s="147"/>
      <c r="D3119" s="141" t="s">
        <v>176</v>
      </c>
      <c r="E3119" s="148" t="s">
        <v>19</v>
      </c>
      <c r="F3119" s="149" t="s">
        <v>603</v>
      </c>
      <c r="H3119" s="148" t="s">
        <v>19</v>
      </c>
      <c r="I3119" s="150"/>
      <c r="L3119" s="147"/>
      <c r="M3119" s="151"/>
      <c r="T3119" s="152"/>
      <c r="AT3119" s="148" t="s">
        <v>176</v>
      </c>
      <c r="AU3119" s="148" t="s">
        <v>86</v>
      </c>
      <c r="AV3119" s="12" t="s">
        <v>84</v>
      </c>
      <c r="AW3119" s="12" t="s">
        <v>37</v>
      </c>
      <c r="AX3119" s="12" t="s">
        <v>76</v>
      </c>
      <c r="AY3119" s="148" t="s">
        <v>163</v>
      </c>
    </row>
    <row r="3120" spans="2:65" s="13" customFormat="1">
      <c r="B3120" s="153"/>
      <c r="D3120" s="141" t="s">
        <v>176</v>
      </c>
      <c r="E3120" s="154" t="s">
        <v>19</v>
      </c>
      <c r="F3120" s="155" t="s">
        <v>1249</v>
      </c>
      <c r="H3120" s="156">
        <v>31.2</v>
      </c>
      <c r="I3120" s="157"/>
      <c r="L3120" s="153"/>
      <c r="M3120" s="158"/>
      <c r="T3120" s="159"/>
      <c r="AT3120" s="154" t="s">
        <v>176</v>
      </c>
      <c r="AU3120" s="154" t="s">
        <v>86</v>
      </c>
      <c r="AV3120" s="13" t="s">
        <v>86</v>
      </c>
      <c r="AW3120" s="13" t="s">
        <v>37</v>
      </c>
      <c r="AX3120" s="13" t="s">
        <v>76</v>
      </c>
      <c r="AY3120" s="154" t="s">
        <v>163</v>
      </c>
    </row>
    <row r="3121" spans="2:65" s="12" customFormat="1">
      <c r="B3121" s="147"/>
      <c r="D3121" s="141" t="s">
        <v>176</v>
      </c>
      <c r="E3121" s="148" t="s">
        <v>19</v>
      </c>
      <c r="F3121" s="149" t="s">
        <v>607</v>
      </c>
      <c r="H3121" s="148" t="s">
        <v>19</v>
      </c>
      <c r="I3121" s="150"/>
      <c r="L3121" s="147"/>
      <c r="M3121" s="151"/>
      <c r="T3121" s="152"/>
      <c r="AT3121" s="148" t="s">
        <v>176</v>
      </c>
      <c r="AU3121" s="148" t="s">
        <v>86</v>
      </c>
      <c r="AV3121" s="12" t="s">
        <v>84</v>
      </c>
      <c r="AW3121" s="12" t="s">
        <v>37</v>
      </c>
      <c r="AX3121" s="12" t="s">
        <v>76</v>
      </c>
      <c r="AY3121" s="148" t="s">
        <v>163</v>
      </c>
    </row>
    <row r="3122" spans="2:65" s="13" customFormat="1">
      <c r="B3122" s="153"/>
      <c r="D3122" s="141" t="s">
        <v>176</v>
      </c>
      <c r="E3122" s="154" t="s">
        <v>19</v>
      </c>
      <c r="F3122" s="155" t="s">
        <v>1250</v>
      </c>
      <c r="H3122" s="156">
        <v>4.8</v>
      </c>
      <c r="I3122" s="157"/>
      <c r="L3122" s="153"/>
      <c r="M3122" s="158"/>
      <c r="T3122" s="159"/>
      <c r="AT3122" s="154" t="s">
        <v>176</v>
      </c>
      <c r="AU3122" s="154" t="s">
        <v>86</v>
      </c>
      <c r="AV3122" s="13" t="s">
        <v>86</v>
      </c>
      <c r="AW3122" s="13" t="s">
        <v>37</v>
      </c>
      <c r="AX3122" s="13" t="s">
        <v>76</v>
      </c>
      <c r="AY3122" s="154" t="s">
        <v>163</v>
      </c>
    </row>
    <row r="3123" spans="2:65" s="12" customFormat="1">
      <c r="B3123" s="147"/>
      <c r="D3123" s="141" t="s">
        <v>176</v>
      </c>
      <c r="E3123" s="148" t="s">
        <v>19</v>
      </c>
      <c r="F3123" s="149" t="s">
        <v>594</v>
      </c>
      <c r="H3123" s="148" t="s">
        <v>19</v>
      </c>
      <c r="I3123" s="150"/>
      <c r="L3123" s="147"/>
      <c r="M3123" s="151"/>
      <c r="T3123" s="152"/>
      <c r="AT3123" s="148" t="s">
        <v>176</v>
      </c>
      <c r="AU3123" s="148" t="s">
        <v>86</v>
      </c>
      <c r="AV3123" s="12" t="s">
        <v>84</v>
      </c>
      <c r="AW3123" s="12" t="s">
        <v>37</v>
      </c>
      <c r="AX3123" s="12" t="s">
        <v>76</v>
      </c>
      <c r="AY3123" s="148" t="s">
        <v>163</v>
      </c>
    </row>
    <row r="3124" spans="2:65" s="13" customFormat="1">
      <c r="B3124" s="153"/>
      <c r="D3124" s="141" t="s">
        <v>176</v>
      </c>
      <c r="E3124" s="154" t="s">
        <v>19</v>
      </c>
      <c r="F3124" s="155" t="s">
        <v>1251</v>
      </c>
      <c r="H3124" s="156">
        <v>2.4</v>
      </c>
      <c r="I3124" s="157"/>
      <c r="L3124" s="153"/>
      <c r="M3124" s="158"/>
      <c r="T3124" s="159"/>
      <c r="AT3124" s="154" t="s">
        <v>176</v>
      </c>
      <c r="AU3124" s="154" t="s">
        <v>86</v>
      </c>
      <c r="AV3124" s="13" t="s">
        <v>86</v>
      </c>
      <c r="AW3124" s="13" t="s">
        <v>37</v>
      </c>
      <c r="AX3124" s="13" t="s">
        <v>76</v>
      </c>
      <c r="AY3124" s="154" t="s">
        <v>163</v>
      </c>
    </row>
    <row r="3125" spans="2:65" s="12" customFormat="1">
      <c r="B3125" s="147"/>
      <c r="D3125" s="141" t="s">
        <v>176</v>
      </c>
      <c r="E3125" s="148" t="s">
        <v>19</v>
      </c>
      <c r="F3125" s="149" t="s">
        <v>605</v>
      </c>
      <c r="H3125" s="148" t="s">
        <v>19</v>
      </c>
      <c r="I3125" s="150"/>
      <c r="L3125" s="147"/>
      <c r="M3125" s="151"/>
      <c r="T3125" s="152"/>
      <c r="AT3125" s="148" t="s">
        <v>176</v>
      </c>
      <c r="AU3125" s="148" t="s">
        <v>86</v>
      </c>
      <c r="AV3125" s="12" t="s">
        <v>84</v>
      </c>
      <c r="AW3125" s="12" t="s">
        <v>37</v>
      </c>
      <c r="AX3125" s="12" t="s">
        <v>76</v>
      </c>
      <c r="AY3125" s="148" t="s">
        <v>163</v>
      </c>
    </row>
    <row r="3126" spans="2:65" s="13" customFormat="1">
      <c r="B3126" s="153"/>
      <c r="D3126" s="141" t="s">
        <v>176</v>
      </c>
      <c r="E3126" s="154" t="s">
        <v>19</v>
      </c>
      <c r="F3126" s="155" t="s">
        <v>1252</v>
      </c>
      <c r="H3126" s="156">
        <v>12</v>
      </c>
      <c r="I3126" s="157"/>
      <c r="L3126" s="153"/>
      <c r="M3126" s="158"/>
      <c r="T3126" s="159"/>
      <c r="AT3126" s="154" t="s">
        <v>176</v>
      </c>
      <c r="AU3126" s="154" t="s">
        <v>86</v>
      </c>
      <c r="AV3126" s="13" t="s">
        <v>86</v>
      </c>
      <c r="AW3126" s="13" t="s">
        <v>37</v>
      </c>
      <c r="AX3126" s="13" t="s">
        <v>76</v>
      </c>
      <c r="AY3126" s="154" t="s">
        <v>163</v>
      </c>
    </row>
    <row r="3127" spans="2:65" s="12" customFormat="1">
      <c r="B3127" s="147"/>
      <c r="D3127" s="141" t="s">
        <v>176</v>
      </c>
      <c r="E3127" s="148" t="s">
        <v>19</v>
      </c>
      <c r="F3127" s="149" t="s">
        <v>592</v>
      </c>
      <c r="H3127" s="148" t="s">
        <v>19</v>
      </c>
      <c r="I3127" s="150"/>
      <c r="L3127" s="147"/>
      <c r="M3127" s="151"/>
      <c r="T3127" s="152"/>
      <c r="AT3127" s="148" t="s">
        <v>176</v>
      </c>
      <c r="AU3127" s="148" t="s">
        <v>86</v>
      </c>
      <c r="AV3127" s="12" t="s">
        <v>84</v>
      </c>
      <c r="AW3127" s="12" t="s">
        <v>37</v>
      </c>
      <c r="AX3127" s="12" t="s">
        <v>76</v>
      </c>
      <c r="AY3127" s="148" t="s">
        <v>163</v>
      </c>
    </row>
    <row r="3128" spans="2:65" s="13" customFormat="1">
      <c r="B3128" s="153"/>
      <c r="D3128" s="141" t="s">
        <v>176</v>
      </c>
      <c r="E3128" s="154" t="s">
        <v>19</v>
      </c>
      <c r="F3128" s="155" t="s">
        <v>1253</v>
      </c>
      <c r="H3128" s="156">
        <v>1.2</v>
      </c>
      <c r="I3128" s="157"/>
      <c r="L3128" s="153"/>
      <c r="M3128" s="158"/>
      <c r="T3128" s="159"/>
      <c r="AT3128" s="154" t="s">
        <v>176</v>
      </c>
      <c r="AU3128" s="154" t="s">
        <v>86</v>
      </c>
      <c r="AV3128" s="13" t="s">
        <v>86</v>
      </c>
      <c r="AW3128" s="13" t="s">
        <v>37</v>
      </c>
      <c r="AX3128" s="13" t="s">
        <v>76</v>
      </c>
      <c r="AY3128" s="154" t="s">
        <v>163</v>
      </c>
    </row>
    <row r="3129" spans="2:65" s="12" customFormat="1">
      <c r="B3129" s="147"/>
      <c r="D3129" s="141" t="s">
        <v>176</v>
      </c>
      <c r="E3129" s="148" t="s">
        <v>19</v>
      </c>
      <c r="F3129" s="149" t="s">
        <v>610</v>
      </c>
      <c r="H3129" s="148" t="s">
        <v>19</v>
      </c>
      <c r="I3129" s="150"/>
      <c r="L3129" s="147"/>
      <c r="M3129" s="151"/>
      <c r="T3129" s="152"/>
      <c r="AT3129" s="148" t="s">
        <v>176</v>
      </c>
      <c r="AU3129" s="148" t="s">
        <v>86</v>
      </c>
      <c r="AV3129" s="12" t="s">
        <v>84</v>
      </c>
      <c r="AW3129" s="12" t="s">
        <v>37</v>
      </c>
      <c r="AX3129" s="12" t="s">
        <v>76</v>
      </c>
      <c r="AY3129" s="148" t="s">
        <v>163</v>
      </c>
    </row>
    <row r="3130" spans="2:65" s="13" customFormat="1">
      <c r="B3130" s="153"/>
      <c r="D3130" s="141" t="s">
        <v>176</v>
      </c>
      <c r="E3130" s="154" t="s">
        <v>19</v>
      </c>
      <c r="F3130" s="155" t="s">
        <v>1254</v>
      </c>
      <c r="H3130" s="156">
        <v>1.4</v>
      </c>
      <c r="I3130" s="157"/>
      <c r="L3130" s="153"/>
      <c r="M3130" s="158"/>
      <c r="T3130" s="159"/>
      <c r="AT3130" s="154" t="s">
        <v>176</v>
      </c>
      <c r="AU3130" s="154" t="s">
        <v>86</v>
      </c>
      <c r="AV3130" s="13" t="s">
        <v>86</v>
      </c>
      <c r="AW3130" s="13" t="s">
        <v>37</v>
      </c>
      <c r="AX3130" s="13" t="s">
        <v>76</v>
      </c>
      <c r="AY3130" s="154" t="s">
        <v>163</v>
      </c>
    </row>
    <row r="3131" spans="2:65" s="12" customFormat="1">
      <c r="B3131" s="147"/>
      <c r="D3131" s="141" t="s">
        <v>176</v>
      </c>
      <c r="E3131" s="148" t="s">
        <v>19</v>
      </c>
      <c r="F3131" s="149" t="s">
        <v>1053</v>
      </c>
      <c r="H3131" s="148" t="s">
        <v>19</v>
      </c>
      <c r="I3131" s="150"/>
      <c r="L3131" s="147"/>
      <c r="M3131" s="151"/>
      <c r="T3131" s="152"/>
      <c r="AT3131" s="148" t="s">
        <v>176</v>
      </c>
      <c r="AU3131" s="148" t="s">
        <v>86</v>
      </c>
      <c r="AV3131" s="12" t="s">
        <v>84</v>
      </c>
      <c r="AW3131" s="12" t="s">
        <v>37</v>
      </c>
      <c r="AX3131" s="12" t="s">
        <v>76</v>
      </c>
      <c r="AY3131" s="148" t="s">
        <v>163</v>
      </c>
    </row>
    <row r="3132" spans="2:65" s="13" customFormat="1">
      <c r="B3132" s="153"/>
      <c r="D3132" s="141" t="s">
        <v>176</v>
      </c>
      <c r="E3132" s="154" t="s">
        <v>19</v>
      </c>
      <c r="F3132" s="155" t="s">
        <v>1255</v>
      </c>
      <c r="H3132" s="156">
        <v>0.9</v>
      </c>
      <c r="I3132" s="157"/>
      <c r="L3132" s="153"/>
      <c r="M3132" s="158"/>
      <c r="T3132" s="159"/>
      <c r="AT3132" s="154" t="s">
        <v>176</v>
      </c>
      <c r="AU3132" s="154" t="s">
        <v>86</v>
      </c>
      <c r="AV3132" s="13" t="s">
        <v>86</v>
      </c>
      <c r="AW3132" s="13" t="s">
        <v>37</v>
      </c>
      <c r="AX3132" s="13" t="s">
        <v>76</v>
      </c>
      <c r="AY3132" s="154" t="s">
        <v>163</v>
      </c>
    </row>
    <row r="3133" spans="2:65" s="12" customFormat="1">
      <c r="B3133" s="147"/>
      <c r="D3133" s="141" t="s">
        <v>176</v>
      </c>
      <c r="E3133" s="148" t="s">
        <v>19</v>
      </c>
      <c r="F3133" s="149" t="s">
        <v>1220</v>
      </c>
      <c r="H3133" s="148" t="s">
        <v>19</v>
      </c>
      <c r="I3133" s="150"/>
      <c r="L3133" s="147"/>
      <c r="M3133" s="151"/>
      <c r="T3133" s="152"/>
      <c r="AT3133" s="148" t="s">
        <v>176</v>
      </c>
      <c r="AU3133" s="148" t="s">
        <v>86</v>
      </c>
      <c r="AV3133" s="12" t="s">
        <v>84</v>
      </c>
      <c r="AW3133" s="12" t="s">
        <v>37</v>
      </c>
      <c r="AX3133" s="12" t="s">
        <v>76</v>
      </c>
      <c r="AY3133" s="148" t="s">
        <v>163</v>
      </c>
    </row>
    <row r="3134" spans="2:65" s="13" customFormat="1">
      <c r="B3134" s="153"/>
      <c r="D3134" s="141" t="s">
        <v>176</v>
      </c>
      <c r="E3134" s="154" t="s">
        <v>19</v>
      </c>
      <c r="F3134" s="155" t="s">
        <v>1258</v>
      </c>
      <c r="H3134" s="156">
        <v>1.5</v>
      </c>
      <c r="I3134" s="157"/>
      <c r="L3134" s="153"/>
      <c r="M3134" s="158"/>
      <c r="T3134" s="159"/>
      <c r="AT3134" s="154" t="s">
        <v>176</v>
      </c>
      <c r="AU3134" s="154" t="s">
        <v>86</v>
      </c>
      <c r="AV3134" s="13" t="s">
        <v>86</v>
      </c>
      <c r="AW3134" s="13" t="s">
        <v>37</v>
      </c>
      <c r="AX3134" s="13" t="s">
        <v>76</v>
      </c>
      <c r="AY3134" s="154" t="s">
        <v>163</v>
      </c>
    </row>
    <row r="3135" spans="2:65" s="14" customFormat="1">
      <c r="B3135" s="160"/>
      <c r="D3135" s="141" t="s">
        <v>176</v>
      </c>
      <c r="E3135" s="161" t="s">
        <v>19</v>
      </c>
      <c r="F3135" s="162" t="s">
        <v>178</v>
      </c>
      <c r="H3135" s="163">
        <v>55.4</v>
      </c>
      <c r="I3135" s="164"/>
      <c r="L3135" s="160"/>
      <c r="M3135" s="165"/>
      <c r="T3135" s="166"/>
      <c r="AT3135" s="161" t="s">
        <v>176</v>
      </c>
      <c r="AU3135" s="161" t="s">
        <v>86</v>
      </c>
      <c r="AV3135" s="14" t="s">
        <v>170</v>
      </c>
      <c r="AW3135" s="14" t="s">
        <v>37</v>
      </c>
      <c r="AX3135" s="14" t="s">
        <v>84</v>
      </c>
      <c r="AY3135" s="161" t="s">
        <v>163</v>
      </c>
    </row>
    <row r="3136" spans="2:65" s="1" customFormat="1" ht="16.5" customHeight="1">
      <c r="B3136" s="33"/>
      <c r="C3136" s="167" t="s">
        <v>2241</v>
      </c>
      <c r="D3136" s="167" t="s">
        <v>323</v>
      </c>
      <c r="E3136" s="168" t="s">
        <v>2242</v>
      </c>
      <c r="F3136" s="169" t="s">
        <v>2243</v>
      </c>
      <c r="G3136" s="170" t="s">
        <v>202</v>
      </c>
      <c r="H3136" s="171">
        <v>55.4</v>
      </c>
      <c r="I3136" s="172"/>
      <c r="J3136" s="173">
        <f>ROUND(I3136*H3136,2)</f>
        <v>0</v>
      </c>
      <c r="K3136" s="169" t="s">
        <v>169</v>
      </c>
      <c r="L3136" s="174"/>
      <c r="M3136" s="175" t="s">
        <v>19</v>
      </c>
      <c r="N3136" s="176" t="s">
        <v>47</v>
      </c>
      <c r="P3136" s="137">
        <f>O3136*H3136</f>
        <v>0</v>
      </c>
      <c r="Q3136" s="137">
        <v>1.8E-3</v>
      </c>
      <c r="R3136" s="137">
        <f>Q3136*H3136</f>
        <v>9.9719999999999989E-2</v>
      </c>
      <c r="S3136" s="137">
        <v>0</v>
      </c>
      <c r="T3136" s="138">
        <f>S3136*H3136</f>
        <v>0</v>
      </c>
      <c r="AR3136" s="139" t="s">
        <v>403</v>
      </c>
      <c r="AT3136" s="139" t="s">
        <v>323</v>
      </c>
      <c r="AU3136" s="139" t="s">
        <v>86</v>
      </c>
      <c r="AY3136" s="18" t="s">
        <v>163</v>
      </c>
      <c r="BE3136" s="140">
        <f>IF(N3136="základní",J3136,0)</f>
        <v>0</v>
      </c>
      <c r="BF3136" s="140">
        <f>IF(N3136="snížená",J3136,0)</f>
        <v>0</v>
      </c>
      <c r="BG3136" s="140">
        <f>IF(N3136="zákl. přenesená",J3136,0)</f>
        <v>0</v>
      </c>
      <c r="BH3136" s="140">
        <f>IF(N3136="sníž. přenesená",J3136,0)</f>
        <v>0</v>
      </c>
      <c r="BI3136" s="140">
        <f>IF(N3136="nulová",J3136,0)</f>
        <v>0</v>
      </c>
      <c r="BJ3136" s="18" t="s">
        <v>84</v>
      </c>
      <c r="BK3136" s="140">
        <f>ROUND(I3136*H3136,2)</f>
        <v>0</v>
      </c>
      <c r="BL3136" s="18" t="s">
        <v>302</v>
      </c>
      <c r="BM3136" s="139" t="s">
        <v>2244</v>
      </c>
    </row>
    <row r="3137" spans="2:65" s="1" customFormat="1">
      <c r="B3137" s="33"/>
      <c r="D3137" s="141" t="s">
        <v>172</v>
      </c>
      <c r="F3137" s="142" t="s">
        <v>2243</v>
      </c>
      <c r="I3137" s="143"/>
      <c r="L3137" s="33"/>
      <c r="M3137" s="144"/>
      <c r="T3137" s="54"/>
      <c r="AT3137" s="18" t="s">
        <v>172</v>
      </c>
      <c r="AU3137" s="18" t="s">
        <v>86</v>
      </c>
    </row>
    <row r="3138" spans="2:65" s="1" customFormat="1" ht="16.5" customHeight="1">
      <c r="B3138" s="33"/>
      <c r="C3138" s="167" t="s">
        <v>2245</v>
      </c>
      <c r="D3138" s="167" t="s">
        <v>323</v>
      </c>
      <c r="E3138" s="168" t="s">
        <v>2246</v>
      </c>
      <c r="F3138" s="169" t="s">
        <v>2247</v>
      </c>
      <c r="G3138" s="170" t="s">
        <v>2248</v>
      </c>
      <c r="H3138" s="171">
        <v>27</v>
      </c>
      <c r="I3138" s="172"/>
      <c r="J3138" s="173">
        <f>ROUND(I3138*H3138,2)</f>
        <v>0</v>
      </c>
      <c r="K3138" s="169" t="s">
        <v>169</v>
      </c>
      <c r="L3138" s="174"/>
      <c r="M3138" s="175" t="s">
        <v>19</v>
      </c>
      <c r="N3138" s="176" t="s">
        <v>47</v>
      </c>
      <c r="P3138" s="137">
        <f>O3138*H3138</f>
        <v>0</v>
      </c>
      <c r="Q3138" s="137">
        <v>2.0000000000000001E-4</v>
      </c>
      <c r="R3138" s="137">
        <f>Q3138*H3138</f>
        <v>5.4000000000000003E-3</v>
      </c>
      <c r="S3138" s="137">
        <v>0</v>
      </c>
      <c r="T3138" s="138">
        <f>S3138*H3138</f>
        <v>0</v>
      </c>
      <c r="AR3138" s="139" t="s">
        <v>403</v>
      </c>
      <c r="AT3138" s="139" t="s">
        <v>323</v>
      </c>
      <c r="AU3138" s="139" t="s">
        <v>86</v>
      </c>
      <c r="AY3138" s="18" t="s">
        <v>163</v>
      </c>
      <c r="BE3138" s="140">
        <f>IF(N3138="základní",J3138,0)</f>
        <v>0</v>
      </c>
      <c r="BF3138" s="140">
        <f>IF(N3138="snížená",J3138,0)</f>
        <v>0</v>
      </c>
      <c r="BG3138" s="140">
        <f>IF(N3138="zákl. přenesená",J3138,0)</f>
        <v>0</v>
      </c>
      <c r="BH3138" s="140">
        <f>IF(N3138="sníž. přenesená",J3138,0)</f>
        <v>0</v>
      </c>
      <c r="BI3138" s="140">
        <f>IF(N3138="nulová",J3138,0)</f>
        <v>0</v>
      </c>
      <c r="BJ3138" s="18" t="s">
        <v>84</v>
      </c>
      <c r="BK3138" s="140">
        <f>ROUND(I3138*H3138,2)</f>
        <v>0</v>
      </c>
      <c r="BL3138" s="18" t="s">
        <v>302</v>
      </c>
      <c r="BM3138" s="139" t="s">
        <v>2249</v>
      </c>
    </row>
    <row r="3139" spans="2:65" s="1" customFormat="1">
      <c r="B3139" s="33"/>
      <c r="D3139" s="141" t="s">
        <v>172</v>
      </c>
      <c r="F3139" s="142" t="s">
        <v>2247</v>
      </c>
      <c r="I3139" s="143"/>
      <c r="L3139" s="33"/>
      <c r="M3139" s="144"/>
      <c r="T3139" s="54"/>
      <c r="AT3139" s="18" t="s">
        <v>172</v>
      </c>
      <c r="AU3139" s="18" t="s">
        <v>86</v>
      </c>
    </row>
    <row r="3140" spans="2:65" s="12" customFormat="1">
      <c r="B3140" s="147"/>
      <c r="D3140" s="141" t="s">
        <v>176</v>
      </c>
      <c r="E3140" s="148" t="s">
        <v>19</v>
      </c>
      <c r="F3140" s="149" t="s">
        <v>603</v>
      </c>
      <c r="H3140" s="148" t="s">
        <v>19</v>
      </c>
      <c r="I3140" s="150"/>
      <c r="L3140" s="147"/>
      <c r="M3140" s="151"/>
      <c r="T3140" s="152"/>
      <c r="AT3140" s="148" t="s">
        <v>176</v>
      </c>
      <c r="AU3140" s="148" t="s">
        <v>86</v>
      </c>
      <c r="AV3140" s="12" t="s">
        <v>84</v>
      </c>
      <c r="AW3140" s="12" t="s">
        <v>37</v>
      </c>
      <c r="AX3140" s="12" t="s">
        <v>76</v>
      </c>
      <c r="AY3140" s="148" t="s">
        <v>163</v>
      </c>
    </row>
    <row r="3141" spans="2:65" s="13" customFormat="1">
      <c r="B3141" s="153"/>
      <c r="D3141" s="141" t="s">
        <v>176</v>
      </c>
      <c r="E3141" s="154" t="s">
        <v>19</v>
      </c>
      <c r="F3141" s="155" t="s">
        <v>268</v>
      </c>
      <c r="H3141" s="156">
        <v>13</v>
      </c>
      <c r="I3141" s="157"/>
      <c r="L3141" s="153"/>
      <c r="M3141" s="158"/>
      <c r="T3141" s="159"/>
      <c r="AT3141" s="154" t="s">
        <v>176</v>
      </c>
      <c r="AU3141" s="154" t="s">
        <v>86</v>
      </c>
      <c r="AV3141" s="13" t="s">
        <v>86</v>
      </c>
      <c r="AW3141" s="13" t="s">
        <v>37</v>
      </c>
      <c r="AX3141" s="13" t="s">
        <v>76</v>
      </c>
      <c r="AY3141" s="154" t="s">
        <v>163</v>
      </c>
    </row>
    <row r="3142" spans="2:65" s="12" customFormat="1">
      <c r="B3142" s="147"/>
      <c r="D3142" s="141" t="s">
        <v>176</v>
      </c>
      <c r="E3142" s="148" t="s">
        <v>19</v>
      </c>
      <c r="F3142" s="149" t="s">
        <v>607</v>
      </c>
      <c r="H3142" s="148" t="s">
        <v>19</v>
      </c>
      <c r="I3142" s="150"/>
      <c r="L3142" s="147"/>
      <c r="M3142" s="151"/>
      <c r="T3142" s="152"/>
      <c r="AT3142" s="148" t="s">
        <v>176</v>
      </c>
      <c r="AU3142" s="148" t="s">
        <v>86</v>
      </c>
      <c r="AV3142" s="12" t="s">
        <v>84</v>
      </c>
      <c r="AW3142" s="12" t="s">
        <v>37</v>
      </c>
      <c r="AX3142" s="12" t="s">
        <v>76</v>
      </c>
      <c r="AY3142" s="148" t="s">
        <v>163</v>
      </c>
    </row>
    <row r="3143" spans="2:65" s="13" customFormat="1">
      <c r="B3143" s="153"/>
      <c r="D3143" s="141" t="s">
        <v>176</v>
      </c>
      <c r="E3143" s="154" t="s">
        <v>19</v>
      </c>
      <c r="F3143" s="155" t="s">
        <v>86</v>
      </c>
      <c r="H3143" s="156">
        <v>2</v>
      </c>
      <c r="I3143" s="157"/>
      <c r="L3143" s="153"/>
      <c r="M3143" s="158"/>
      <c r="T3143" s="159"/>
      <c r="AT3143" s="154" t="s">
        <v>176</v>
      </c>
      <c r="AU3143" s="154" t="s">
        <v>86</v>
      </c>
      <c r="AV3143" s="13" t="s">
        <v>86</v>
      </c>
      <c r="AW3143" s="13" t="s">
        <v>37</v>
      </c>
      <c r="AX3143" s="13" t="s">
        <v>76</v>
      </c>
      <c r="AY3143" s="154" t="s">
        <v>163</v>
      </c>
    </row>
    <row r="3144" spans="2:65" s="12" customFormat="1">
      <c r="B3144" s="147"/>
      <c r="D3144" s="141" t="s">
        <v>176</v>
      </c>
      <c r="E3144" s="148" t="s">
        <v>19</v>
      </c>
      <c r="F3144" s="149" t="s">
        <v>594</v>
      </c>
      <c r="H3144" s="148" t="s">
        <v>19</v>
      </c>
      <c r="I3144" s="150"/>
      <c r="L3144" s="147"/>
      <c r="M3144" s="151"/>
      <c r="T3144" s="152"/>
      <c r="AT3144" s="148" t="s">
        <v>176</v>
      </c>
      <c r="AU3144" s="148" t="s">
        <v>86</v>
      </c>
      <c r="AV3144" s="12" t="s">
        <v>84</v>
      </c>
      <c r="AW3144" s="12" t="s">
        <v>37</v>
      </c>
      <c r="AX3144" s="12" t="s">
        <v>76</v>
      </c>
      <c r="AY3144" s="148" t="s">
        <v>163</v>
      </c>
    </row>
    <row r="3145" spans="2:65" s="13" customFormat="1">
      <c r="B3145" s="153"/>
      <c r="D3145" s="141" t="s">
        <v>176</v>
      </c>
      <c r="E3145" s="154" t="s">
        <v>19</v>
      </c>
      <c r="F3145" s="155" t="s">
        <v>86</v>
      </c>
      <c r="H3145" s="156">
        <v>2</v>
      </c>
      <c r="I3145" s="157"/>
      <c r="L3145" s="153"/>
      <c r="M3145" s="158"/>
      <c r="T3145" s="159"/>
      <c r="AT3145" s="154" t="s">
        <v>176</v>
      </c>
      <c r="AU3145" s="154" t="s">
        <v>86</v>
      </c>
      <c r="AV3145" s="13" t="s">
        <v>86</v>
      </c>
      <c r="AW3145" s="13" t="s">
        <v>37</v>
      </c>
      <c r="AX3145" s="13" t="s">
        <v>76</v>
      </c>
      <c r="AY3145" s="154" t="s">
        <v>163</v>
      </c>
    </row>
    <row r="3146" spans="2:65" s="12" customFormat="1">
      <c r="B3146" s="147"/>
      <c r="D3146" s="141" t="s">
        <v>176</v>
      </c>
      <c r="E3146" s="148" t="s">
        <v>19</v>
      </c>
      <c r="F3146" s="149" t="s">
        <v>605</v>
      </c>
      <c r="H3146" s="148" t="s">
        <v>19</v>
      </c>
      <c r="I3146" s="150"/>
      <c r="L3146" s="147"/>
      <c r="M3146" s="151"/>
      <c r="T3146" s="152"/>
      <c r="AT3146" s="148" t="s">
        <v>176</v>
      </c>
      <c r="AU3146" s="148" t="s">
        <v>86</v>
      </c>
      <c r="AV3146" s="12" t="s">
        <v>84</v>
      </c>
      <c r="AW3146" s="12" t="s">
        <v>37</v>
      </c>
      <c r="AX3146" s="12" t="s">
        <v>76</v>
      </c>
      <c r="AY3146" s="148" t="s">
        <v>163</v>
      </c>
    </row>
    <row r="3147" spans="2:65" s="13" customFormat="1">
      <c r="B3147" s="153"/>
      <c r="D3147" s="141" t="s">
        <v>176</v>
      </c>
      <c r="E3147" s="154" t="s">
        <v>19</v>
      </c>
      <c r="F3147" s="155" t="s">
        <v>199</v>
      </c>
      <c r="H3147" s="156">
        <v>5</v>
      </c>
      <c r="I3147" s="157"/>
      <c r="L3147" s="153"/>
      <c r="M3147" s="158"/>
      <c r="T3147" s="159"/>
      <c r="AT3147" s="154" t="s">
        <v>176</v>
      </c>
      <c r="AU3147" s="154" t="s">
        <v>86</v>
      </c>
      <c r="AV3147" s="13" t="s">
        <v>86</v>
      </c>
      <c r="AW3147" s="13" t="s">
        <v>37</v>
      </c>
      <c r="AX3147" s="13" t="s">
        <v>76</v>
      </c>
      <c r="AY3147" s="154" t="s">
        <v>163</v>
      </c>
    </row>
    <row r="3148" spans="2:65" s="12" customFormat="1">
      <c r="B3148" s="147"/>
      <c r="D3148" s="141" t="s">
        <v>176</v>
      </c>
      <c r="E3148" s="148" t="s">
        <v>19</v>
      </c>
      <c r="F3148" s="149" t="s">
        <v>592</v>
      </c>
      <c r="H3148" s="148" t="s">
        <v>19</v>
      </c>
      <c r="I3148" s="150"/>
      <c r="L3148" s="147"/>
      <c r="M3148" s="151"/>
      <c r="T3148" s="152"/>
      <c r="AT3148" s="148" t="s">
        <v>176</v>
      </c>
      <c r="AU3148" s="148" t="s">
        <v>86</v>
      </c>
      <c r="AV3148" s="12" t="s">
        <v>84</v>
      </c>
      <c r="AW3148" s="12" t="s">
        <v>37</v>
      </c>
      <c r="AX3148" s="12" t="s">
        <v>76</v>
      </c>
      <c r="AY3148" s="148" t="s">
        <v>163</v>
      </c>
    </row>
    <row r="3149" spans="2:65" s="13" customFormat="1">
      <c r="B3149" s="153"/>
      <c r="D3149" s="141" t="s">
        <v>176</v>
      </c>
      <c r="E3149" s="154" t="s">
        <v>19</v>
      </c>
      <c r="F3149" s="155" t="s">
        <v>84</v>
      </c>
      <c r="H3149" s="156">
        <v>1</v>
      </c>
      <c r="I3149" s="157"/>
      <c r="L3149" s="153"/>
      <c r="M3149" s="158"/>
      <c r="T3149" s="159"/>
      <c r="AT3149" s="154" t="s">
        <v>176</v>
      </c>
      <c r="AU3149" s="154" t="s">
        <v>86</v>
      </c>
      <c r="AV3149" s="13" t="s">
        <v>86</v>
      </c>
      <c r="AW3149" s="13" t="s">
        <v>37</v>
      </c>
      <c r="AX3149" s="13" t="s">
        <v>76</v>
      </c>
      <c r="AY3149" s="154" t="s">
        <v>163</v>
      </c>
    </row>
    <row r="3150" spans="2:65" s="12" customFormat="1">
      <c r="B3150" s="147"/>
      <c r="D3150" s="141" t="s">
        <v>176</v>
      </c>
      <c r="E3150" s="148" t="s">
        <v>19</v>
      </c>
      <c r="F3150" s="149" t="s">
        <v>610</v>
      </c>
      <c r="H3150" s="148" t="s">
        <v>19</v>
      </c>
      <c r="I3150" s="150"/>
      <c r="L3150" s="147"/>
      <c r="M3150" s="151"/>
      <c r="T3150" s="152"/>
      <c r="AT3150" s="148" t="s">
        <v>176</v>
      </c>
      <c r="AU3150" s="148" t="s">
        <v>86</v>
      </c>
      <c r="AV3150" s="12" t="s">
        <v>84</v>
      </c>
      <c r="AW3150" s="12" t="s">
        <v>37</v>
      </c>
      <c r="AX3150" s="12" t="s">
        <v>76</v>
      </c>
      <c r="AY3150" s="148" t="s">
        <v>163</v>
      </c>
    </row>
    <row r="3151" spans="2:65" s="13" customFormat="1">
      <c r="B3151" s="153"/>
      <c r="D3151" s="141" t="s">
        <v>176</v>
      </c>
      <c r="E3151" s="154" t="s">
        <v>19</v>
      </c>
      <c r="F3151" s="155" t="s">
        <v>84</v>
      </c>
      <c r="H3151" s="156">
        <v>1</v>
      </c>
      <c r="I3151" s="157"/>
      <c r="L3151" s="153"/>
      <c r="M3151" s="158"/>
      <c r="T3151" s="159"/>
      <c r="AT3151" s="154" t="s">
        <v>176</v>
      </c>
      <c r="AU3151" s="154" t="s">
        <v>86</v>
      </c>
      <c r="AV3151" s="13" t="s">
        <v>86</v>
      </c>
      <c r="AW3151" s="13" t="s">
        <v>37</v>
      </c>
      <c r="AX3151" s="13" t="s">
        <v>76</v>
      </c>
      <c r="AY3151" s="154" t="s">
        <v>163</v>
      </c>
    </row>
    <row r="3152" spans="2:65" s="12" customFormat="1">
      <c r="B3152" s="147"/>
      <c r="D3152" s="141" t="s">
        <v>176</v>
      </c>
      <c r="E3152" s="148" t="s">
        <v>19</v>
      </c>
      <c r="F3152" s="149" t="s">
        <v>1053</v>
      </c>
      <c r="H3152" s="148" t="s">
        <v>19</v>
      </c>
      <c r="I3152" s="150"/>
      <c r="L3152" s="147"/>
      <c r="M3152" s="151"/>
      <c r="T3152" s="152"/>
      <c r="AT3152" s="148" t="s">
        <v>176</v>
      </c>
      <c r="AU3152" s="148" t="s">
        <v>86</v>
      </c>
      <c r="AV3152" s="12" t="s">
        <v>84</v>
      </c>
      <c r="AW3152" s="12" t="s">
        <v>37</v>
      </c>
      <c r="AX3152" s="12" t="s">
        <v>76</v>
      </c>
      <c r="AY3152" s="148" t="s">
        <v>163</v>
      </c>
    </row>
    <row r="3153" spans="2:65" s="13" customFormat="1">
      <c r="B3153" s="153"/>
      <c r="D3153" s="141" t="s">
        <v>176</v>
      </c>
      <c r="E3153" s="154" t="s">
        <v>19</v>
      </c>
      <c r="F3153" s="155" t="s">
        <v>84</v>
      </c>
      <c r="H3153" s="156">
        <v>1</v>
      </c>
      <c r="I3153" s="157"/>
      <c r="L3153" s="153"/>
      <c r="M3153" s="158"/>
      <c r="T3153" s="159"/>
      <c r="AT3153" s="154" t="s">
        <v>176</v>
      </c>
      <c r="AU3153" s="154" t="s">
        <v>86</v>
      </c>
      <c r="AV3153" s="13" t="s">
        <v>86</v>
      </c>
      <c r="AW3153" s="13" t="s">
        <v>37</v>
      </c>
      <c r="AX3153" s="13" t="s">
        <v>76</v>
      </c>
      <c r="AY3153" s="154" t="s">
        <v>163</v>
      </c>
    </row>
    <row r="3154" spans="2:65" s="12" customFormat="1">
      <c r="B3154" s="147"/>
      <c r="D3154" s="141" t="s">
        <v>176</v>
      </c>
      <c r="E3154" s="148" t="s">
        <v>19</v>
      </c>
      <c r="F3154" s="149" t="s">
        <v>1220</v>
      </c>
      <c r="H3154" s="148" t="s">
        <v>19</v>
      </c>
      <c r="I3154" s="150"/>
      <c r="L3154" s="147"/>
      <c r="M3154" s="151"/>
      <c r="T3154" s="152"/>
      <c r="AT3154" s="148" t="s">
        <v>176</v>
      </c>
      <c r="AU3154" s="148" t="s">
        <v>86</v>
      </c>
      <c r="AV3154" s="12" t="s">
        <v>84</v>
      </c>
      <c r="AW3154" s="12" t="s">
        <v>37</v>
      </c>
      <c r="AX3154" s="12" t="s">
        <v>76</v>
      </c>
      <c r="AY3154" s="148" t="s">
        <v>163</v>
      </c>
    </row>
    <row r="3155" spans="2:65" s="13" customFormat="1">
      <c r="B3155" s="153"/>
      <c r="D3155" s="141" t="s">
        <v>176</v>
      </c>
      <c r="E3155" s="154" t="s">
        <v>19</v>
      </c>
      <c r="F3155" s="155" t="s">
        <v>86</v>
      </c>
      <c r="H3155" s="156">
        <v>2</v>
      </c>
      <c r="I3155" s="157"/>
      <c r="L3155" s="153"/>
      <c r="M3155" s="158"/>
      <c r="T3155" s="159"/>
      <c r="AT3155" s="154" t="s">
        <v>176</v>
      </c>
      <c r="AU3155" s="154" t="s">
        <v>86</v>
      </c>
      <c r="AV3155" s="13" t="s">
        <v>86</v>
      </c>
      <c r="AW3155" s="13" t="s">
        <v>37</v>
      </c>
      <c r="AX3155" s="13" t="s">
        <v>76</v>
      </c>
      <c r="AY3155" s="154" t="s">
        <v>163</v>
      </c>
    </row>
    <row r="3156" spans="2:65" s="14" customFormat="1">
      <c r="B3156" s="160"/>
      <c r="D3156" s="141" t="s">
        <v>176</v>
      </c>
      <c r="E3156" s="161" t="s">
        <v>19</v>
      </c>
      <c r="F3156" s="162" t="s">
        <v>178</v>
      </c>
      <c r="H3156" s="163">
        <v>27</v>
      </c>
      <c r="I3156" s="164"/>
      <c r="L3156" s="160"/>
      <c r="M3156" s="165"/>
      <c r="T3156" s="166"/>
      <c r="AT3156" s="161" t="s">
        <v>176</v>
      </c>
      <c r="AU3156" s="161" t="s">
        <v>86</v>
      </c>
      <c r="AV3156" s="14" t="s">
        <v>170</v>
      </c>
      <c r="AW3156" s="14" t="s">
        <v>37</v>
      </c>
      <c r="AX3156" s="14" t="s">
        <v>84</v>
      </c>
      <c r="AY3156" s="161" t="s">
        <v>163</v>
      </c>
    </row>
    <row r="3157" spans="2:65" s="1" customFormat="1" ht="24.15" customHeight="1">
      <c r="B3157" s="33"/>
      <c r="C3157" s="128" t="s">
        <v>2250</v>
      </c>
      <c r="D3157" s="128" t="s">
        <v>165</v>
      </c>
      <c r="E3157" s="129" t="s">
        <v>2251</v>
      </c>
      <c r="F3157" s="130" t="s">
        <v>2252</v>
      </c>
      <c r="G3157" s="131" t="s">
        <v>1696</v>
      </c>
      <c r="H3157" s="185"/>
      <c r="I3157" s="133"/>
      <c r="J3157" s="134">
        <f>ROUND(I3157*H3157,2)</f>
        <v>0</v>
      </c>
      <c r="K3157" s="130" t="s">
        <v>169</v>
      </c>
      <c r="L3157" s="33"/>
      <c r="M3157" s="135" t="s">
        <v>19</v>
      </c>
      <c r="N3157" s="136" t="s">
        <v>47</v>
      </c>
      <c r="P3157" s="137">
        <f>O3157*H3157</f>
        <v>0</v>
      </c>
      <c r="Q3157" s="137">
        <v>0</v>
      </c>
      <c r="R3157" s="137">
        <f>Q3157*H3157</f>
        <v>0</v>
      </c>
      <c r="S3157" s="137">
        <v>0</v>
      </c>
      <c r="T3157" s="138">
        <f>S3157*H3157</f>
        <v>0</v>
      </c>
      <c r="AR3157" s="139" t="s">
        <v>302</v>
      </c>
      <c r="AT3157" s="139" t="s">
        <v>165</v>
      </c>
      <c r="AU3157" s="139" t="s">
        <v>86</v>
      </c>
      <c r="AY3157" s="18" t="s">
        <v>163</v>
      </c>
      <c r="BE3157" s="140">
        <f>IF(N3157="základní",J3157,0)</f>
        <v>0</v>
      </c>
      <c r="BF3157" s="140">
        <f>IF(N3157="snížená",J3157,0)</f>
        <v>0</v>
      </c>
      <c r="BG3157" s="140">
        <f>IF(N3157="zákl. přenesená",J3157,0)</f>
        <v>0</v>
      </c>
      <c r="BH3157" s="140">
        <f>IF(N3157="sníž. přenesená",J3157,0)</f>
        <v>0</v>
      </c>
      <c r="BI3157" s="140">
        <f>IF(N3157="nulová",J3157,0)</f>
        <v>0</v>
      </c>
      <c r="BJ3157" s="18" t="s">
        <v>84</v>
      </c>
      <c r="BK3157" s="140">
        <f>ROUND(I3157*H3157,2)</f>
        <v>0</v>
      </c>
      <c r="BL3157" s="18" t="s">
        <v>302</v>
      </c>
      <c r="BM3157" s="139" t="s">
        <v>2253</v>
      </c>
    </row>
    <row r="3158" spans="2:65" s="1" customFormat="1" ht="28.8">
      <c r="B3158" s="33"/>
      <c r="D3158" s="141" t="s">
        <v>172</v>
      </c>
      <c r="F3158" s="142" t="s">
        <v>2254</v>
      </c>
      <c r="I3158" s="143"/>
      <c r="L3158" s="33"/>
      <c r="M3158" s="144"/>
      <c r="T3158" s="54"/>
      <c r="AT3158" s="18" t="s">
        <v>172</v>
      </c>
      <c r="AU3158" s="18" t="s">
        <v>86</v>
      </c>
    </row>
    <row r="3159" spans="2:65" s="1" customFormat="1">
      <c r="B3159" s="33"/>
      <c r="D3159" s="145" t="s">
        <v>174</v>
      </c>
      <c r="F3159" s="146" t="s">
        <v>2255</v>
      </c>
      <c r="I3159" s="143"/>
      <c r="L3159" s="33"/>
      <c r="M3159" s="144"/>
      <c r="T3159" s="54"/>
      <c r="AT3159" s="18" t="s">
        <v>174</v>
      </c>
      <c r="AU3159" s="18" t="s">
        <v>86</v>
      </c>
    </row>
    <row r="3160" spans="2:65" s="11" customFormat="1" ht="22.8" customHeight="1">
      <c r="B3160" s="116"/>
      <c r="D3160" s="117" t="s">
        <v>75</v>
      </c>
      <c r="E3160" s="126" t="s">
        <v>2256</v>
      </c>
      <c r="F3160" s="126" t="s">
        <v>2257</v>
      </c>
      <c r="I3160" s="119"/>
      <c r="J3160" s="127">
        <f>BK3160</f>
        <v>0</v>
      </c>
      <c r="L3160" s="116"/>
      <c r="M3160" s="121"/>
      <c r="P3160" s="122">
        <f>SUM(P3161:P3354)</f>
        <v>0</v>
      </c>
      <c r="R3160" s="122">
        <f>SUM(R3161:R3354)</f>
        <v>3.9388544599999991</v>
      </c>
      <c r="T3160" s="123">
        <f>SUM(T3161:T3354)</f>
        <v>1.6E-2</v>
      </c>
      <c r="AR3160" s="117" t="s">
        <v>86</v>
      </c>
      <c r="AT3160" s="124" t="s">
        <v>75</v>
      </c>
      <c r="AU3160" s="124" t="s">
        <v>84</v>
      </c>
      <c r="AY3160" s="117" t="s">
        <v>163</v>
      </c>
      <c r="BK3160" s="125">
        <f>SUM(BK3161:BK3354)</f>
        <v>0</v>
      </c>
    </row>
    <row r="3161" spans="2:65" s="1" customFormat="1" ht="37.799999999999997" customHeight="1">
      <c r="B3161" s="33"/>
      <c r="C3161" s="128" t="s">
        <v>2258</v>
      </c>
      <c r="D3161" s="128" t="s">
        <v>165</v>
      </c>
      <c r="E3161" s="129" t="s">
        <v>2259</v>
      </c>
      <c r="F3161" s="130" t="s">
        <v>2260</v>
      </c>
      <c r="G3161" s="131" t="s">
        <v>202</v>
      </c>
      <c r="H3161" s="132">
        <v>6.7</v>
      </c>
      <c r="I3161" s="133"/>
      <c r="J3161" s="134">
        <f>ROUND(I3161*H3161,2)</f>
        <v>0</v>
      </c>
      <c r="K3161" s="130" t="s">
        <v>19</v>
      </c>
      <c r="L3161" s="33"/>
      <c r="M3161" s="135" t="s">
        <v>19</v>
      </c>
      <c r="N3161" s="136" t="s">
        <v>47</v>
      </c>
      <c r="P3161" s="137">
        <f>O3161*H3161</f>
        <v>0</v>
      </c>
      <c r="Q3161" s="137">
        <v>6.0000000000000002E-5</v>
      </c>
      <c r="R3161" s="137">
        <f>Q3161*H3161</f>
        <v>4.0200000000000001E-4</v>
      </c>
      <c r="S3161" s="137">
        <v>0</v>
      </c>
      <c r="T3161" s="138">
        <f>S3161*H3161</f>
        <v>0</v>
      </c>
      <c r="AR3161" s="139" t="s">
        <v>302</v>
      </c>
      <c r="AT3161" s="139" t="s">
        <v>165</v>
      </c>
      <c r="AU3161" s="139" t="s">
        <v>86</v>
      </c>
      <c r="AY3161" s="18" t="s">
        <v>163</v>
      </c>
      <c r="BE3161" s="140">
        <f>IF(N3161="základní",J3161,0)</f>
        <v>0</v>
      </c>
      <c r="BF3161" s="140">
        <f>IF(N3161="snížená",J3161,0)</f>
        <v>0</v>
      </c>
      <c r="BG3161" s="140">
        <f>IF(N3161="zákl. přenesená",J3161,0)</f>
        <v>0</v>
      </c>
      <c r="BH3161" s="140">
        <f>IF(N3161="sníž. přenesená",J3161,0)</f>
        <v>0</v>
      </c>
      <c r="BI3161" s="140">
        <f>IF(N3161="nulová",J3161,0)</f>
        <v>0</v>
      </c>
      <c r="BJ3161" s="18" t="s">
        <v>84</v>
      </c>
      <c r="BK3161" s="140">
        <f>ROUND(I3161*H3161,2)</f>
        <v>0</v>
      </c>
      <c r="BL3161" s="18" t="s">
        <v>302</v>
      </c>
      <c r="BM3161" s="139" t="s">
        <v>2261</v>
      </c>
    </row>
    <row r="3162" spans="2:65" s="1" customFormat="1" ht="19.2">
      <c r="B3162" s="33"/>
      <c r="D3162" s="141" t="s">
        <v>172</v>
      </c>
      <c r="F3162" s="142" t="s">
        <v>2262</v>
      </c>
      <c r="I3162" s="143"/>
      <c r="L3162" s="33"/>
      <c r="M3162" s="144"/>
      <c r="T3162" s="54"/>
      <c r="AT3162" s="18" t="s">
        <v>172</v>
      </c>
      <c r="AU3162" s="18" t="s">
        <v>86</v>
      </c>
    </row>
    <row r="3163" spans="2:65" s="1" customFormat="1" ht="37.799999999999997" customHeight="1">
      <c r="B3163" s="33"/>
      <c r="C3163" s="128" t="s">
        <v>2263</v>
      </c>
      <c r="D3163" s="128" t="s">
        <v>165</v>
      </c>
      <c r="E3163" s="129" t="s">
        <v>2264</v>
      </c>
      <c r="F3163" s="130" t="s">
        <v>2260</v>
      </c>
      <c r="G3163" s="131" t="s">
        <v>495</v>
      </c>
      <c r="H3163" s="132">
        <v>1</v>
      </c>
      <c r="I3163" s="133"/>
      <c r="J3163" s="134">
        <f>ROUND(I3163*H3163,2)</f>
        <v>0</v>
      </c>
      <c r="K3163" s="130" t="s">
        <v>19</v>
      </c>
      <c r="L3163" s="33"/>
      <c r="M3163" s="135" t="s">
        <v>19</v>
      </c>
      <c r="N3163" s="136" t="s">
        <v>47</v>
      </c>
      <c r="P3163" s="137">
        <f>O3163*H3163</f>
        <v>0</v>
      </c>
      <c r="Q3163" s="137">
        <v>6.0000000000000002E-5</v>
      </c>
      <c r="R3163" s="137">
        <f>Q3163*H3163</f>
        <v>6.0000000000000002E-5</v>
      </c>
      <c r="S3163" s="137">
        <v>0</v>
      </c>
      <c r="T3163" s="138">
        <f>S3163*H3163</f>
        <v>0</v>
      </c>
      <c r="AR3163" s="139" t="s">
        <v>302</v>
      </c>
      <c r="AT3163" s="139" t="s">
        <v>165</v>
      </c>
      <c r="AU3163" s="139" t="s">
        <v>86</v>
      </c>
      <c r="AY3163" s="18" t="s">
        <v>163</v>
      </c>
      <c r="BE3163" s="140">
        <f>IF(N3163="základní",J3163,0)</f>
        <v>0</v>
      </c>
      <c r="BF3163" s="140">
        <f>IF(N3163="snížená",J3163,0)</f>
        <v>0</v>
      </c>
      <c r="BG3163" s="140">
        <f>IF(N3163="zákl. přenesená",J3163,0)</f>
        <v>0</v>
      </c>
      <c r="BH3163" s="140">
        <f>IF(N3163="sníž. přenesená",J3163,0)</f>
        <v>0</v>
      </c>
      <c r="BI3163" s="140">
        <f>IF(N3163="nulová",J3163,0)</f>
        <v>0</v>
      </c>
      <c r="BJ3163" s="18" t="s">
        <v>84</v>
      </c>
      <c r="BK3163" s="140">
        <f>ROUND(I3163*H3163,2)</f>
        <v>0</v>
      </c>
      <c r="BL3163" s="18" t="s">
        <v>302</v>
      </c>
      <c r="BM3163" s="139" t="s">
        <v>2265</v>
      </c>
    </row>
    <row r="3164" spans="2:65" s="1" customFormat="1" ht="19.2">
      <c r="B3164" s="33"/>
      <c r="D3164" s="141" t="s">
        <v>172</v>
      </c>
      <c r="F3164" s="142" t="s">
        <v>2266</v>
      </c>
      <c r="I3164" s="143"/>
      <c r="L3164" s="33"/>
      <c r="M3164" s="144"/>
      <c r="T3164" s="54"/>
      <c r="AT3164" s="18" t="s">
        <v>172</v>
      </c>
      <c r="AU3164" s="18" t="s">
        <v>86</v>
      </c>
    </row>
    <row r="3165" spans="2:65" s="1" customFormat="1" ht="24.15" customHeight="1">
      <c r="B3165" s="33"/>
      <c r="C3165" s="128" t="s">
        <v>2267</v>
      </c>
      <c r="D3165" s="128" t="s">
        <v>165</v>
      </c>
      <c r="E3165" s="129" t="s">
        <v>2268</v>
      </c>
      <c r="F3165" s="130" t="s">
        <v>2269</v>
      </c>
      <c r="G3165" s="131" t="s">
        <v>326</v>
      </c>
      <c r="H3165" s="132">
        <v>2200.0700000000002</v>
      </c>
      <c r="I3165" s="133"/>
      <c r="J3165" s="134">
        <f>ROUND(I3165*H3165,2)</f>
        <v>0</v>
      </c>
      <c r="K3165" s="130" t="s">
        <v>169</v>
      </c>
      <c r="L3165" s="33"/>
      <c r="M3165" s="135" t="s">
        <v>19</v>
      </c>
      <c r="N3165" s="136" t="s">
        <v>47</v>
      </c>
      <c r="P3165" s="137">
        <f>O3165*H3165</f>
        <v>0</v>
      </c>
      <c r="Q3165" s="137">
        <v>5.0000000000000002E-5</v>
      </c>
      <c r="R3165" s="137">
        <f>Q3165*H3165</f>
        <v>0.11000350000000002</v>
      </c>
      <c r="S3165" s="137">
        <v>0</v>
      </c>
      <c r="T3165" s="138">
        <f>S3165*H3165</f>
        <v>0</v>
      </c>
      <c r="AR3165" s="139" t="s">
        <v>302</v>
      </c>
      <c r="AT3165" s="139" t="s">
        <v>165</v>
      </c>
      <c r="AU3165" s="139" t="s">
        <v>86</v>
      </c>
      <c r="AY3165" s="18" t="s">
        <v>163</v>
      </c>
      <c r="BE3165" s="140">
        <f>IF(N3165="základní",J3165,0)</f>
        <v>0</v>
      </c>
      <c r="BF3165" s="140">
        <f>IF(N3165="snížená",J3165,0)</f>
        <v>0</v>
      </c>
      <c r="BG3165" s="140">
        <f>IF(N3165="zákl. přenesená",J3165,0)</f>
        <v>0</v>
      </c>
      <c r="BH3165" s="140">
        <f>IF(N3165="sníž. přenesená",J3165,0)</f>
        <v>0</v>
      </c>
      <c r="BI3165" s="140">
        <f>IF(N3165="nulová",J3165,0)</f>
        <v>0</v>
      </c>
      <c r="BJ3165" s="18" t="s">
        <v>84</v>
      </c>
      <c r="BK3165" s="140">
        <f>ROUND(I3165*H3165,2)</f>
        <v>0</v>
      </c>
      <c r="BL3165" s="18" t="s">
        <v>302</v>
      </c>
      <c r="BM3165" s="139" t="s">
        <v>2270</v>
      </c>
    </row>
    <row r="3166" spans="2:65" s="1" customFormat="1" ht="19.2">
      <c r="B3166" s="33"/>
      <c r="D3166" s="141" t="s">
        <v>172</v>
      </c>
      <c r="F3166" s="142" t="s">
        <v>2271</v>
      </c>
      <c r="I3166" s="143"/>
      <c r="L3166" s="33"/>
      <c r="M3166" s="144"/>
      <c r="T3166" s="54"/>
      <c r="AT3166" s="18" t="s">
        <v>172</v>
      </c>
      <c r="AU3166" s="18" t="s">
        <v>86</v>
      </c>
    </row>
    <row r="3167" spans="2:65" s="1" customFormat="1">
      <c r="B3167" s="33"/>
      <c r="D3167" s="145" t="s">
        <v>174</v>
      </c>
      <c r="F3167" s="146" t="s">
        <v>2272</v>
      </c>
      <c r="I3167" s="143"/>
      <c r="L3167" s="33"/>
      <c r="M3167" s="144"/>
      <c r="T3167" s="54"/>
      <c r="AT3167" s="18" t="s">
        <v>174</v>
      </c>
      <c r="AU3167" s="18" t="s">
        <v>86</v>
      </c>
    </row>
    <row r="3168" spans="2:65" s="1" customFormat="1" ht="19.2">
      <c r="B3168" s="33"/>
      <c r="D3168" s="141" t="s">
        <v>664</v>
      </c>
      <c r="F3168" s="184" t="s">
        <v>2273</v>
      </c>
      <c r="I3168" s="143"/>
      <c r="L3168" s="33"/>
      <c r="M3168" s="144"/>
      <c r="T3168" s="54"/>
      <c r="AT3168" s="18" t="s">
        <v>664</v>
      </c>
      <c r="AU3168" s="18" t="s">
        <v>86</v>
      </c>
    </row>
    <row r="3169" spans="2:65" s="12" customFormat="1" ht="20.399999999999999">
      <c r="B3169" s="147"/>
      <c r="D3169" s="141" t="s">
        <v>176</v>
      </c>
      <c r="E3169" s="148" t="s">
        <v>19</v>
      </c>
      <c r="F3169" s="149" t="s">
        <v>2274</v>
      </c>
      <c r="H3169" s="148" t="s">
        <v>19</v>
      </c>
      <c r="I3169" s="150"/>
      <c r="L3169" s="147"/>
      <c r="M3169" s="151"/>
      <c r="T3169" s="152"/>
      <c r="AT3169" s="148" t="s">
        <v>176</v>
      </c>
      <c r="AU3169" s="148" t="s">
        <v>86</v>
      </c>
      <c r="AV3169" s="12" t="s">
        <v>84</v>
      </c>
      <c r="AW3169" s="12" t="s">
        <v>37</v>
      </c>
      <c r="AX3169" s="12" t="s">
        <v>76</v>
      </c>
      <c r="AY3169" s="148" t="s">
        <v>163</v>
      </c>
    </row>
    <row r="3170" spans="2:65" s="12" customFormat="1">
      <c r="B3170" s="147"/>
      <c r="D3170" s="141" t="s">
        <v>176</v>
      </c>
      <c r="E3170" s="148" t="s">
        <v>19</v>
      </c>
      <c r="F3170" s="149" t="s">
        <v>2275</v>
      </c>
      <c r="H3170" s="148" t="s">
        <v>19</v>
      </c>
      <c r="I3170" s="150"/>
      <c r="L3170" s="147"/>
      <c r="M3170" s="151"/>
      <c r="T3170" s="152"/>
      <c r="AT3170" s="148" t="s">
        <v>176</v>
      </c>
      <c r="AU3170" s="148" t="s">
        <v>86</v>
      </c>
      <c r="AV3170" s="12" t="s">
        <v>84</v>
      </c>
      <c r="AW3170" s="12" t="s">
        <v>37</v>
      </c>
      <c r="AX3170" s="12" t="s">
        <v>76</v>
      </c>
      <c r="AY3170" s="148" t="s">
        <v>163</v>
      </c>
    </row>
    <row r="3171" spans="2:65" s="12" customFormat="1">
      <c r="B3171" s="147"/>
      <c r="D3171" s="141" t="s">
        <v>176</v>
      </c>
      <c r="E3171" s="148" t="s">
        <v>19</v>
      </c>
      <c r="F3171" s="149" t="s">
        <v>2276</v>
      </c>
      <c r="H3171" s="148" t="s">
        <v>19</v>
      </c>
      <c r="I3171" s="150"/>
      <c r="L3171" s="147"/>
      <c r="M3171" s="151"/>
      <c r="T3171" s="152"/>
      <c r="AT3171" s="148" t="s">
        <v>176</v>
      </c>
      <c r="AU3171" s="148" t="s">
        <v>86</v>
      </c>
      <c r="AV3171" s="12" t="s">
        <v>84</v>
      </c>
      <c r="AW3171" s="12" t="s">
        <v>37</v>
      </c>
      <c r="AX3171" s="12" t="s">
        <v>76</v>
      </c>
      <c r="AY3171" s="148" t="s">
        <v>163</v>
      </c>
    </row>
    <row r="3172" spans="2:65" s="13" customFormat="1">
      <c r="B3172" s="153"/>
      <c r="D3172" s="141" t="s">
        <v>176</v>
      </c>
      <c r="E3172" s="154" t="s">
        <v>19</v>
      </c>
      <c r="F3172" s="155" t="s">
        <v>2277</v>
      </c>
      <c r="H3172" s="156">
        <v>926.17</v>
      </c>
      <c r="I3172" s="157"/>
      <c r="L3172" s="153"/>
      <c r="M3172" s="158"/>
      <c r="T3172" s="159"/>
      <c r="AT3172" s="154" t="s">
        <v>176</v>
      </c>
      <c r="AU3172" s="154" t="s">
        <v>86</v>
      </c>
      <c r="AV3172" s="13" t="s">
        <v>86</v>
      </c>
      <c r="AW3172" s="13" t="s">
        <v>37</v>
      </c>
      <c r="AX3172" s="13" t="s">
        <v>76</v>
      </c>
      <c r="AY3172" s="154" t="s">
        <v>163</v>
      </c>
    </row>
    <row r="3173" spans="2:65" s="12" customFormat="1">
      <c r="B3173" s="147"/>
      <c r="D3173" s="141" t="s">
        <v>176</v>
      </c>
      <c r="E3173" s="148" t="s">
        <v>19</v>
      </c>
      <c r="F3173" s="149" t="s">
        <v>2278</v>
      </c>
      <c r="H3173" s="148" t="s">
        <v>19</v>
      </c>
      <c r="I3173" s="150"/>
      <c r="L3173" s="147"/>
      <c r="M3173" s="151"/>
      <c r="T3173" s="152"/>
      <c r="AT3173" s="148" t="s">
        <v>176</v>
      </c>
      <c r="AU3173" s="148" t="s">
        <v>86</v>
      </c>
      <c r="AV3173" s="12" t="s">
        <v>84</v>
      </c>
      <c r="AW3173" s="12" t="s">
        <v>37</v>
      </c>
      <c r="AX3173" s="12" t="s">
        <v>76</v>
      </c>
      <c r="AY3173" s="148" t="s">
        <v>163</v>
      </c>
    </row>
    <row r="3174" spans="2:65" s="13" customFormat="1">
      <c r="B3174" s="153"/>
      <c r="D3174" s="141" t="s">
        <v>176</v>
      </c>
      <c r="E3174" s="154" t="s">
        <v>19</v>
      </c>
      <c r="F3174" s="155" t="s">
        <v>2279</v>
      </c>
      <c r="H3174" s="156">
        <v>515.1</v>
      </c>
      <c r="I3174" s="157"/>
      <c r="L3174" s="153"/>
      <c r="M3174" s="158"/>
      <c r="T3174" s="159"/>
      <c r="AT3174" s="154" t="s">
        <v>176</v>
      </c>
      <c r="AU3174" s="154" t="s">
        <v>86</v>
      </c>
      <c r="AV3174" s="13" t="s">
        <v>86</v>
      </c>
      <c r="AW3174" s="13" t="s">
        <v>37</v>
      </c>
      <c r="AX3174" s="13" t="s">
        <v>76</v>
      </c>
      <c r="AY3174" s="154" t="s">
        <v>163</v>
      </c>
    </row>
    <row r="3175" spans="2:65" s="12" customFormat="1">
      <c r="B3175" s="147"/>
      <c r="D3175" s="141" t="s">
        <v>176</v>
      </c>
      <c r="E3175" s="148" t="s">
        <v>19</v>
      </c>
      <c r="F3175" s="149" t="s">
        <v>2280</v>
      </c>
      <c r="H3175" s="148" t="s">
        <v>19</v>
      </c>
      <c r="I3175" s="150"/>
      <c r="L3175" s="147"/>
      <c r="M3175" s="151"/>
      <c r="T3175" s="152"/>
      <c r="AT3175" s="148" t="s">
        <v>176</v>
      </c>
      <c r="AU3175" s="148" t="s">
        <v>86</v>
      </c>
      <c r="AV3175" s="12" t="s">
        <v>84</v>
      </c>
      <c r="AW3175" s="12" t="s">
        <v>37</v>
      </c>
      <c r="AX3175" s="12" t="s">
        <v>76</v>
      </c>
      <c r="AY3175" s="148" t="s">
        <v>163</v>
      </c>
    </row>
    <row r="3176" spans="2:65" s="13" customFormat="1">
      <c r="B3176" s="153"/>
      <c r="D3176" s="141" t="s">
        <v>176</v>
      </c>
      <c r="E3176" s="154" t="s">
        <v>19</v>
      </c>
      <c r="F3176" s="155" t="s">
        <v>2281</v>
      </c>
      <c r="H3176" s="156">
        <v>211.72</v>
      </c>
      <c r="I3176" s="157"/>
      <c r="L3176" s="153"/>
      <c r="M3176" s="158"/>
      <c r="T3176" s="159"/>
      <c r="AT3176" s="154" t="s">
        <v>176</v>
      </c>
      <c r="AU3176" s="154" t="s">
        <v>86</v>
      </c>
      <c r="AV3176" s="13" t="s">
        <v>86</v>
      </c>
      <c r="AW3176" s="13" t="s">
        <v>37</v>
      </c>
      <c r="AX3176" s="13" t="s">
        <v>76</v>
      </c>
      <c r="AY3176" s="154" t="s">
        <v>163</v>
      </c>
    </row>
    <row r="3177" spans="2:65" s="12" customFormat="1">
      <c r="B3177" s="147"/>
      <c r="D3177" s="141" t="s">
        <v>176</v>
      </c>
      <c r="E3177" s="148" t="s">
        <v>19</v>
      </c>
      <c r="F3177" s="149" t="s">
        <v>2282</v>
      </c>
      <c r="H3177" s="148" t="s">
        <v>19</v>
      </c>
      <c r="I3177" s="150"/>
      <c r="L3177" s="147"/>
      <c r="M3177" s="151"/>
      <c r="T3177" s="152"/>
      <c r="AT3177" s="148" t="s">
        <v>176</v>
      </c>
      <c r="AU3177" s="148" t="s">
        <v>86</v>
      </c>
      <c r="AV3177" s="12" t="s">
        <v>84</v>
      </c>
      <c r="AW3177" s="12" t="s">
        <v>37</v>
      </c>
      <c r="AX3177" s="12" t="s">
        <v>76</v>
      </c>
      <c r="AY3177" s="148" t="s">
        <v>163</v>
      </c>
    </row>
    <row r="3178" spans="2:65" s="13" customFormat="1">
      <c r="B3178" s="153"/>
      <c r="D3178" s="141" t="s">
        <v>176</v>
      </c>
      <c r="E3178" s="154" t="s">
        <v>19</v>
      </c>
      <c r="F3178" s="155" t="s">
        <v>2283</v>
      </c>
      <c r="H3178" s="156">
        <v>63.6</v>
      </c>
      <c r="I3178" s="157"/>
      <c r="L3178" s="153"/>
      <c r="M3178" s="158"/>
      <c r="T3178" s="159"/>
      <c r="AT3178" s="154" t="s">
        <v>176</v>
      </c>
      <c r="AU3178" s="154" t="s">
        <v>86</v>
      </c>
      <c r="AV3178" s="13" t="s">
        <v>86</v>
      </c>
      <c r="AW3178" s="13" t="s">
        <v>37</v>
      </c>
      <c r="AX3178" s="13" t="s">
        <v>76</v>
      </c>
      <c r="AY3178" s="154" t="s">
        <v>163</v>
      </c>
    </row>
    <row r="3179" spans="2:65" s="12" customFormat="1">
      <c r="B3179" s="147"/>
      <c r="D3179" s="141" t="s">
        <v>176</v>
      </c>
      <c r="E3179" s="148" t="s">
        <v>19</v>
      </c>
      <c r="F3179" s="149" t="s">
        <v>2284</v>
      </c>
      <c r="H3179" s="148" t="s">
        <v>19</v>
      </c>
      <c r="I3179" s="150"/>
      <c r="L3179" s="147"/>
      <c r="M3179" s="151"/>
      <c r="T3179" s="152"/>
      <c r="AT3179" s="148" t="s">
        <v>176</v>
      </c>
      <c r="AU3179" s="148" t="s">
        <v>86</v>
      </c>
      <c r="AV3179" s="12" t="s">
        <v>84</v>
      </c>
      <c r="AW3179" s="12" t="s">
        <v>37</v>
      </c>
      <c r="AX3179" s="12" t="s">
        <v>76</v>
      </c>
      <c r="AY3179" s="148" t="s">
        <v>163</v>
      </c>
    </row>
    <row r="3180" spans="2:65" s="13" customFormat="1">
      <c r="B3180" s="153"/>
      <c r="D3180" s="141" t="s">
        <v>176</v>
      </c>
      <c r="E3180" s="154" t="s">
        <v>19</v>
      </c>
      <c r="F3180" s="155" t="s">
        <v>2285</v>
      </c>
      <c r="H3180" s="156">
        <v>483.48</v>
      </c>
      <c r="I3180" s="157"/>
      <c r="L3180" s="153"/>
      <c r="M3180" s="158"/>
      <c r="T3180" s="159"/>
      <c r="AT3180" s="154" t="s">
        <v>176</v>
      </c>
      <c r="AU3180" s="154" t="s">
        <v>86</v>
      </c>
      <c r="AV3180" s="13" t="s">
        <v>86</v>
      </c>
      <c r="AW3180" s="13" t="s">
        <v>37</v>
      </c>
      <c r="AX3180" s="13" t="s">
        <v>76</v>
      </c>
      <c r="AY3180" s="154" t="s">
        <v>163</v>
      </c>
    </row>
    <row r="3181" spans="2:65" s="14" customFormat="1">
      <c r="B3181" s="160"/>
      <c r="D3181" s="141" t="s">
        <v>176</v>
      </c>
      <c r="E3181" s="161" t="s">
        <v>19</v>
      </c>
      <c r="F3181" s="162" t="s">
        <v>178</v>
      </c>
      <c r="H3181" s="163">
        <v>2200.0700000000002</v>
      </c>
      <c r="I3181" s="164"/>
      <c r="L3181" s="160"/>
      <c r="M3181" s="165"/>
      <c r="T3181" s="166"/>
      <c r="AT3181" s="161" t="s">
        <v>176</v>
      </c>
      <c r="AU3181" s="161" t="s">
        <v>86</v>
      </c>
      <c r="AV3181" s="14" t="s">
        <v>170</v>
      </c>
      <c r="AW3181" s="14" t="s">
        <v>37</v>
      </c>
      <c r="AX3181" s="14" t="s">
        <v>84</v>
      </c>
      <c r="AY3181" s="161" t="s">
        <v>163</v>
      </c>
    </row>
    <row r="3182" spans="2:65" s="1" customFormat="1" ht="24.15" customHeight="1">
      <c r="B3182" s="33"/>
      <c r="C3182" s="167" t="s">
        <v>2286</v>
      </c>
      <c r="D3182" s="167" t="s">
        <v>323</v>
      </c>
      <c r="E3182" s="168" t="s">
        <v>2287</v>
      </c>
      <c r="F3182" s="169" t="s">
        <v>2288</v>
      </c>
      <c r="G3182" s="170" t="s">
        <v>277</v>
      </c>
      <c r="H3182" s="171">
        <v>0.53100000000000003</v>
      </c>
      <c r="I3182" s="172"/>
      <c r="J3182" s="173">
        <f>ROUND(I3182*H3182,2)</f>
        <v>0</v>
      </c>
      <c r="K3182" s="169" t="s">
        <v>169</v>
      </c>
      <c r="L3182" s="174"/>
      <c r="M3182" s="175" t="s">
        <v>19</v>
      </c>
      <c r="N3182" s="176" t="s">
        <v>47</v>
      </c>
      <c r="P3182" s="137">
        <f>O3182*H3182</f>
        <v>0</v>
      </c>
      <c r="Q3182" s="137">
        <v>1</v>
      </c>
      <c r="R3182" s="137">
        <f>Q3182*H3182</f>
        <v>0.53100000000000003</v>
      </c>
      <c r="S3182" s="137">
        <v>0</v>
      </c>
      <c r="T3182" s="138">
        <f>S3182*H3182</f>
        <v>0</v>
      </c>
      <c r="AR3182" s="139" t="s">
        <v>403</v>
      </c>
      <c r="AT3182" s="139" t="s">
        <v>323</v>
      </c>
      <c r="AU3182" s="139" t="s">
        <v>86</v>
      </c>
      <c r="AY3182" s="18" t="s">
        <v>163</v>
      </c>
      <c r="BE3182" s="140">
        <f>IF(N3182="základní",J3182,0)</f>
        <v>0</v>
      </c>
      <c r="BF3182" s="140">
        <f>IF(N3182="snížená",J3182,0)</f>
        <v>0</v>
      </c>
      <c r="BG3182" s="140">
        <f>IF(N3182="zákl. přenesená",J3182,0)</f>
        <v>0</v>
      </c>
      <c r="BH3182" s="140">
        <f>IF(N3182="sníž. přenesená",J3182,0)</f>
        <v>0</v>
      </c>
      <c r="BI3182" s="140">
        <f>IF(N3182="nulová",J3182,0)</f>
        <v>0</v>
      </c>
      <c r="BJ3182" s="18" t="s">
        <v>84</v>
      </c>
      <c r="BK3182" s="140">
        <f>ROUND(I3182*H3182,2)</f>
        <v>0</v>
      </c>
      <c r="BL3182" s="18" t="s">
        <v>302</v>
      </c>
      <c r="BM3182" s="139" t="s">
        <v>2289</v>
      </c>
    </row>
    <row r="3183" spans="2:65" s="1" customFormat="1">
      <c r="B3183" s="33"/>
      <c r="D3183" s="141" t="s">
        <v>172</v>
      </c>
      <c r="F3183" s="142" t="s">
        <v>2288</v>
      </c>
      <c r="I3183" s="143"/>
      <c r="L3183" s="33"/>
      <c r="M3183" s="144"/>
      <c r="T3183" s="54"/>
      <c r="AT3183" s="18" t="s">
        <v>172</v>
      </c>
      <c r="AU3183" s="18" t="s">
        <v>86</v>
      </c>
    </row>
    <row r="3184" spans="2:65" s="1" customFormat="1" ht="48">
      <c r="B3184" s="33"/>
      <c r="D3184" s="141" t="s">
        <v>664</v>
      </c>
      <c r="F3184" s="184" t="s">
        <v>2290</v>
      </c>
      <c r="I3184" s="143"/>
      <c r="L3184" s="33"/>
      <c r="M3184" s="144"/>
      <c r="T3184" s="54"/>
      <c r="AT3184" s="18" t="s">
        <v>664</v>
      </c>
      <c r="AU3184" s="18" t="s">
        <v>86</v>
      </c>
    </row>
    <row r="3185" spans="2:65" s="12" customFormat="1">
      <c r="B3185" s="147"/>
      <c r="D3185" s="141" t="s">
        <v>176</v>
      </c>
      <c r="E3185" s="148" t="s">
        <v>19</v>
      </c>
      <c r="F3185" s="149" t="s">
        <v>2291</v>
      </c>
      <c r="H3185" s="148" t="s">
        <v>19</v>
      </c>
      <c r="I3185" s="150"/>
      <c r="L3185" s="147"/>
      <c r="M3185" s="151"/>
      <c r="T3185" s="152"/>
      <c r="AT3185" s="148" t="s">
        <v>176</v>
      </c>
      <c r="AU3185" s="148" t="s">
        <v>86</v>
      </c>
      <c r="AV3185" s="12" t="s">
        <v>84</v>
      </c>
      <c r="AW3185" s="12" t="s">
        <v>37</v>
      </c>
      <c r="AX3185" s="12" t="s">
        <v>76</v>
      </c>
      <c r="AY3185" s="148" t="s">
        <v>163</v>
      </c>
    </row>
    <row r="3186" spans="2:65" s="12" customFormat="1">
      <c r="B3186" s="147"/>
      <c r="D3186" s="141" t="s">
        <v>176</v>
      </c>
      <c r="E3186" s="148" t="s">
        <v>19</v>
      </c>
      <c r="F3186" s="149" t="s">
        <v>2284</v>
      </c>
      <c r="H3186" s="148" t="s">
        <v>19</v>
      </c>
      <c r="I3186" s="150"/>
      <c r="L3186" s="147"/>
      <c r="M3186" s="151"/>
      <c r="T3186" s="152"/>
      <c r="AT3186" s="148" t="s">
        <v>176</v>
      </c>
      <c r="AU3186" s="148" t="s">
        <v>86</v>
      </c>
      <c r="AV3186" s="12" t="s">
        <v>84</v>
      </c>
      <c r="AW3186" s="12" t="s">
        <v>37</v>
      </c>
      <c r="AX3186" s="12" t="s">
        <v>76</v>
      </c>
      <c r="AY3186" s="148" t="s">
        <v>163</v>
      </c>
    </row>
    <row r="3187" spans="2:65" s="13" customFormat="1">
      <c r="B3187" s="153"/>
      <c r="D3187" s="141" t="s">
        <v>176</v>
      </c>
      <c r="E3187" s="154" t="s">
        <v>19</v>
      </c>
      <c r="F3187" s="155" t="s">
        <v>2292</v>
      </c>
      <c r="H3187" s="156">
        <v>0.48299999999999998</v>
      </c>
      <c r="I3187" s="157"/>
      <c r="L3187" s="153"/>
      <c r="M3187" s="158"/>
      <c r="T3187" s="159"/>
      <c r="AT3187" s="154" t="s">
        <v>176</v>
      </c>
      <c r="AU3187" s="154" t="s">
        <v>86</v>
      </c>
      <c r="AV3187" s="13" t="s">
        <v>86</v>
      </c>
      <c r="AW3187" s="13" t="s">
        <v>37</v>
      </c>
      <c r="AX3187" s="13" t="s">
        <v>76</v>
      </c>
      <c r="AY3187" s="154" t="s">
        <v>163</v>
      </c>
    </row>
    <row r="3188" spans="2:65" s="14" customFormat="1">
      <c r="B3188" s="160"/>
      <c r="D3188" s="141" t="s">
        <v>176</v>
      </c>
      <c r="E3188" s="161" t="s">
        <v>19</v>
      </c>
      <c r="F3188" s="162" t="s">
        <v>178</v>
      </c>
      <c r="H3188" s="163">
        <v>0.48299999999999998</v>
      </c>
      <c r="I3188" s="164"/>
      <c r="L3188" s="160"/>
      <c r="M3188" s="165"/>
      <c r="T3188" s="166"/>
      <c r="AT3188" s="161" t="s">
        <v>176</v>
      </c>
      <c r="AU3188" s="161" t="s">
        <v>86</v>
      </c>
      <c r="AV3188" s="14" t="s">
        <v>170</v>
      </c>
      <c r="AW3188" s="14" t="s">
        <v>37</v>
      </c>
      <c r="AX3188" s="14" t="s">
        <v>84</v>
      </c>
      <c r="AY3188" s="161" t="s">
        <v>163</v>
      </c>
    </row>
    <row r="3189" spans="2:65" s="13" customFormat="1">
      <c r="B3189" s="153"/>
      <c r="D3189" s="141" t="s">
        <v>176</v>
      </c>
      <c r="F3189" s="155" t="s">
        <v>2293</v>
      </c>
      <c r="H3189" s="156">
        <v>0.53100000000000003</v>
      </c>
      <c r="I3189" s="157"/>
      <c r="L3189" s="153"/>
      <c r="M3189" s="158"/>
      <c r="T3189" s="159"/>
      <c r="AT3189" s="154" t="s">
        <v>176</v>
      </c>
      <c r="AU3189" s="154" t="s">
        <v>86</v>
      </c>
      <c r="AV3189" s="13" t="s">
        <v>86</v>
      </c>
      <c r="AW3189" s="13" t="s">
        <v>4</v>
      </c>
      <c r="AX3189" s="13" t="s">
        <v>84</v>
      </c>
      <c r="AY3189" s="154" t="s">
        <v>163</v>
      </c>
    </row>
    <row r="3190" spans="2:65" s="1" customFormat="1" ht="24.15" customHeight="1">
      <c r="B3190" s="33"/>
      <c r="C3190" s="167" t="s">
        <v>2294</v>
      </c>
      <c r="D3190" s="167" t="s">
        <v>323</v>
      </c>
      <c r="E3190" s="168" t="s">
        <v>2295</v>
      </c>
      <c r="F3190" s="169" t="s">
        <v>2296</v>
      </c>
      <c r="G3190" s="170" t="s">
        <v>277</v>
      </c>
      <c r="H3190" s="171">
        <v>1.585</v>
      </c>
      <c r="I3190" s="172"/>
      <c r="J3190" s="173">
        <f>ROUND(I3190*H3190,2)</f>
        <v>0</v>
      </c>
      <c r="K3190" s="169" t="s">
        <v>169</v>
      </c>
      <c r="L3190" s="174"/>
      <c r="M3190" s="175" t="s">
        <v>19</v>
      </c>
      <c r="N3190" s="176" t="s">
        <v>47</v>
      </c>
      <c r="P3190" s="137">
        <f>O3190*H3190</f>
        <v>0</v>
      </c>
      <c r="Q3190" s="137">
        <v>1</v>
      </c>
      <c r="R3190" s="137">
        <f>Q3190*H3190</f>
        <v>1.585</v>
      </c>
      <c r="S3190" s="137">
        <v>0</v>
      </c>
      <c r="T3190" s="138">
        <f>S3190*H3190</f>
        <v>0</v>
      </c>
      <c r="AR3190" s="139" t="s">
        <v>403</v>
      </c>
      <c r="AT3190" s="139" t="s">
        <v>323</v>
      </c>
      <c r="AU3190" s="139" t="s">
        <v>86</v>
      </c>
      <c r="AY3190" s="18" t="s">
        <v>163</v>
      </c>
      <c r="BE3190" s="140">
        <f>IF(N3190="základní",J3190,0)</f>
        <v>0</v>
      </c>
      <c r="BF3190" s="140">
        <f>IF(N3190="snížená",J3190,0)</f>
        <v>0</v>
      </c>
      <c r="BG3190" s="140">
        <f>IF(N3190="zákl. přenesená",J3190,0)</f>
        <v>0</v>
      </c>
      <c r="BH3190" s="140">
        <f>IF(N3190="sníž. přenesená",J3190,0)</f>
        <v>0</v>
      </c>
      <c r="BI3190" s="140">
        <f>IF(N3190="nulová",J3190,0)</f>
        <v>0</v>
      </c>
      <c r="BJ3190" s="18" t="s">
        <v>84</v>
      </c>
      <c r="BK3190" s="140">
        <f>ROUND(I3190*H3190,2)</f>
        <v>0</v>
      </c>
      <c r="BL3190" s="18" t="s">
        <v>302</v>
      </c>
      <c r="BM3190" s="139" t="s">
        <v>2297</v>
      </c>
    </row>
    <row r="3191" spans="2:65" s="1" customFormat="1">
      <c r="B3191" s="33"/>
      <c r="D3191" s="141" t="s">
        <v>172</v>
      </c>
      <c r="F3191" s="142" t="s">
        <v>2296</v>
      </c>
      <c r="I3191" s="143"/>
      <c r="L3191" s="33"/>
      <c r="M3191" s="144"/>
      <c r="T3191" s="54"/>
      <c r="AT3191" s="18" t="s">
        <v>172</v>
      </c>
      <c r="AU3191" s="18" t="s">
        <v>86</v>
      </c>
    </row>
    <row r="3192" spans="2:65" s="1" customFormat="1" ht="48">
      <c r="B3192" s="33"/>
      <c r="D3192" s="141" t="s">
        <v>664</v>
      </c>
      <c r="F3192" s="184" t="s">
        <v>2290</v>
      </c>
      <c r="I3192" s="143"/>
      <c r="L3192" s="33"/>
      <c r="M3192" s="144"/>
      <c r="T3192" s="54"/>
      <c r="AT3192" s="18" t="s">
        <v>664</v>
      </c>
      <c r="AU3192" s="18" t="s">
        <v>86</v>
      </c>
    </row>
    <row r="3193" spans="2:65" s="12" customFormat="1">
      <c r="B3193" s="147"/>
      <c r="D3193" s="141" t="s">
        <v>176</v>
      </c>
      <c r="E3193" s="148" t="s">
        <v>19</v>
      </c>
      <c r="F3193" s="149" t="s">
        <v>2291</v>
      </c>
      <c r="H3193" s="148" t="s">
        <v>19</v>
      </c>
      <c r="I3193" s="150"/>
      <c r="L3193" s="147"/>
      <c r="M3193" s="151"/>
      <c r="T3193" s="152"/>
      <c r="AT3193" s="148" t="s">
        <v>176</v>
      </c>
      <c r="AU3193" s="148" t="s">
        <v>86</v>
      </c>
      <c r="AV3193" s="12" t="s">
        <v>84</v>
      </c>
      <c r="AW3193" s="12" t="s">
        <v>37</v>
      </c>
      <c r="AX3193" s="12" t="s">
        <v>76</v>
      </c>
      <c r="AY3193" s="148" t="s">
        <v>163</v>
      </c>
    </row>
    <row r="3194" spans="2:65" s="12" customFormat="1">
      <c r="B3194" s="147"/>
      <c r="D3194" s="141" t="s">
        <v>176</v>
      </c>
      <c r="E3194" s="148" t="s">
        <v>19</v>
      </c>
      <c r="F3194" s="149" t="s">
        <v>2275</v>
      </c>
      <c r="H3194" s="148" t="s">
        <v>19</v>
      </c>
      <c r="I3194" s="150"/>
      <c r="L3194" s="147"/>
      <c r="M3194" s="151"/>
      <c r="T3194" s="152"/>
      <c r="AT3194" s="148" t="s">
        <v>176</v>
      </c>
      <c r="AU3194" s="148" t="s">
        <v>86</v>
      </c>
      <c r="AV3194" s="12" t="s">
        <v>84</v>
      </c>
      <c r="AW3194" s="12" t="s">
        <v>37</v>
      </c>
      <c r="AX3194" s="12" t="s">
        <v>76</v>
      </c>
      <c r="AY3194" s="148" t="s">
        <v>163</v>
      </c>
    </row>
    <row r="3195" spans="2:65" s="12" customFormat="1">
      <c r="B3195" s="147"/>
      <c r="D3195" s="141" t="s">
        <v>176</v>
      </c>
      <c r="E3195" s="148" t="s">
        <v>19</v>
      </c>
      <c r="F3195" s="149" t="s">
        <v>2276</v>
      </c>
      <c r="H3195" s="148" t="s">
        <v>19</v>
      </c>
      <c r="I3195" s="150"/>
      <c r="L3195" s="147"/>
      <c r="M3195" s="151"/>
      <c r="T3195" s="152"/>
      <c r="AT3195" s="148" t="s">
        <v>176</v>
      </c>
      <c r="AU3195" s="148" t="s">
        <v>86</v>
      </c>
      <c r="AV3195" s="12" t="s">
        <v>84</v>
      </c>
      <c r="AW3195" s="12" t="s">
        <v>37</v>
      </c>
      <c r="AX3195" s="12" t="s">
        <v>76</v>
      </c>
      <c r="AY3195" s="148" t="s">
        <v>163</v>
      </c>
    </row>
    <row r="3196" spans="2:65" s="13" customFormat="1">
      <c r="B3196" s="153"/>
      <c r="D3196" s="141" t="s">
        <v>176</v>
      </c>
      <c r="E3196" s="154" t="s">
        <v>19</v>
      </c>
      <c r="F3196" s="155" t="s">
        <v>2298</v>
      </c>
      <c r="H3196" s="156">
        <v>0.92600000000000005</v>
      </c>
      <c r="I3196" s="157"/>
      <c r="L3196" s="153"/>
      <c r="M3196" s="158"/>
      <c r="T3196" s="159"/>
      <c r="AT3196" s="154" t="s">
        <v>176</v>
      </c>
      <c r="AU3196" s="154" t="s">
        <v>86</v>
      </c>
      <c r="AV3196" s="13" t="s">
        <v>86</v>
      </c>
      <c r="AW3196" s="13" t="s">
        <v>37</v>
      </c>
      <c r="AX3196" s="13" t="s">
        <v>76</v>
      </c>
      <c r="AY3196" s="154" t="s">
        <v>163</v>
      </c>
    </row>
    <row r="3197" spans="2:65" s="12" customFormat="1">
      <c r="B3197" s="147"/>
      <c r="D3197" s="141" t="s">
        <v>176</v>
      </c>
      <c r="E3197" s="148" t="s">
        <v>19</v>
      </c>
      <c r="F3197" s="149" t="s">
        <v>2278</v>
      </c>
      <c r="H3197" s="148" t="s">
        <v>19</v>
      </c>
      <c r="I3197" s="150"/>
      <c r="L3197" s="147"/>
      <c r="M3197" s="151"/>
      <c r="T3197" s="152"/>
      <c r="AT3197" s="148" t="s">
        <v>176</v>
      </c>
      <c r="AU3197" s="148" t="s">
        <v>86</v>
      </c>
      <c r="AV3197" s="12" t="s">
        <v>84</v>
      </c>
      <c r="AW3197" s="12" t="s">
        <v>37</v>
      </c>
      <c r="AX3197" s="12" t="s">
        <v>76</v>
      </c>
      <c r="AY3197" s="148" t="s">
        <v>163</v>
      </c>
    </row>
    <row r="3198" spans="2:65" s="13" customFormat="1">
      <c r="B3198" s="153"/>
      <c r="D3198" s="141" t="s">
        <v>176</v>
      </c>
      <c r="E3198" s="154" t="s">
        <v>19</v>
      </c>
      <c r="F3198" s="155" t="s">
        <v>2299</v>
      </c>
      <c r="H3198" s="156">
        <v>0.51500000000000001</v>
      </c>
      <c r="I3198" s="157"/>
      <c r="L3198" s="153"/>
      <c r="M3198" s="158"/>
      <c r="T3198" s="159"/>
      <c r="AT3198" s="154" t="s">
        <v>176</v>
      </c>
      <c r="AU3198" s="154" t="s">
        <v>86</v>
      </c>
      <c r="AV3198" s="13" t="s">
        <v>86</v>
      </c>
      <c r="AW3198" s="13" t="s">
        <v>37</v>
      </c>
      <c r="AX3198" s="13" t="s">
        <v>76</v>
      </c>
      <c r="AY3198" s="154" t="s">
        <v>163</v>
      </c>
    </row>
    <row r="3199" spans="2:65" s="14" customFormat="1">
      <c r="B3199" s="160"/>
      <c r="D3199" s="141" t="s">
        <v>176</v>
      </c>
      <c r="E3199" s="161" t="s">
        <v>19</v>
      </c>
      <c r="F3199" s="162" t="s">
        <v>178</v>
      </c>
      <c r="H3199" s="163">
        <v>1.4410000000000001</v>
      </c>
      <c r="I3199" s="164"/>
      <c r="L3199" s="160"/>
      <c r="M3199" s="165"/>
      <c r="T3199" s="166"/>
      <c r="AT3199" s="161" t="s">
        <v>176</v>
      </c>
      <c r="AU3199" s="161" t="s">
        <v>86</v>
      </c>
      <c r="AV3199" s="14" t="s">
        <v>170</v>
      </c>
      <c r="AW3199" s="14" t="s">
        <v>37</v>
      </c>
      <c r="AX3199" s="14" t="s">
        <v>84</v>
      </c>
      <c r="AY3199" s="161" t="s">
        <v>163</v>
      </c>
    </row>
    <row r="3200" spans="2:65" s="13" customFormat="1">
      <c r="B3200" s="153"/>
      <c r="D3200" s="141" t="s">
        <v>176</v>
      </c>
      <c r="F3200" s="155" t="s">
        <v>2300</v>
      </c>
      <c r="H3200" s="156">
        <v>1.585</v>
      </c>
      <c r="I3200" s="157"/>
      <c r="L3200" s="153"/>
      <c r="M3200" s="158"/>
      <c r="T3200" s="159"/>
      <c r="AT3200" s="154" t="s">
        <v>176</v>
      </c>
      <c r="AU3200" s="154" t="s">
        <v>86</v>
      </c>
      <c r="AV3200" s="13" t="s">
        <v>86</v>
      </c>
      <c r="AW3200" s="13" t="s">
        <v>4</v>
      </c>
      <c r="AX3200" s="13" t="s">
        <v>84</v>
      </c>
      <c r="AY3200" s="154" t="s">
        <v>163</v>
      </c>
    </row>
    <row r="3201" spans="2:65" s="1" customFormat="1" ht="21.75" customHeight="1">
      <c r="B3201" s="33"/>
      <c r="C3201" s="167" t="s">
        <v>2301</v>
      </c>
      <c r="D3201" s="167" t="s">
        <v>323</v>
      </c>
      <c r="E3201" s="168" t="s">
        <v>2302</v>
      </c>
      <c r="F3201" s="169" t="s">
        <v>2303</v>
      </c>
      <c r="G3201" s="170" t="s">
        <v>277</v>
      </c>
      <c r="H3201" s="171">
        <v>7.0000000000000007E-2</v>
      </c>
      <c r="I3201" s="172"/>
      <c r="J3201" s="173">
        <f>ROUND(I3201*H3201,2)</f>
        <v>0</v>
      </c>
      <c r="K3201" s="169" t="s">
        <v>169</v>
      </c>
      <c r="L3201" s="174"/>
      <c r="M3201" s="175" t="s">
        <v>19</v>
      </c>
      <c r="N3201" s="176" t="s">
        <v>47</v>
      </c>
      <c r="P3201" s="137">
        <f>O3201*H3201</f>
        <v>0</v>
      </c>
      <c r="Q3201" s="137">
        <v>1</v>
      </c>
      <c r="R3201" s="137">
        <f>Q3201*H3201</f>
        <v>7.0000000000000007E-2</v>
      </c>
      <c r="S3201" s="137">
        <v>0</v>
      </c>
      <c r="T3201" s="138">
        <f>S3201*H3201</f>
        <v>0</v>
      </c>
      <c r="AR3201" s="139" t="s">
        <v>403</v>
      </c>
      <c r="AT3201" s="139" t="s">
        <v>323</v>
      </c>
      <c r="AU3201" s="139" t="s">
        <v>86</v>
      </c>
      <c r="AY3201" s="18" t="s">
        <v>163</v>
      </c>
      <c r="BE3201" s="140">
        <f>IF(N3201="základní",J3201,0)</f>
        <v>0</v>
      </c>
      <c r="BF3201" s="140">
        <f>IF(N3201="snížená",J3201,0)</f>
        <v>0</v>
      </c>
      <c r="BG3201" s="140">
        <f>IF(N3201="zákl. přenesená",J3201,0)</f>
        <v>0</v>
      </c>
      <c r="BH3201" s="140">
        <f>IF(N3201="sníž. přenesená",J3201,0)</f>
        <v>0</v>
      </c>
      <c r="BI3201" s="140">
        <f>IF(N3201="nulová",J3201,0)</f>
        <v>0</v>
      </c>
      <c r="BJ3201" s="18" t="s">
        <v>84</v>
      </c>
      <c r="BK3201" s="140">
        <f>ROUND(I3201*H3201,2)</f>
        <v>0</v>
      </c>
      <c r="BL3201" s="18" t="s">
        <v>302</v>
      </c>
      <c r="BM3201" s="139" t="s">
        <v>2304</v>
      </c>
    </row>
    <row r="3202" spans="2:65" s="1" customFormat="1">
      <c r="B3202" s="33"/>
      <c r="D3202" s="141" t="s">
        <v>172</v>
      </c>
      <c r="F3202" s="142" t="s">
        <v>2303</v>
      </c>
      <c r="I3202" s="143"/>
      <c r="L3202" s="33"/>
      <c r="M3202" s="144"/>
      <c r="T3202" s="54"/>
      <c r="AT3202" s="18" t="s">
        <v>172</v>
      </c>
      <c r="AU3202" s="18" t="s">
        <v>86</v>
      </c>
    </row>
    <row r="3203" spans="2:65" s="1" customFormat="1" ht="48">
      <c r="B3203" s="33"/>
      <c r="D3203" s="141" t="s">
        <v>664</v>
      </c>
      <c r="F3203" s="184" t="s">
        <v>2290</v>
      </c>
      <c r="I3203" s="143"/>
      <c r="L3203" s="33"/>
      <c r="M3203" s="144"/>
      <c r="T3203" s="54"/>
      <c r="AT3203" s="18" t="s">
        <v>664</v>
      </c>
      <c r="AU3203" s="18" t="s">
        <v>86</v>
      </c>
    </row>
    <row r="3204" spans="2:65" s="12" customFormat="1">
      <c r="B3204" s="147"/>
      <c r="D3204" s="141" t="s">
        <v>176</v>
      </c>
      <c r="E3204" s="148" t="s">
        <v>19</v>
      </c>
      <c r="F3204" s="149" t="s">
        <v>2291</v>
      </c>
      <c r="H3204" s="148" t="s">
        <v>19</v>
      </c>
      <c r="I3204" s="150"/>
      <c r="L3204" s="147"/>
      <c r="M3204" s="151"/>
      <c r="T3204" s="152"/>
      <c r="AT3204" s="148" t="s">
        <v>176</v>
      </c>
      <c r="AU3204" s="148" t="s">
        <v>86</v>
      </c>
      <c r="AV3204" s="12" t="s">
        <v>84</v>
      </c>
      <c r="AW3204" s="12" t="s">
        <v>37</v>
      </c>
      <c r="AX3204" s="12" t="s">
        <v>76</v>
      </c>
      <c r="AY3204" s="148" t="s">
        <v>163</v>
      </c>
    </row>
    <row r="3205" spans="2:65" s="12" customFormat="1">
      <c r="B3205" s="147"/>
      <c r="D3205" s="141" t="s">
        <v>176</v>
      </c>
      <c r="E3205" s="148" t="s">
        <v>19</v>
      </c>
      <c r="F3205" s="149" t="s">
        <v>2282</v>
      </c>
      <c r="H3205" s="148" t="s">
        <v>19</v>
      </c>
      <c r="I3205" s="150"/>
      <c r="L3205" s="147"/>
      <c r="M3205" s="151"/>
      <c r="T3205" s="152"/>
      <c r="AT3205" s="148" t="s">
        <v>176</v>
      </c>
      <c r="AU3205" s="148" t="s">
        <v>86</v>
      </c>
      <c r="AV3205" s="12" t="s">
        <v>84</v>
      </c>
      <c r="AW3205" s="12" t="s">
        <v>37</v>
      </c>
      <c r="AX3205" s="12" t="s">
        <v>76</v>
      </c>
      <c r="AY3205" s="148" t="s">
        <v>163</v>
      </c>
    </row>
    <row r="3206" spans="2:65" s="13" customFormat="1">
      <c r="B3206" s="153"/>
      <c r="D3206" s="141" t="s">
        <v>176</v>
      </c>
      <c r="E3206" s="154" t="s">
        <v>19</v>
      </c>
      <c r="F3206" s="155" t="s">
        <v>2305</v>
      </c>
      <c r="H3206" s="156">
        <v>6.4000000000000001E-2</v>
      </c>
      <c r="I3206" s="157"/>
      <c r="L3206" s="153"/>
      <c r="M3206" s="158"/>
      <c r="T3206" s="159"/>
      <c r="AT3206" s="154" t="s">
        <v>176</v>
      </c>
      <c r="AU3206" s="154" t="s">
        <v>86</v>
      </c>
      <c r="AV3206" s="13" t="s">
        <v>86</v>
      </c>
      <c r="AW3206" s="13" t="s">
        <v>37</v>
      </c>
      <c r="AX3206" s="13" t="s">
        <v>76</v>
      </c>
      <c r="AY3206" s="154" t="s">
        <v>163</v>
      </c>
    </row>
    <row r="3207" spans="2:65" s="14" customFormat="1">
      <c r="B3207" s="160"/>
      <c r="D3207" s="141" t="s">
        <v>176</v>
      </c>
      <c r="E3207" s="161" t="s">
        <v>19</v>
      </c>
      <c r="F3207" s="162" t="s">
        <v>178</v>
      </c>
      <c r="H3207" s="163">
        <v>6.4000000000000001E-2</v>
      </c>
      <c r="I3207" s="164"/>
      <c r="L3207" s="160"/>
      <c r="M3207" s="165"/>
      <c r="T3207" s="166"/>
      <c r="AT3207" s="161" t="s">
        <v>176</v>
      </c>
      <c r="AU3207" s="161" t="s">
        <v>86</v>
      </c>
      <c r="AV3207" s="14" t="s">
        <v>170</v>
      </c>
      <c r="AW3207" s="14" t="s">
        <v>37</v>
      </c>
      <c r="AX3207" s="14" t="s">
        <v>84</v>
      </c>
      <c r="AY3207" s="161" t="s">
        <v>163</v>
      </c>
    </row>
    <row r="3208" spans="2:65" s="13" customFormat="1">
      <c r="B3208" s="153"/>
      <c r="D3208" s="141" t="s">
        <v>176</v>
      </c>
      <c r="F3208" s="155" t="s">
        <v>2306</v>
      </c>
      <c r="H3208" s="156">
        <v>7.0000000000000007E-2</v>
      </c>
      <c r="I3208" s="157"/>
      <c r="L3208" s="153"/>
      <c r="M3208" s="158"/>
      <c r="T3208" s="159"/>
      <c r="AT3208" s="154" t="s">
        <v>176</v>
      </c>
      <c r="AU3208" s="154" t="s">
        <v>86</v>
      </c>
      <c r="AV3208" s="13" t="s">
        <v>86</v>
      </c>
      <c r="AW3208" s="13" t="s">
        <v>4</v>
      </c>
      <c r="AX3208" s="13" t="s">
        <v>84</v>
      </c>
      <c r="AY3208" s="154" t="s">
        <v>163</v>
      </c>
    </row>
    <row r="3209" spans="2:65" s="1" customFormat="1" ht="21.75" customHeight="1">
      <c r="B3209" s="33"/>
      <c r="C3209" s="167" t="s">
        <v>2307</v>
      </c>
      <c r="D3209" s="167" t="s">
        <v>323</v>
      </c>
      <c r="E3209" s="168" t="s">
        <v>747</v>
      </c>
      <c r="F3209" s="169" t="s">
        <v>748</v>
      </c>
      <c r="G3209" s="170" t="s">
        <v>277</v>
      </c>
      <c r="H3209" s="171">
        <v>0.21199999999999999</v>
      </c>
      <c r="I3209" s="172"/>
      <c r="J3209" s="173">
        <f>ROUND(I3209*H3209,2)</f>
        <v>0</v>
      </c>
      <c r="K3209" s="169" t="s">
        <v>169</v>
      </c>
      <c r="L3209" s="174"/>
      <c r="M3209" s="175" t="s">
        <v>19</v>
      </c>
      <c r="N3209" s="176" t="s">
        <v>47</v>
      </c>
      <c r="P3209" s="137">
        <f>O3209*H3209</f>
        <v>0</v>
      </c>
      <c r="Q3209" s="137">
        <v>1</v>
      </c>
      <c r="R3209" s="137">
        <f>Q3209*H3209</f>
        <v>0.21199999999999999</v>
      </c>
      <c r="S3209" s="137">
        <v>0</v>
      </c>
      <c r="T3209" s="138">
        <f>S3209*H3209</f>
        <v>0</v>
      </c>
      <c r="AR3209" s="139" t="s">
        <v>403</v>
      </c>
      <c r="AT3209" s="139" t="s">
        <v>323</v>
      </c>
      <c r="AU3209" s="139" t="s">
        <v>86</v>
      </c>
      <c r="AY3209" s="18" t="s">
        <v>163</v>
      </c>
      <c r="BE3209" s="140">
        <f>IF(N3209="základní",J3209,0)</f>
        <v>0</v>
      </c>
      <c r="BF3209" s="140">
        <f>IF(N3209="snížená",J3209,0)</f>
        <v>0</v>
      </c>
      <c r="BG3209" s="140">
        <f>IF(N3209="zákl. přenesená",J3209,0)</f>
        <v>0</v>
      </c>
      <c r="BH3209" s="140">
        <f>IF(N3209="sníž. přenesená",J3209,0)</f>
        <v>0</v>
      </c>
      <c r="BI3209" s="140">
        <f>IF(N3209="nulová",J3209,0)</f>
        <v>0</v>
      </c>
      <c r="BJ3209" s="18" t="s">
        <v>84</v>
      </c>
      <c r="BK3209" s="140">
        <f>ROUND(I3209*H3209,2)</f>
        <v>0</v>
      </c>
      <c r="BL3209" s="18" t="s">
        <v>302</v>
      </c>
      <c r="BM3209" s="139" t="s">
        <v>2308</v>
      </c>
    </row>
    <row r="3210" spans="2:65" s="1" customFormat="1">
      <c r="B3210" s="33"/>
      <c r="D3210" s="141" t="s">
        <v>172</v>
      </c>
      <c r="F3210" s="142" t="s">
        <v>748</v>
      </c>
      <c r="I3210" s="143"/>
      <c r="L3210" s="33"/>
      <c r="M3210" s="144"/>
      <c r="T3210" s="54"/>
      <c r="AT3210" s="18" t="s">
        <v>172</v>
      </c>
      <c r="AU3210" s="18" t="s">
        <v>86</v>
      </c>
    </row>
    <row r="3211" spans="2:65" s="1" customFormat="1" ht="48">
      <c r="B3211" s="33"/>
      <c r="D3211" s="141" t="s">
        <v>664</v>
      </c>
      <c r="F3211" s="184" t="s">
        <v>2290</v>
      </c>
      <c r="I3211" s="143"/>
      <c r="L3211" s="33"/>
      <c r="M3211" s="144"/>
      <c r="T3211" s="54"/>
      <c r="AT3211" s="18" t="s">
        <v>664</v>
      </c>
      <c r="AU3211" s="18" t="s">
        <v>86</v>
      </c>
    </row>
    <row r="3212" spans="2:65" s="12" customFormat="1">
      <c r="B3212" s="147"/>
      <c r="D3212" s="141" t="s">
        <v>176</v>
      </c>
      <c r="E3212" s="148" t="s">
        <v>19</v>
      </c>
      <c r="F3212" s="149" t="s">
        <v>2291</v>
      </c>
      <c r="H3212" s="148" t="s">
        <v>19</v>
      </c>
      <c r="I3212" s="150"/>
      <c r="L3212" s="147"/>
      <c r="M3212" s="151"/>
      <c r="T3212" s="152"/>
      <c r="AT3212" s="148" t="s">
        <v>176</v>
      </c>
      <c r="AU3212" s="148" t="s">
        <v>86</v>
      </c>
      <c r="AV3212" s="12" t="s">
        <v>84</v>
      </c>
      <c r="AW3212" s="12" t="s">
        <v>37</v>
      </c>
      <c r="AX3212" s="12" t="s">
        <v>76</v>
      </c>
      <c r="AY3212" s="148" t="s">
        <v>163</v>
      </c>
    </row>
    <row r="3213" spans="2:65" s="12" customFormat="1">
      <c r="B3213" s="147"/>
      <c r="D3213" s="141" t="s">
        <v>176</v>
      </c>
      <c r="E3213" s="148" t="s">
        <v>19</v>
      </c>
      <c r="F3213" s="149" t="s">
        <v>2280</v>
      </c>
      <c r="H3213" s="148" t="s">
        <v>19</v>
      </c>
      <c r="I3213" s="150"/>
      <c r="L3213" s="147"/>
      <c r="M3213" s="151"/>
      <c r="T3213" s="152"/>
      <c r="AT3213" s="148" t="s">
        <v>176</v>
      </c>
      <c r="AU3213" s="148" t="s">
        <v>86</v>
      </c>
      <c r="AV3213" s="12" t="s">
        <v>84</v>
      </c>
      <c r="AW3213" s="12" t="s">
        <v>37</v>
      </c>
      <c r="AX3213" s="12" t="s">
        <v>76</v>
      </c>
      <c r="AY3213" s="148" t="s">
        <v>163</v>
      </c>
    </row>
    <row r="3214" spans="2:65" s="13" customFormat="1">
      <c r="B3214" s="153"/>
      <c r="D3214" s="141" t="s">
        <v>176</v>
      </c>
      <c r="E3214" s="154" t="s">
        <v>19</v>
      </c>
      <c r="F3214" s="155" t="s">
        <v>2309</v>
      </c>
      <c r="H3214" s="156">
        <v>0.21199999999999999</v>
      </c>
      <c r="I3214" s="157"/>
      <c r="L3214" s="153"/>
      <c r="M3214" s="158"/>
      <c r="T3214" s="159"/>
      <c r="AT3214" s="154" t="s">
        <v>176</v>
      </c>
      <c r="AU3214" s="154" t="s">
        <v>86</v>
      </c>
      <c r="AV3214" s="13" t="s">
        <v>86</v>
      </c>
      <c r="AW3214" s="13" t="s">
        <v>37</v>
      </c>
      <c r="AX3214" s="13" t="s">
        <v>76</v>
      </c>
      <c r="AY3214" s="154" t="s">
        <v>163</v>
      </c>
    </row>
    <row r="3215" spans="2:65" s="14" customFormat="1">
      <c r="B3215" s="160"/>
      <c r="D3215" s="141" t="s">
        <v>176</v>
      </c>
      <c r="E3215" s="161" t="s">
        <v>19</v>
      </c>
      <c r="F3215" s="162" t="s">
        <v>178</v>
      </c>
      <c r="H3215" s="163">
        <v>0.21199999999999999</v>
      </c>
      <c r="I3215" s="164"/>
      <c r="L3215" s="160"/>
      <c r="M3215" s="165"/>
      <c r="T3215" s="166"/>
      <c r="AT3215" s="161" t="s">
        <v>176</v>
      </c>
      <c r="AU3215" s="161" t="s">
        <v>86</v>
      </c>
      <c r="AV3215" s="14" t="s">
        <v>170</v>
      </c>
      <c r="AW3215" s="14" t="s">
        <v>37</v>
      </c>
      <c r="AX3215" s="14" t="s">
        <v>84</v>
      </c>
      <c r="AY3215" s="161" t="s">
        <v>163</v>
      </c>
    </row>
    <row r="3216" spans="2:65" s="1" customFormat="1" ht="24.15" customHeight="1">
      <c r="B3216" s="33"/>
      <c r="C3216" s="128" t="s">
        <v>2310</v>
      </c>
      <c r="D3216" s="128" t="s">
        <v>165</v>
      </c>
      <c r="E3216" s="129" t="s">
        <v>2311</v>
      </c>
      <c r="F3216" s="130" t="s">
        <v>2312</v>
      </c>
      <c r="G3216" s="131" t="s">
        <v>495</v>
      </c>
      <c r="H3216" s="132">
        <v>1</v>
      </c>
      <c r="I3216" s="133"/>
      <c r="J3216" s="134">
        <f>ROUND(I3216*H3216,2)</f>
        <v>0</v>
      </c>
      <c r="K3216" s="130" t="s">
        <v>19</v>
      </c>
      <c r="L3216" s="33"/>
      <c r="M3216" s="135" t="s">
        <v>19</v>
      </c>
      <c r="N3216" s="136" t="s">
        <v>47</v>
      </c>
      <c r="P3216" s="137">
        <f>O3216*H3216</f>
        <v>0</v>
      </c>
      <c r="Q3216" s="137">
        <v>0</v>
      </c>
      <c r="R3216" s="137">
        <f>Q3216*H3216</f>
        <v>0</v>
      </c>
      <c r="S3216" s="137">
        <v>1.6E-2</v>
      </c>
      <c r="T3216" s="138">
        <f>S3216*H3216</f>
        <v>1.6E-2</v>
      </c>
      <c r="AR3216" s="139" t="s">
        <v>302</v>
      </c>
      <c r="AT3216" s="139" t="s">
        <v>165</v>
      </c>
      <c r="AU3216" s="139" t="s">
        <v>86</v>
      </c>
      <c r="AY3216" s="18" t="s">
        <v>163</v>
      </c>
      <c r="BE3216" s="140">
        <f>IF(N3216="základní",J3216,0)</f>
        <v>0</v>
      </c>
      <c r="BF3216" s="140">
        <f>IF(N3216="snížená",J3216,0)</f>
        <v>0</v>
      </c>
      <c r="BG3216" s="140">
        <f>IF(N3216="zákl. přenesená",J3216,0)</f>
        <v>0</v>
      </c>
      <c r="BH3216" s="140">
        <f>IF(N3216="sníž. přenesená",J3216,0)</f>
        <v>0</v>
      </c>
      <c r="BI3216" s="140">
        <f>IF(N3216="nulová",J3216,0)</f>
        <v>0</v>
      </c>
      <c r="BJ3216" s="18" t="s">
        <v>84</v>
      </c>
      <c r="BK3216" s="140">
        <f>ROUND(I3216*H3216,2)</f>
        <v>0</v>
      </c>
      <c r="BL3216" s="18" t="s">
        <v>302</v>
      </c>
      <c r="BM3216" s="139" t="s">
        <v>2313</v>
      </c>
    </row>
    <row r="3217" spans="2:65" s="1" customFormat="1">
      <c r="B3217" s="33"/>
      <c r="D3217" s="141" t="s">
        <v>172</v>
      </c>
      <c r="F3217" s="142" t="s">
        <v>2312</v>
      </c>
      <c r="I3217" s="143"/>
      <c r="L3217" s="33"/>
      <c r="M3217" s="144"/>
      <c r="T3217" s="54"/>
      <c r="AT3217" s="18" t="s">
        <v>172</v>
      </c>
      <c r="AU3217" s="18" t="s">
        <v>86</v>
      </c>
    </row>
    <row r="3218" spans="2:65" s="1" customFormat="1" ht="24.15" customHeight="1">
      <c r="B3218" s="33"/>
      <c r="C3218" s="128" t="s">
        <v>2314</v>
      </c>
      <c r="D3218" s="128" t="s">
        <v>165</v>
      </c>
      <c r="E3218" s="129" t="s">
        <v>2315</v>
      </c>
      <c r="F3218" s="130" t="s">
        <v>2316</v>
      </c>
      <c r="G3218" s="131" t="s">
        <v>168</v>
      </c>
      <c r="H3218" s="132">
        <v>20</v>
      </c>
      <c r="I3218" s="133"/>
      <c r="J3218" s="134">
        <f>ROUND(I3218*H3218,2)</f>
        <v>0</v>
      </c>
      <c r="K3218" s="130" t="s">
        <v>169</v>
      </c>
      <c r="L3218" s="33"/>
      <c r="M3218" s="135" t="s">
        <v>19</v>
      </c>
      <c r="N3218" s="136" t="s">
        <v>47</v>
      </c>
      <c r="P3218" s="137">
        <f>O3218*H3218</f>
        <v>0</v>
      </c>
      <c r="Q3218" s="137">
        <v>0</v>
      </c>
      <c r="R3218" s="137">
        <f>Q3218*H3218</f>
        <v>0</v>
      </c>
      <c r="S3218" s="137">
        <v>0</v>
      </c>
      <c r="T3218" s="138">
        <f>S3218*H3218</f>
        <v>0</v>
      </c>
      <c r="AR3218" s="139" t="s">
        <v>302</v>
      </c>
      <c r="AT3218" s="139" t="s">
        <v>165</v>
      </c>
      <c r="AU3218" s="139" t="s">
        <v>86</v>
      </c>
      <c r="AY3218" s="18" t="s">
        <v>163</v>
      </c>
      <c r="BE3218" s="140">
        <f>IF(N3218="základní",J3218,0)</f>
        <v>0</v>
      </c>
      <c r="BF3218" s="140">
        <f>IF(N3218="snížená",J3218,0)</f>
        <v>0</v>
      </c>
      <c r="BG3218" s="140">
        <f>IF(N3218="zákl. přenesená",J3218,0)</f>
        <v>0</v>
      </c>
      <c r="BH3218" s="140">
        <f>IF(N3218="sníž. přenesená",J3218,0)</f>
        <v>0</v>
      </c>
      <c r="BI3218" s="140">
        <f>IF(N3218="nulová",J3218,0)</f>
        <v>0</v>
      </c>
      <c r="BJ3218" s="18" t="s">
        <v>84</v>
      </c>
      <c r="BK3218" s="140">
        <f>ROUND(I3218*H3218,2)</f>
        <v>0</v>
      </c>
      <c r="BL3218" s="18" t="s">
        <v>302</v>
      </c>
      <c r="BM3218" s="139" t="s">
        <v>2317</v>
      </c>
    </row>
    <row r="3219" spans="2:65" s="1" customFormat="1" ht="19.2">
      <c r="B3219" s="33"/>
      <c r="D3219" s="141" t="s">
        <v>172</v>
      </c>
      <c r="F3219" s="142" t="s">
        <v>2318</v>
      </c>
      <c r="I3219" s="143"/>
      <c r="L3219" s="33"/>
      <c r="M3219" s="144"/>
      <c r="T3219" s="54"/>
      <c r="AT3219" s="18" t="s">
        <v>172</v>
      </c>
      <c r="AU3219" s="18" t="s">
        <v>86</v>
      </c>
    </row>
    <row r="3220" spans="2:65" s="1" customFormat="1">
      <c r="B3220" s="33"/>
      <c r="D3220" s="145" t="s">
        <v>174</v>
      </c>
      <c r="F3220" s="146" t="s">
        <v>2319</v>
      </c>
      <c r="I3220" s="143"/>
      <c r="L3220" s="33"/>
      <c r="M3220" s="144"/>
      <c r="T3220" s="54"/>
      <c r="AT3220" s="18" t="s">
        <v>174</v>
      </c>
      <c r="AU3220" s="18" t="s">
        <v>86</v>
      </c>
    </row>
    <row r="3221" spans="2:65" s="1" customFormat="1" ht="19.2">
      <c r="B3221" s="33"/>
      <c r="D3221" s="141" t="s">
        <v>664</v>
      </c>
      <c r="F3221" s="184" t="s">
        <v>2273</v>
      </c>
      <c r="I3221" s="143"/>
      <c r="L3221" s="33"/>
      <c r="M3221" s="144"/>
      <c r="T3221" s="54"/>
      <c r="AT3221" s="18" t="s">
        <v>664</v>
      </c>
      <c r="AU3221" s="18" t="s">
        <v>86</v>
      </c>
    </row>
    <row r="3222" spans="2:65" s="12" customFormat="1">
      <c r="B3222" s="147"/>
      <c r="D3222" s="141" t="s">
        <v>176</v>
      </c>
      <c r="E3222" s="148" t="s">
        <v>19</v>
      </c>
      <c r="F3222" s="149" t="s">
        <v>2320</v>
      </c>
      <c r="H3222" s="148" t="s">
        <v>19</v>
      </c>
      <c r="I3222" s="150"/>
      <c r="L3222" s="147"/>
      <c r="M3222" s="151"/>
      <c r="T3222" s="152"/>
      <c r="AT3222" s="148" t="s">
        <v>176</v>
      </c>
      <c r="AU3222" s="148" t="s">
        <v>86</v>
      </c>
      <c r="AV3222" s="12" t="s">
        <v>84</v>
      </c>
      <c r="AW3222" s="12" t="s">
        <v>37</v>
      </c>
      <c r="AX3222" s="12" t="s">
        <v>76</v>
      </c>
      <c r="AY3222" s="148" t="s">
        <v>163</v>
      </c>
    </row>
    <row r="3223" spans="2:65" s="13" customFormat="1">
      <c r="B3223" s="153"/>
      <c r="D3223" s="141" t="s">
        <v>176</v>
      </c>
      <c r="E3223" s="154" t="s">
        <v>19</v>
      </c>
      <c r="F3223" s="155" t="s">
        <v>2321</v>
      </c>
      <c r="H3223" s="156">
        <v>20</v>
      </c>
      <c r="I3223" s="157"/>
      <c r="L3223" s="153"/>
      <c r="M3223" s="158"/>
      <c r="T3223" s="159"/>
      <c r="AT3223" s="154" t="s">
        <v>176</v>
      </c>
      <c r="AU3223" s="154" t="s">
        <v>86</v>
      </c>
      <c r="AV3223" s="13" t="s">
        <v>86</v>
      </c>
      <c r="AW3223" s="13" t="s">
        <v>37</v>
      </c>
      <c r="AX3223" s="13" t="s">
        <v>76</v>
      </c>
      <c r="AY3223" s="154" t="s">
        <v>163</v>
      </c>
    </row>
    <row r="3224" spans="2:65" s="14" customFormat="1">
      <c r="B3224" s="160"/>
      <c r="D3224" s="141" t="s">
        <v>176</v>
      </c>
      <c r="E3224" s="161" t="s">
        <v>19</v>
      </c>
      <c r="F3224" s="162" t="s">
        <v>178</v>
      </c>
      <c r="H3224" s="163">
        <v>20</v>
      </c>
      <c r="I3224" s="164"/>
      <c r="L3224" s="160"/>
      <c r="M3224" s="165"/>
      <c r="T3224" s="166"/>
      <c r="AT3224" s="161" t="s">
        <v>176</v>
      </c>
      <c r="AU3224" s="161" t="s">
        <v>86</v>
      </c>
      <c r="AV3224" s="14" t="s">
        <v>170</v>
      </c>
      <c r="AW3224" s="14" t="s">
        <v>37</v>
      </c>
      <c r="AX3224" s="14" t="s">
        <v>84</v>
      </c>
      <c r="AY3224" s="161" t="s">
        <v>163</v>
      </c>
    </row>
    <row r="3225" spans="2:65" s="1" customFormat="1" ht="24.15" customHeight="1">
      <c r="B3225" s="33"/>
      <c r="C3225" s="167" t="s">
        <v>2322</v>
      </c>
      <c r="D3225" s="167" t="s">
        <v>323</v>
      </c>
      <c r="E3225" s="168" t="s">
        <v>2323</v>
      </c>
      <c r="F3225" s="169" t="s">
        <v>2324</v>
      </c>
      <c r="G3225" s="170" t="s">
        <v>168</v>
      </c>
      <c r="H3225" s="171">
        <v>20</v>
      </c>
      <c r="I3225" s="172"/>
      <c r="J3225" s="173">
        <f>ROUND(I3225*H3225,2)</f>
        <v>0</v>
      </c>
      <c r="K3225" s="169" t="s">
        <v>169</v>
      </c>
      <c r="L3225" s="174"/>
      <c r="M3225" s="175" t="s">
        <v>19</v>
      </c>
      <c r="N3225" s="176" t="s">
        <v>47</v>
      </c>
      <c r="P3225" s="137">
        <f>O3225*H3225</f>
        <v>0</v>
      </c>
      <c r="Q3225" s="137">
        <v>1.0699999999999999E-2</v>
      </c>
      <c r="R3225" s="137">
        <f>Q3225*H3225</f>
        <v>0.214</v>
      </c>
      <c r="S3225" s="137">
        <v>0</v>
      </c>
      <c r="T3225" s="138">
        <f>S3225*H3225</f>
        <v>0</v>
      </c>
      <c r="AR3225" s="139" t="s">
        <v>403</v>
      </c>
      <c r="AT3225" s="139" t="s">
        <v>323</v>
      </c>
      <c r="AU3225" s="139" t="s">
        <v>86</v>
      </c>
      <c r="AY3225" s="18" t="s">
        <v>163</v>
      </c>
      <c r="BE3225" s="140">
        <f>IF(N3225="základní",J3225,0)</f>
        <v>0</v>
      </c>
      <c r="BF3225" s="140">
        <f>IF(N3225="snížená",J3225,0)</f>
        <v>0</v>
      </c>
      <c r="BG3225" s="140">
        <f>IF(N3225="zákl. přenesená",J3225,0)</f>
        <v>0</v>
      </c>
      <c r="BH3225" s="140">
        <f>IF(N3225="sníž. přenesená",J3225,0)</f>
        <v>0</v>
      </c>
      <c r="BI3225" s="140">
        <f>IF(N3225="nulová",J3225,0)</f>
        <v>0</v>
      </c>
      <c r="BJ3225" s="18" t="s">
        <v>84</v>
      </c>
      <c r="BK3225" s="140">
        <f>ROUND(I3225*H3225,2)</f>
        <v>0</v>
      </c>
      <c r="BL3225" s="18" t="s">
        <v>302</v>
      </c>
      <c r="BM3225" s="139" t="s">
        <v>2325</v>
      </c>
    </row>
    <row r="3226" spans="2:65" s="1" customFormat="1" ht="19.2">
      <c r="B3226" s="33"/>
      <c r="D3226" s="141" t="s">
        <v>172</v>
      </c>
      <c r="F3226" s="142" t="s">
        <v>2324</v>
      </c>
      <c r="I3226" s="143"/>
      <c r="L3226" s="33"/>
      <c r="M3226" s="144"/>
      <c r="T3226" s="54"/>
      <c r="AT3226" s="18" t="s">
        <v>172</v>
      </c>
      <c r="AU3226" s="18" t="s">
        <v>86</v>
      </c>
    </row>
    <row r="3227" spans="2:65" s="1" customFormat="1" ht="24.15" customHeight="1">
      <c r="B3227" s="33"/>
      <c r="C3227" s="128" t="s">
        <v>2326</v>
      </c>
      <c r="D3227" s="128" t="s">
        <v>165</v>
      </c>
      <c r="E3227" s="129" t="s">
        <v>2327</v>
      </c>
      <c r="F3227" s="130" t="s">
        <v>2328</v>
      </c>
      <c r="G3227" s="131" t="s">
        <v>202</v>
      </c>
      <c r="H3227" s="132">
        <v>8.0370000000000008</v>
      </c>
      <c r="I3227" s="133"/>
      <c r="J3227" s="134">
        <f>ROUND(I3227*H3227,2)</f>
        <v>0</v>
      </c>
      <c r="K3227" s="130" t="s">
        <v>169</v>
      </c>
      <c r="L3227" s="33"/>
      <c r="M3227" s="135" t="s">
        <v>19</v>
      </c>
      <c r="N3227" s="136" t="s">
        <v>47</v>
      </c>
      <c r="P3227" s="137">
        <f>O3227*H3227</f>
        <v>0</v>
      </c>
      <c r="Q3227" s="137">
        <v>0</v>
      </c>
      <c r="R3227" s="137">
        <f>Q3227*H3227</f>
        <v>0</v>
      </c>
      <c r="S3227" s="137">
        <v>0</v>
      </c>
      <c r="T3227" s="138">
        <f>S3227*H3227</f>
        <v>0</v>
      </c>
      <c r="AR3227" s="139" t="s">
        <v>302</v>
      </c>
      <c r="AT3227" s="139" t="s">
        <v>165</v>
      </c>
      <c r="AU3227" s="139" t="s">
        <v>86</v>
      </c>
      <c r="AY3227" s="18" t="s">
        <v>163</v>
      </c>
      <c r="BE3227" s="140">
        <f>IF(N3227="základní",J3227,0)</f>
        <v>0</v>
      </c>
      <c r="BF3227" s="140">
        <f>IF(N3227="snížená",J3227,0)</f>
        <v>0</v>
      </c>
      <c r="BG3227" s="140">
        <f>IF(N3227="zákl. přenesená",J3227,0)</f>
        <v>0</v>
      </c>
      <c r="BH3227" s="140">
        <f>IF(N3227="sníž. přenesená",J3227,0)</f>
        <v>0</v>
      </c>
      <c r="BI3227" s="140">
        <f>IF(N3227="nulová",J3227,0)</f>
        <v>0</v>
      </c>
      <c r="BJ3227" s="18" t="s">
        <v>84</v>
      </c>
      <c r="BK3227" s="140">
        <f>ROUND(I3227*H3227,2)</f>
        <v>0</v>
      </c>
      <c r="BL3227" s="18" t="s">
        <v>302</v>
      </c>
      <c r="BM3227" s="139" t="s">
        <v>2329</v>
      </c>
    </row>
    <row r="3228" spans="2:65" s="1" customFormat="1" ht="28.8">
      <c r="B3228" s="33"/>
      <c r="D3228" s="141" t="s">
        <v>172</v>
      </c>
      <c r="F3228" s="142" t="s">
        <v>2330</v>
      </c>
      <c r="I3228" s="143"/>
      <c r="L3228" s="33"/>
      <c r="M3228" s="144"/>
      <c r="T3228" s="54"/>
      <c r="AT3228" s="18" t="s">
        <v>172</v>
      </c>
      <c r="AU3228" s="18" t="s">
        <v>86</v>
      </c>
    </row>
    <row r="3229" spans="2:65" s="1" customFormat="1">
      <c r="B3229" s="33"/>
      <c r="D3229" s="145" t="s">
        <v>174</v>
      </c>
      <c r="F3229" s="146" t="s">
        <v>2331</v>
      </c>
      <c r="I3229" s="143"/>
      <c r="L3229" s="33"/>
      <c r="M3229" s="144"/>
      <c r="T3229" s="54"/>
      <c r="AT3229" s="18" t="s">
        <v>174</v>
      </c>
      <c r="AU3229" s="18" t="s">
        <v>86</v>
      </c>
    </row>
    <row r="3230" spans="2:65" s="1" customFormat="1" ht="19.2">
      <c r="B3230" s="33"/>
      <c r="D3230" s="141" t="s">
        <v>664</v>
      </c>
      <c r="F3230" s="184" t="s">
        <v>2273</v>
      </c>
      <c r="I3230" s="143"/>
      <c r="L3230" s="33"/>
      <c r="M3230" s="144"/>
      <c r="T3230" s="54"/>
      <c r="AT3230" s="18" t="s">
        <v>664</v>
      </c>
      <c r="AU3230" s="18" t="s">
        <v>86</v>
      </c>
    </row>
    <row r="3231" spans="2:65" s="12" customFormat="1" ht="20.399999999999999">
      <c r="B3231" s="147"/>
      <c r="D3231" s="141" t="s">
        <v>176</v>
      </c>
      <c r="E3231" s="148" t="s">
        <v>19</v>
      </c>
      <c r="F3231" s="149" t="s">
        <v>2332</v>
      </c>
      <c r="H3231" s="148" t="s">
        <v>19</v>
      </c>
      <c r="I3231" s="150"/>
      <c r="L3231" s="147"/>
      <c r="M3231" s="151"/>
      <c r="T3231" s="152"/>
      <c r="AT3231" s="148" t="s">
        <v>176</v>
      </c>
      <c r="AU3231" s="148" t="s">
        <v>86</v>
      </c>
      <c r="AV3231" s="12" t="s">
        <v>84</v>
      </c>
      <c r="AW3231" s="12" t="s">
        <v>37</v>
      </c>
      <c r="AX3231" s="12" t="s">
        <v>76</v>
      </c>
      <c r="AY3231" s="148" t="s">
        <v>163</v>
      </c>
    </row>
    <row r="3232" spans="2:65" s="13" customFormat="1">
      <c r="B3232" s="153"/>
      <c r="D3232" s="141" t="s">
        <v>176</v>
      </c>
      <c r="E3232" s="154" t="s">
        <v>19</v>
      </c>
      <c r="F3232" s="155" t="s">
        <v>2333</v>
      </c>
      <c r="H3232" s="156">
        <v>8.0370000000000008</v>
      </c>
      <c r="I3232" s="157"/>
      <c r="L3232" s="153"/>
      <c r="M3232" s="158"/>
      <c r="T3232" s="159"/>
      <c r="AT3232" s="154" t="s">
        <v>176</v>
      </c>
      <c r="AU3232" s="154" t="s">
        <v>86</v>
      </c>
      <c r="AV3232" s="13" t="s">
        <v>86</v>
      </c>
      <c r="AW3232" s="13" t="s">
        <v>37</v>
      </c>
      <c r="AX3232" s="13" t="s">
        <v>76</v>
      </c>
      <c r="AY3232" s="154" t="s">
        <v>163</v>
      </c>
    </row>
    <row r="3233" spans="2:65" s="14" customFormat="1">
      <c r="B3233" s="160"/>
      <c r="D3233" s="141" t="s">
        <v>176</v>
      </c>
      <c r="E3233" s="161" t="s">
        <v>19</v>
      </c>
      <c r="F3233" s="162" t="s">
        <v>178</v>
      </c>
      <c r="H3233" s="163">
        <v>8.0370000000000008</v>
      </c>
      <c r="I3233" s="164"/>
      <c r="L3233" s="160"/>
      <c r="M3233" s="165"/>
      <c r="T3233" s="166"/>
      <c r="AT3233" s="161" t="s">
        <v>176</v>
      </c>
      <c r="AU3233" s="161" t="s">
        <v>86</v>
      </c>
      <c r="AV3233" s="14" t="s">
        <v>170</v>
      </c>
      <c r="AW3233" s="14" t="s">
        <v>37</v>
      </c>
      <c r="AX3233" s="14" t="s">
        <v>84</v>
      </c>
      <c r="AY3233" s="161" t="s">
        <v>163</v>
      </c>
    </row>
    <row r="3234" spans="2:65" s="1" customFormat="1" ht="24.15" customHeight="1">
      <c r="B3234" s="33"/>
      <c r="C3234" s="167" t="s">
        <v>2334</v>
      </c>
      <c r="D3234" s="167" t="s">
        <v>323</v>
      </c>
      <c r="E3234" s="168" t="s">
        <v>2335</v>
      </c>
      <c r="F3234" s="169" t="s">
        <v>2336</v>
      </c>
      <c r="G3234" s="170" t="s">
        <v>277</v>
      </c>
      <c r="H3234" s="171">
        <v>0.48</v>
      </c>
      <c r="I3234" s="172"/>
      <c r="J3234" s="173">
        <f>ROUND(I3234*H3234,2)</f>
        <v>0</v>
      </c>
      <c r="K3234" s="169" t="s">
        <v>169</v>
      </c>
      <c r="L3234" s="174"/>
      <c r="M3234" s="175" t="s">
        <v>19</v>
      </c>
      <c r="N3234" s="176" t="s">
        <v>47</v>
      </c>
      <c r="P3234" s="137">
        <f>O3234*H3234</f>
        <v>0</v>
      </c>
      <c r="Q3234" s="137">
        <v>1</v>
      </c>
      <c r="R3234" s="137">
        <f>Q3234*H3234</f>
        <v>0.48</v>
      </c>
      <c r="S3234" s="137">
        <v>0</v>
      </c>
      <c r="T3234" s="138">
        <f>S3234*H3234</f>
        <v>0</v>
      </c>
      <c r="AR3234" s="139" t="s">
        <v>403</v>
      </c>
      <c r="AT3234" s="139" t="s">
        <v>323</v>
      </c>
      <c r="AU3234" s="139" t="s">
        <v>86</v>
      </c>
      <c r="AY3234" s="18" t="s">
        <v>163</v>
      </c>
      <c r="BE3234" s="140">
        <f>IF(N3234="základní",J3234,0)</f>
        <v>0</v>
      </c>
      <c r="BF3234" s="140">
        <f>IF(N3234="snížená",J3234,0)</f>
        <v>0</v>
      </c>
      <c r="BG3234" s="140">
        <f>IF(N3234="zákl. přenesená",J3234,0)</f>
        <v>0</v>
      </c>
      <c r="BH3234" s="140">
        <f>IF(N3234="sníž. přenesená",J3234,0)</f>
        <v>0</v>
      </c>
      <c r="BI3234" s="140">
        <f>IF(N3234="nulová",J3234,0)</f>
        <v>0</v>
      </c>
      <c r="BJ3234" s="18" t="s">
        <v>84</v>
      </c>
      <c r="BK3234" s="140">
        <f>ROUND(I3234*H3234,2)</f>
        <v>0</v>
      </c>
      <c r="BL3234" s="18" t="s">
        <v>302</v>
      </c>
      <c r="BM3234" s="139" t="s">
        <v>2337</v>
      </c>
    </row>
    <row r="3235" spans="2:65" s="1" customFormat="1">
      <c r="B3235" s="33"/>
      <c r="D3235" s="141" t="s">
        <v>172</v>
      </c>
      <c r="F3235" s="142" t="s">
        <v>2336</v>
      </c>
      <c r="I3235" s="143"/>
      <c r="L3235" s="33"/>
      <c r="M3235" s="144"/>
      <c r="T3235" s="54"/>
      <c r="AT3235" s="18" t="s">
        <v>172</v>
      </c>
      <c r="AU3235" s="18" t="s">
        <v>86</v>
      </c>
    </row>
    <row r="3236" spans="2:65" s="1" customFormat="1" ht="48">
      <c r="B3236" s="33"/>
      <c r="D3236" s="141" t="s">
        <v>664</v>
      </c>
      <c r="F3236" s="184" t="s">
        <v>2290</v>
      </c>
      <c r="I3236" s="143"/>
      <c r="L3236" s="33"/>
      <c r="M3236" s="144"/>
      <c r="T3236" s="54"/>
      <c r="AT3236" s="18" t="s">
        <v>664</v>
      </c>
      <c r="AU3236" s="18" t="s">
        <v>86</v>
      </c>
    </row>
    <row r="3237" spans="2:65" s="12" customFormat="1">
      <c r="B3237" s="147"/>
      <c r="D3237" s="141" t="s">
        <v>176</v>
      </c>
      <c r="E3237" s="148" t="s">
        <v>19</v>
      </c>
      <c r="F3237" s="149" t="s">
        <v>2338</v>
      </c>
      <c r="H3237" s="148" t="s">
        <v>19</v>
      </c>
      <c r="I3237" s="150"/>
      <c r="L3237" s="147"/>
      <c r="M3237" s="151"/>
      <c r="T3237" s="152"/>
      <c r="AT3237" s="148" t="s">
        <v>176</v>
      </c>
      <c r="AU3237" s="148" t="s">
        <v>86</v>
      </c>
      <c r="AV3237" s="12" t="s">
        <v>84</v>
      </c>
      <c r="AW3237" s="12" t="s">
        <v>37</v>
      </c>
      <c r="AX3237" s="12" t="s">
        <v>76</v>
      </c>
      <c r="AY3237" s="148" t="s">
        <v>163</v>
      </c>
    </row>
    <row r="3238" spans="2:65" s="12" customFormat="1">
      <c r="B3238" s="147"/>
      <c r="D3238" s="141" t="s">
        <v>176</v>
      </c>
      <c r="E3238" s="148" t="s">
        <v>19</v>
      </c>
      <c r="F3238" s="149" t="s">
        <v>2339</v>
      </c>
      <c r="H3238" s="148" t="s">
        <v>19</v>
      </c>
      <c r="I3238" s="150"/>
      <c r="L3238" s="147"/>
      <c r="M3238" s="151"/>
      <c r="T3238" s="152"/>
      <c r="AT3238" s="148" t="s">
        <v>176</v>
      </c>
      <c r="AU3238" s="148" t="s">
        <v>86</v>
      </c>
      <c r="AV3238" s="12" t="s">
        <v>84</v>
      </c>
      <c r="AW3238" s="12" t="s">
        <v>37</v>
      </c>
      <c r="AX3238" s="12" t="s">
        <v>76</v>
      </c>
      <c r="AY3238" s="148" t="s">
        <v>163</v>
      </c>
    </row>
    <row r="3239" spans="2:65" s="13" customFormat="1">
      <c r="B3239" s="153"/>
      <c r="D3239" s="141" t="s">
        <v>176</v>
      </c>
      <c r="E3239" s="154" t="s">
        <v>19</v>
      </c>
      <c r="F3239" s="155" t="s">
        <v>2340</v>
      </c>
      <c r="H3239" s="156">
        <v>2.9000000000000001E-2</v>
      </c>
      <c r="I3239" s="157"/>
      <c r="L3239" s="153"/>
      <c r="M3239" s="158"/>
      <c r="T3239" s="159"/>
      <c r="AT3239" s="154" t="s">
        <v>176</v>
      </c>
      <c r="AU3239" s="154" t="s">
        <v>86</v>
      </c>
      <c r="AV3239" s="13" t="s">
        <v>86</v>
      </c>
      <c r="AW3239" s="13" t="s">
        <v>37</v>
      </c>
      <c r="AX3239" s="13" t="s">
        <v>76</v>
      </c>
      <c r="AY3239" s="154" t="s">
        <v>163</v>
      </c>
    </row>
    <row r="3240" spans="2:65" s="13" customFormat="1">
      <c r="B3240" s="153"/>
      <c r="D3240" s="141" t="s">
        <v>176</v>
      </c>
      <c r="E3240" s="154" t="s">
        <v>19</v>
      </c>
      <c r="F3240" s="155" t="s">
        <v>2341</v>
      </c>
      <c r="H3240" s="156">
        <v>0.40699999999999997</v>
      </c>
      <c r="I3240" s="157"/>
      <c r="L3240" s="153"/>
      <c r="M3240" s="158"/>
      <c r="T3240" s="159"/>
      <c r="AT3240" s="154" t="s">
        <v>176</v>
      </c>
      <c r="AU3240" s="154" t="s">
        <v>86</v>
      </c>
      <c r="AV3240" s="13" t="s">
        <v>86</v>
      </c>
      <c r="AW3240" s="13" t="s">
        <v>37</v>
      </c>
      <c r="AX3240" s="13" t="s">
        <v>76</v>
      </c>
      <c r="AY3240" s="154" t="s">
        <v>163</v>
      </c>
    </row>
    <row r="3241" spans="2:65" s="14" customFormat="1">
      <c r="B3241" s="160"/>
      <c r="D3241" s="141" t="s">
        <v>176</v>
      </c>
      <c r="E3241" s="161" t="s">
        <v>19</v>
      </c>
      <c r="F3241" s="162" t="s">
        <v>178</v>
      </c>
      <c r="H3241" s="163">
        <v>0.436</v>
      </c>
      <c r="I3241" s="164"/>
      <c r="L3241" s="160"/>
      <c r="M3241" s="165"/>
      <c r="T3241" s="166"/>
      <c r="AT3241" s="161" t="s">
        <v>176</v>
      </c>
      <c r="AU3241" s="161" t="s">
        <v>86</v>
      </c>
      <c r="AV3241" s="14" t="s">
        <v>170</v>
      </c>
      <c r="AW3241" s="14" t="s">
        <v>37</v>
      </c>
      <c r="AX3241" s="14" t="s">
        <v>84</v>
      </c>
      <c r="AY3241" s="161" t="s">
        <v>163</v>
      </c>
    </row>
    <row r="3242" spans="2:65" s="13" customFormat="1">
      <c r="B3242" s="153"/>
      <c r="D3242" s="141" t="s">
        <v>176</v>
      </c>
      <c r="F3242" s="155" t="s">
        <v>2342</v>
      </c>
      <c r="H3242" s="156">
        <v>0.48</v>
      </c>
      <c r="I3242" s="157"/>
      <c r="L3242" s="153"/>
      <c r="M3242" s="158"/>
      <c r="T3242" s="159"/>
      <c r="AT3242" s="154" t="s">
        <v>176</v>
      </c>
      <c r="AU3242" s="154" t="s">
        <v>86</v>
      </c>
      <c r="AV3242" s="13" t="s">
        <v>86</v>
      </c>
      <c r="AW3242" s="13" t="s">
        <v>4</v>
      </c>
      <c r="AX3242" s="13" t="s">
        <v>84</v>
      </c>
      <c r="AY3242" s="154" t="s">
        <v>163</v>
      </c>
    </row>
    <row r="3243" spans="2:65" s="1" customFormat="1" ht="21.75" customHeight="1">
      <c r="B3243" s="33"/>
      <c r="C3243" s="167" t="s">
        <v>2343</v>
      </c>
      <c r="D3243" s="167" t="s">
        <v>323</v>
      </c>
      <c r="E3243" s="168" t="s">
        <v>2344</v>
      </c>
      <c r="F3243" s="169" t="s">
        <v>2345</v>
      </c>
      <c r="G3243" s="170" t="s">
        <v>277</v>
      </c>
      <c r="H3243" s="171">
        <v>0.13600000000000001</v>
      </c>
      <c r="I3243" s="172"/>
      <c r="J3243" s="173">
        <f>ROUND(I3243*H3243,2)</f>
        <v>0</v>
      </c>
      <c r="K3243" s="169" t="s">
        <v>169</v>
      </c>
      <c r="L3243" s="174"/>
      <c r="M3243" s="175" t="s">
        <v>19</v>
      </c>
      <c r="N3243" s="176" t="s">
        <v>47</v>
      </c>
      <c r="P3243" s="137">
        <f>O3243*H3243</f>
        <v>0</v>
      </c>
      <c r="Q3243" s="137">
        <v>1</v>
      </c>
      <c r="R3243" s="137">
        <f>Q3243*H3243</f>
        <v>0.13600000000000001</v>
      </c>
      <c r="S3243" s="137">
        <v>0</v>
      </c>
      <c r="T3243" s="138">
        <f>S3243*H3243</f>
        <v>0</v>
      </c>
      <c r="AR3243" s="139" t="s">
        <v>403</v>
      </c>
      <c r="AT3243" s="139" t="s">
        <v>323</v>
      </c>
      <c r="AU3243" s="139" t="s">
        <v>86</v>
      </c>
      <c r="AY3243" s="18" t="s">
        <v>163</v>
      </c>
      <c r="BE3243" s="140">
        <f>IF(N3243="základní",J3243,0)</f>
        <v>0</v>
      </c>
      <c r="BF3243" s="140">
        <f>IF(N3243="snížená",J3243,0)</f>
        <v>0</v>
      </c>
      <c r="BG3243" s="140">
        <f>IF(N3243="zákl. přenesená",J3243,0)</f>
        <v>0</v>
      </c>
      <c r="BH3243" s="140">
        <f>IF(N3243="sníž. přenesená",J3243,0)</f>
        <v>0</v>
      </c>
      <c r="BI3243" s="140">
        <f>IF(N3243="nulová",J3243,0)</f>
        <v>0</v>
      </c>
      <c r="BJ3243" s="18" t="s">
        <v>84</v>
      </c>
      <c r="BK3243" s="140">
        <f>ROUND(I3243*H3243,2)</f>
        <v>0</v>
      </c>
      <c r="BL3243" s="18" t="s">
        <v>302</v>
      </c>
      <c r="BM3243" s="139" t="s">
        <v>2346</v>
      </c>
    </row>
    <row r="3244" spans="2:65" s="1" customFormat="1">
      <c r="B3244" s="33"/>
      <c r="D3244" s="141" t="s">
        <v>172</v>
      </c>
      <c r="F3244" s="142" t="s">
        <v>2345</v>
      </c>
      <c r="I3244" s="143"/>
      <c r="L3244" s="33"/>
      <c r="M3244" s="144"/>
      <c r="T3244" s="54"/>
      <c r="AT3244" s="18" t="s">
        <v>172</v>
      </c>
      <c r="AU3244" s="18" t="s">
        <v>86</v>
      </c>
    </row>
    <row r="3245" spans="2:65" s="1" customFormat="1" ht="48">
      <c r="B3245" s="33"/>
      <c r="D3245" s="141" t="s">
        <v>664</v>
      </c>
      <c r="F3245" s="184" t="s">
        <v>2290</v>
      </c>
      <c r="I3245" s="143"/>
      <c r="L3245" s="33"/>
      <c r="M3245" s="144"/>
      <c r="T3245" s="54"/>
      <c r="AT3245" s="18" t="s">
        <v>664</v>
      </c>
      <c r="AU3245" s="18" t="s">
        <v>86</v>
      </c>
    </row>
    <row r="3246" spans="2:65" s="12" customFormat="1">
      <c r="B3246" s="147"/>
      <c r="D3246" s="141" t="s">
        <v>176</v>
      </c>
      <c r="E3246" s="148" t="s">
        <v>19</v>
      </c>
      <c r="F3246" s="149" t="s">
        <v>2338</v>
      </c>
      <c r="H3246" s="148" t="s">
        <v>19</v>
      </c>
      <c r="I3246" s="150"/>
      <c r="L3246" s="147"/>
      <c r="M3246" s="151"/>
      <c r="T3246" s="152"/>
      <c r="AT3246" s="148" t="s">
        <v>176</v>
      </c>
      <c r="AU3246" s="148" t="s">
        <v>86</v>
      </c>
      <c r="AV3246" s="12" t="s">
        <v>84</v>
      </c>
      <c r="AW3246" s="12" t="s">
        <v>37</v>
      </c>
      <c r="AX3246" s="12" t="s">
        <v>76</v>
      </c>
      <c r="AY3246" s="148" t="s">
        <v>163</v>
      </c>
    </row>
    <row r="3247" spans="2:65" s="12" customFormat="1">
      <c r="B3247" s="147"/>
      <c r="D3247" s="141" t="s">
        <v>176</v>
      </c>
      <c r="E3247" s="148" t="s">
        <v>19</v>
      </c>
      <c r="F3247" s="149" t="s">
        <v>2347</v>
      </c>
      <c r="H3247" s="148" t="s">
        <v>19</v>
      </c>
      <c r="I3247" s="150"/>
      <c r="L3247" s="147"/>
      <c r="M3247" s="151"/>
      <c r="T3247" s="152"/>
      <c r="AT3247" s="148" t="s">
        <v>176</v>
      </c>
      <c r="AU3247" s="148" t="s">
        <v>86</v>
      </c>
      <c r="AV3247" s="12" t="s">
        <v>84</v>
      </c>
      <c r="AW3247" s="12" t="s">
        <v>37</v>
      </c>
      <c r="AX3247" s="12" t="s">
        <v>76</v>
      </c>
      <c r="AY3247" s="148" t="s">
        <v>163</v>
      </c>
    </row>
    <row r="3248" spans="2:65" s="13" customFormat="1">
      <c r="B3248" s="153"/>
      <c r="D3248" s="141" t="s">
        <v>176</v>
      </c>
      <c r="E3248" s="154" t="s">
        <v>19</v>
      </c>
      <c r="F3248" s="155" t="s">
        <v>2348</v>
      </c>
      <c r="H3248" s="156">
        <v>0.124</v>
      </c>
      <c r="I3248" s="157"/>
      <c r="L3248" s="153"/>
      <c r="M3248" s="158"/>
      <c r="T3248" s="159"/>
      <c r="AT3248" s="154" t="s">
        <v>176</v>
      </c>
      <c r="AU3248" s="154" t="s">
        <v>86</v>
      </c>
      <c r="AV3248" s="13" t="s">
        <v>86</v>
      </c>
      <c r="AW3248" s="13" t="s">
        <v>37</v>
      </c>
      <c r="AX3248" s="13" t="s">
        <v>76</v>
      </c>
      <c r="AY3248" s="154" t="s">
        <v>163</v>
      </c>
    </row>
    <row r="3249" spans="2:65" s="14" customFormat="1">
      <c r="B3249" s="160"/>
      <c r="D3249" s="141" t="s">
        <v>176</v>
      </c>
      <c r="E3249" s="161" t="s">
        <v>19</v>
      </c>
      <c r="F3249" s="162" t="s">
        <v>178</v>
      </c>
      <c r="H3249" s="163">
        <v>0.124</v>
      </c>
      <c r="I3249" s="164"/>
      <c r="L3249" s="160"/>
      <c r="M3249" s="165"/>
      <c r="T3249" s="166"/>
      <c r="AT3249" s="161" t="s">
        <v>176</v>
      </c>
      <c r="AU3249" s="161" t="s">
        <v>86</v>
      </c>
      <c r="AV3249" s="14" t="s">
        <v>170</v>
      </c>
      <c r="AW3249" s="14" t="s">
        <v>37</v>
      </c>
      <c r="AX3249" s="14" t="s">
        <v>84</v>
      </c>
      <c r="AY3249" s="161" t="s">
        <v>163</v>
      </c>
    </row>
    <row r="3250" spans="2:65" s="13" customFormat="1">
      <c r="B3250" s="153"/>
      <c r="D3250" s="141" t="s">
        <v>176</v>
      </c>
      <c r="F3250" s="155" t="s">
        <v>2349</v>
      </c>
      <c r="H3250" s="156">
        <v>0.13600000000000001</v>
      </c>
      <c r="I3250" s="157"/>
      <c r="L3250" s="153"/>
      <c r="M3250" s="158"/>
      <c r="T3250" s="159"/>
      <c r="AT3250" s="154" t="s">
        <v>176</v>
      </c>
      <c r="AU3250" s="154" t="s">
        <v>86</v>
      </c>
      <c r="AV3250" s="13" t="s">
        <v>86</v>
      </c>
      <c r="AW3250" s="13" t="s">
        <v>4</v>
      </c>
      <c r="AX3250" s="13" t="s">
        <v>84</v>
      </c>
      <c r="AY3250" s="154" t="s">
        <v>163</v>
      </c>
    </row>
    <row r="3251" spans="2:65" s="1" customFormat="1" ht="21.75" customHeight="1">
      <c r="B3251" s="33"/>
      <c r="C3251" s="167" t="s">
        <v>2350</v>
      </c>
      <c r="D3251" s="167" t="s">
        <v>323</v>
      </c>
      <c r="E3251" s="168" t="s">
        <v>2302</v>
      </c>
      <c r="F3251" s="169" t="s">
        <v>2303</v>
      </c>
      <c r="G3251" s="170" t="s">
        <v>277</v>
      </c>
      <c r="H3251" s="171">
        <v>3.5000000000000003E-2</v>
      </c>
      <c r="I3251" s="172"/>
      <c r="J3251" s="173">
        <f>ROUND(I3251*H3251,2)</f>
        <v>0</v>
      </c>
      <c r="K3251" s="169" t="s">
        <v>169</v>
      </c>
      <c r="L3251" s="174"/>
      <c r="M3251" s="175" t="s">
        <v>19</v>
      </c>
      <c r="N3251" s="176" t="s">
        <v>47</v>
      </c>
      <c r="P3251" s="137">
        <f>O3251*H3251</f>
        <v>0</v>
      </c>
      <c r="Q3251" s="137">
        <v>1</v>
      </c>
      <c r="R3251" s="137">
        <f>Q3251*H3251</f>
        <v>3.5000000000000003E-2</v>
      </c>
      <c r="S3251" s="137">
        <v>0</v>
      </c>
      <c r="T3251" s="138">
        <f>S3251*H3251</f>
        <v>0</v>
      </c>
      <c r="AR3251" s="139" t="s">
        <v>403</v>
      </c>
      <c r="AT3251" s="139" t="s">
        <v>323</v>
      </c>
      <c r="AU3251" s="139" t="s">
        <v>86</v>
      </c>
      <c r="AY3251" s="18" t="s">
        <v>163</v>
      </c>
      <c r="BE3251" s="140">
        <f>IF(N3251="základní",J3251,0)</f>
        <v>0</v>
      </c>
      <c r="BF3251" s="140">
        <f>IF(N3251="snížená",J3251,0)</f>
        <v>0</v>
      </c>
      <c r="BG3251" s="140">
        <f>IF(N3251="zákl. přenesená",J3251,0)</f>
        <v>0</v>
      </c>
      <c r="BH3251" s="140">
        <f>IF(N3251="sníž. přenesená",J3251,0)</f>
        <v>0</v>
      </c>
      <c r="BI3251" s="140">
        <f>IF(N3251="nulová",J3251,0)</f>
        <v>0</v>
      </c>
      <c r="BJ3251" s="18" t="s">
        <v>84</v>
      </c>
      <c r="BK3251" s="140">
        <f>ROUND(I3251*H3251,2)</f>
        <v>0</v>
      </c>
      <c r="BL3251" s="18" t="s">
        <v>302</v>
      </c>
      <c r="BM3251" s="139" t="s">
        <v>2351</v>
      </c>
    </row>
    <row r="3252" spans="2:65" s="1" customFormat="1">
      <c r="B3252" s="33"/>
      <c r="D3252" s="141" t="s">
        <v>172</v>
      </c>
      <c r="F3252" s="142" t="s">
        <v>2303</v>
      </c>
      <c r="I3252" s="143"/>
      <c r="L3252" s="33"/>
      <c r="M3252" s="144"/>
      <c r="T3252" s="54"/>
      <c r="AT3252" s="18" t="s">
        <v>172</v>
      </c>
      <c r="AU3252" s="18" t="s">
        <v>86</v>
      </c>
    </row>
    <row r="3253" spans="2:65" s="1" customFormat="1" ht="48">
      <c r="B3253" s="33"/>
      <c r="D3253" s="141" t="s">
        <v>664</v>
      </c>
      <c r="F3253" s="184" t="s">
        <v>2290</v>
      </c>
      <c r="I3253" s="143"/>
      <c r="L3253" s="33"/>
      <c r="M3253" s="144"/>
      <c r="T3253" s="54"/>
      <c r="AT3253" s="18" t="s">
        <v>664</v>
      </c>
      <c r="AU3253" s="18" t="s">
        <v>86</v>
      </c>
    </row>
    <row r="3254" spans="2:65" s="12" customFormat="1">
      <c r="B3254" s="147"/>
      <c r="D3254" s="141" t="s">
        <v>176</v>
      </c>
      <c r="E3254" s="148" t="s">
        <v>19</v>
      </c>
      <c r="F3254" s="149" t="s">
        <v>2338</v>
      </c>
      <c r="H3254" s="148" t="s">
        <v>19</v>
      </c>
      <c r="I3254" s="150"/>
      <c r="L3254" s="147"/>
      <c r="M3254" s="151"/>
      <c r="T3254" s="152"/>
      <c r="AT3254" s="148" t="s">
        <v>176</v>
      </c>
      <c r="AU3254" s="148" t="s">
        <v>86</v>
      </c>
      <c r="AV3254" s="12" t="s">
        <v>84</v>
      </c>
      <c r="AW3254" s="12" t="s">
        <v>37</v>
      </c>
      <c r="AX3254" s="12" t="s">
        <v>76</v>
      </c>
      <c r="AY3254" s="148" t="s">
        <v>163</v>
      </c>
    </row>
    <row r="3255" spans="2:65" s="12" customFormat="1">
      <c r="B3255" s="147"/>
      <c r="D3255" s="141" t="s">
        <v>176</v>
      </c>
      <c r="E3255" s="148" t="s">
        <v>19</v>
      </c>
      <c r="F3255" s="149" t="s">
        <v>2282</v>
      </c>
      <c r="H3255" s="148" t="s">
        <v>19</v>
      </c>
      <c r="I3255" s="150"/>
      <c r="L3255" s="147"/>
      <c r="M3255" s="151"/>
      <c r="T3255" s="152"/>
      <c r="AT3255" s="148" t="s">
        <v>176</v>
      </c>
      <c r="AU3255" s="148" t="s">
        <v>86</v>
      </c>
      <c r="AV3255" s="12" t="s">
        <v>84</v>
      </c>
      <c r="AW3255" s="12" t="s">
        <v>37</v>
      </c>
      <c r="AX3255" s="12" t="s">
        <v>76</v>
      </c>
      <c r="AY3255" s="148" t="s">
        <v>163</v>
      </c>
    </row>
    <row r="3256" spans="2:65" s="13" customFormat="1">
      <c r="B3256" s="153"/>
      <c r="D3256" s="141" t="s">
        <v>176</v>
      </c>
      <c r="E3256" s="154" t="s">
        <v>19</v>
      </c>
      <c r="F3256" s="155" t="s">
        <v>2352</v>
      </c>
      <c r="H3256" s="156">
        <v>3.2000000000000001E-2</v>
      </c>
      <c r="I3256" s="157"/>
      <c r="L3256" s="153"/>
      <c r="M3256" s="158"/>
      <c r="T3256" s="159"/>
      <c r="AT3256" s="154" t="s">
        <v>176</v>
      </c>
      <c r="AU3256" s="154" t="s">
        <v>86</v>
      </c>
      <c r="AV3256" s="13" t="s">
        <v>86</v>
      </c>
      <c r="AW3256" s="13" t="s">
        <v>37</v>
      </c>
      <c r="AX3256" s="13" t="s">
        <v>76</v>
      </c>
      <c r="AY3256" s="154" t="s">
        <v>163</v>
      </c>
    </row>
    <row r="3257" spans="2:65" s="14" customFormat="1">
      <c r="B3257" s="160"/>
      <c r="D3257" s="141" t="s">
        <v>176</v>
      </c>
      <c r="E3257" s="161" t="s">
        <v>19</v>
      </c>
      <c r="F3257" s="162" t="s">
        <v>178</v>
      </c>
      <c r="H3257" s="163">
        <v>3.2000000000000001E-2</v>
      </c>
      <c r="I3257" s="164"/>
      <c r="L3257" s="160"/>
      <c r="M3257" s="165"/>
      <c r="T3257" s="166"/>
      <c r="AT3257" s="161" t="s">
        <v>176</v>
      </c>
      <c r="AU3257" s="161" t="s">
        <v>86</v>
      </c>
      <c r="AV3257" s="14" t="s">
        <v>170</v>
      </c>
      <c r="AW3257" s="14" t="s">
        <v>37</v>
      </c>
      <c r="AX3257" s="14" t="s">
        <v>84</v>
      </c>
      <c r="AY3257" s="161" t="s">
        <v>163</v>
      </c>
    </row>
    <row r="3258" spans="2:65" s="13" customFormat="1">
      <c r="B3258" s="153"/>
      <c r="D3258" s="141" t="s">
        <v>176</v>
      </c>
      <c r="F3258" s="155" t="s">
        <v>2353</v>
      </c>
      <c r="H3258" s="156">
        <v>3.5000000000000003E-2</v>
      </c>
      <c r="I3258" s="157"/>
      <c r="L3258" s="153"/>
      <c r="M3258" s="158"/>
      <c r="T3258" s="159"/>
      <c r="AT3258" s="154" t="s">
        <v>176</v>
      </c>
      <c r="AU3258" s="154" t="s">
        <v>86</v>
      </c>
      <c r="AV3258" s="13" t="s">
        <v>86</v>
      </c>
      <c r="AW3258" s="13" t="s">
        <v>4</v>
      </c>
      <c r="AX3258" s="13" t="s">
        <v>84</v>
      </c>
      <c r="AY3258" s="154" t="s">
        <v>163</v>
      </c>
    </row>
    <row r="3259" spans="2:65" s="1" customFormat="1" ht="16.5" customHeight="1">
      <c r="B3259" s="33"/>
      <c r="C3259" s="128" t="s">
        <v>2354</v>
      </c>
      <c r="D3259" s="128" t="s">
        <v>165</v>
      </c>
      <c r="E3259" s="129" t="s">
        <v>2355</v>
      </c>
      <c r="F3259" s="130" t="s">
        <v>2356</v>
      </c>
      <c r="G3259" s="131" t="s">
        <v>187</v>
      </c>
      <c r="H3259" s="132">
        <v>2</v>
      </c>
      <c r="I3259" s="133"/>
      <c r="J3259" s="134">
        <f>ROUND(I3259*H3259,2)</f>
        <v>0</v>
      </c>
      <c r="K3259" s="130" t="s">
        <v>169</v>
      </c>
      <c r="L3259" s="33"/>
      <c r="M3259" s="135" t="s">
        <v>19</v>
      </c>
      <c r="N3259" s="136" t="s">
        <v>47</v>
      </c>
      <c r="P3259" s="137">
        <f>O3259*H3259</f>
        <v>0</v>
      </c>
      <c r="Q3259" s="137">
        <v>0</v>
      </c>
      <c r="R3259" s="137">
        <f>Q3259*H3259</f>
        <v>0</v>
      </c>
      <c r="S3259" s="137">
        <v>0</v>
      </c>
      <c r="T3259" s="138">
        <f>S3259*H3259</f>
        <v>0</v>
      </c>
      <c r="AR3259" s="139" t="s">
        <v>302</v>
      </c>
      <c r="AT3259" s="139" t="s">
        <v>165</v>
      </c>
      <c r="AU3259" s="139" t="s">
        <v>86</v>
      </c>
      <c r="AY3259" s="18" t="s">
        <v>163</v>
      </c>
      <c r="BE3259" s="140">
        <f>IF(N3259="základní",J3259,0)</f>
        <v>0</v>
      </c>
      <c r="BF3259" s="140">
        <f>IF(N3259="snížená",J3259,0)</f>
        <v>0</v>
      </c>
      <c r="BG3259" s="140">
        <f>IF(N3259="zákl. přenesená",J3259,0)</f>
        <v>0</v>
      </c>
      <c r="BH3259" s="140">
        <f>IF(N3259="sníž. přenesená",J3259,0)</f>
        <v>0</v>
      </c>
      <c r="BI3259" s="140">
        <f>IF(N3259="nulová",J3259,0)</f>
        <v>0</v>
      </c>
      <c r="BJ3259" s="18" t="s">
        <v>84</v>
      </c>
      <c r="BK3259" s="140">
        <f>ROUND(I3259*H3259,2)</f>
        <v>0</v>
      </c>
      <c r="BL3259" s="18" t="s">
        <v>302</v>
      </c>
      <c r="BM3259" s="139" t="s">
        <v>2357</v>
      </c>
    </row>
    <row r="3260" spans="2:65" s="1" customFormat="1">
      <c r="B3260" s="33"/>
      <c r="D3260" s="141" t="s">
        <v>172</v>
      </c>
      <c r="F3260" s="142" t="s">
        <v>2358</v>
      </c>
      <c r="I3260" s="143"/>
      <c r="L3260" s="33"/>
      <c r="M3260" s="144"/>
      <c r="T3260" s="54"/>
      <c r="AT3260" s="18" t="s">
        <v>172</v>
      </c>
      <c r="AU3260" s="18" t="s">
        <v>86</v>
      </c>
    </row>
    <row r="3261" spans="2:65" s="1" customFormat="1">
      <c r="B3261" s="33"/>
      <c r="D3261" s="145" t="s">
        <v>174</v>
      </c>
      <c r="F3261" s="146" t="s">
        <v>2359</v>
      </c>
      <c r="I3261" s="143"/>
      <c r="L3261" s="33"/>
      <c r="M3261" s="144"/>
      <c r="T3261" s="54"/>
      <c r="AT3261" s="18" t="s">
        <v>174</v>
      </c>
      <c r="AU3261" s="18" t="s">
        <v>86</v>
      </c>
    </row>
    <row r="3262" spans="2:65" s="1" customFormat="1" ht="19.2">
      <c r="B3262" s="33"/>
      <c r="D3262" s="141" t="s">
        <v>664</v>
      </c>
      <c r="F3262" s="184" t="s">
        <v>2273</v>
      </c>
      <c r="I3262" s="143"/>
      <c r="L3262" s="33"/>
      <c r="M3262" s="144"/>
      <c r="T3262" s="54"/>
      <c r="AT3262" s="18" t="s">
        <v>664</v>
      </c>
      <c r="AU3262" s="18" t="s">
        <v>86</v>
      </c>
    </row>
    <row r="3263" spans="2:65" s="12" customFormat="1">
      <c r="B3263" s="147"/>
      <c r="D3263" s="141" t="s">
        <v>176</v>
      </c>
      <c r="E3263" s="148" t="s">
        <v>19</v>
      </c>
      <c r="F3263" s="149" t="s">
        <v>2360</v>
      </c>
      <c r="H3263" s="148" t="s">
        <v>19</v>
      </c>
      <c r="I3263" s="150"/>
      <c r="L3263" s="147"/>
      <c r="M3263" s="151"/>
      <c r="T3263" s="152"/>
      <c r="AT3263" s="148" t="s">
        <v>176</v>
      </c>
      <c r="AU3263" s="148" t="s">
        <v>86</v>
      </c>
      <c r="AV3263" s="12" t="s">
        <v>84</v>
      </c>
      <c r="AW3263" s="12" t="s">
        <v>37</v>
      </c>
      <c r="AX3263" s="12" t="s">
        <v>76</v>
      </c>
      <c r="AY3263" s="148" t="s">
        <v>163</v>
      </c>
    </row>
    <row r="3264" spans="2:65" s="13" customFormat="1">
      <c r="B3264" s="153"/>
      <c r="D3264" s="141" t="s">
        <v>176</v>
      </c>
      <c r="E3264" s="154" t="s">
        <v>19</v>
      </c>
      <c r="F3264" s="155" t="s">
        <v>2361</v>
      </c>
      <c r="H3264" s="156">
        <v>2</v>
      </c>
      <c r="I3264" s="157"/>
      <c r="L3264" s="153"/>
      <c r="M3264" s="158"/>
      <c r="T3264" s="159"/>
      <c r="AT3264" s="154" t="s">
        <v>176</v>
      </c>
      <c r="AU3264" s="154" t="s">
        <v>86</v>
      </c>
      <c r="AV3264" s="13" t="s">
        <v>86</v>
      </c>
      <c r="AW3264" s="13" t="s">
        <v>37</v>
      </c>
      <c r="AX3264" s="13" t="s">
        <v>76</v>
      </c>
      <c r="AY3264" s="154" t="s">
        <v>163</v>
      </c>
    </row>
    <row r="3265" spans="2:65" s="14" customFormat="1">
      <c r="B3265" s="160"/>
      <c r="D3265" s="141" t="s">
        <v>176</v>
      </c>
      <c r="E3265" s="161" t="s">
        <v>19</v>
      </c>
      <c r="F3265" s="162" t="s">
        <v>178</v>
      </c>
      <c r="H3265" s="163">
        <v>2</v>
      </c>
      <c r="I3265" s="164"/>
      <c r="L3265" s="160"/>
      <c r="M3265" s="165"/>
      <c r="T3265" s="166"/>
      <c r="AT3265" s="161" t="s">
        <v>176</v>
      </c>
      <c r="AU3265" s="161" t="s">
        <v>86</v>
      </c>
      <c r="AV3265" s="14" t="s">
        <v>170</v>
      </c>
      <c r="AW3265" s="14" t="s">
        <v>37</v>
      </c>
      <c r="AX3265" s="14" t="s">
        <v>84</v>
      </c>
      <c r="AY3265" s="161" t="s">
        <v>163</v>
      </c>
    </row>
    <row r="3266" spans="2:65" s="1" customFormat="1" ht="24.15" customHeight="1">
      <c r="B3266" s="33"/>
      <c r="C3266" s="167" t="s">
        <v>2362</v>
      </c>
      <c r="D3266" s="167" t="s">
        <v>323</v>
      </c>
      <c r="E3266" s="168" t="s">
        <v>2363</v>
      </c>
      <c r="F3266" s="169" t="s">
        <v>2364</v>
      </c>
      <c r="G3266" s="170" t="s">
        <v>168</v>
      </c>
      <c r="H3266" s="171">
        <v>2</v>
      </c>
      <c r="I3266" s="172"/>
      <c r="J3266" s="173">
        <f>ROUND(I3266*H3266,2)</f>
        <v>0</v>
      </c>
      <c r="K3266" s="169" t="s">
        <v>19</v>
      </c>
      <c r="L3266" s="174"/>
      <c r="M3266" s="175" t="s">
        <v>19</v>
      </c>
      <c r="N3266" s="176" t="s">
        <v>47</v>
      </c>
      <c r="P3266" s="137">
        <f>O3266*H3266</f>
        <v>0</v>
      </c>
      <c r="Q3266" s="137">
        <v>1.0699999999999999E-2</v>
      </c>
      <c r="R3266" s="137">
        <f>Q3266*H3266</f>
        <v>2.1399999999999999E-2</v>
      </c>
      <c r="S3266" s="137">
        <v>0</v>
      </c>
      <c r="T3266" s="138">
        <f>S3266*H3266</f>
        <v>0</v>
      </c>
      <c r="AR3266" s="139" t="s">
        <v>403</v>
      </c>
      <c r="AT3266" s="139" t="s">
        <v>323</v>
      </c>
      <c r="AU3266" s="139" t="s">
        <v>86</v>
      </c>
      <c r="AY3266" s="18" t="s">
        <v>163</v>
      </c>
      <c r="BE3266" s="140">
        <f>IF(N3266="základní",J3266,0)</f>
        <v>0</v>
      </c>
      <c r="BF3266" s="140">
        <f>IF(N3266="snížená",J3266,0)</f>
        <v>0</v>
      </c>
      <c r="BG3266" s="140">
        <f>IF(N3266="zákl. přenesená",J3266,0)</f>
        <v>0</v>
      </c>
      <c r="BH3266" s="140">
        <f>IF(N3266="sníž. přenesená",J3266,0)</f>
        <v>0</v>
      </c>
      <c r="BI3266" s="140">
        <f>IF(N3266="nulová",J3266,0)</f>
        <v>0</v>
      </c>
      <c r="BJ3266" s="18" t="s">
        <v>84</v>
      </c>
      <c r="BK3266" s="140">
        <f>ROUND(I3266*H3266,2)</f>
        <v>0</v>
      </c>
      <c r="BL3266" s="18" t="s">
        <v>302</v>
      </c>
      <c r="BM3266" s="139" t="s">
        <v>2365</v>
      </c>
    </row>
    <row r="3267" spans="2:65" s="1" customFormat="1" ht="19.2">
      <c r="B3267" s="33"/>
      <c r="D3267" s="141" t="s">
        <v>172</v>
      </c>
      <c r="F3267" s="142" t="s">
        <v>2366</v>
      </c>
      <c r="I3267" s="143"/>
      <c r="L3267" s="33"/>
      <c r="M3267" s="144"/>
      <c r="T3267" s="54"/>
      <c r="AT3267" s="18" t="s">
        <v>172</v>
      </c>
      <c r="AU3267" s="18" t="s">
        <v>86</v>
      </c>
    </row>
    <row r="3268" spans="2:65" s="1" customFormat="1" ht="16.5" customHeight="1">
      <c r="B3268" s="33"/>
      <c r="C3268" s="128" t="s">
        <v>2367</v>
      </c>
      <c r="D3268" s="128" t="s">
        <v>165</v>
      </c>
      <c r="E3268" s="129" t="s">
        <v>2368</v>
      </c>
      <c r="F3268" s="130" t="s">
        <v>2369</v>
      </c>
      <c r="G3268" s="131" t="s">
        <v>187</v>
      </c>
      <c r="H3268" s="132">
        <v>31</v>
      </c>
      <c r="I3268" s="133"/>
      <c r="J3268" s="134">
        <f>ROUND(I3268*H3268,2)</f>
        <v>0</v>
      </c>
      <c r="K3268" s="130" t="s">
        <v>169</v>
      </c>
      <c r="L3268" s="33"/>
      <c r="M3268" s="135" t="s">
        <v>19</v>
      </c>
      <c r="N3268" s="136" t="s">
        <v>47</v>
      </c>
      <c r="P3268" s="137">
        <f>O3268*H3268</f>
        <v>0</v>
      </c>
      <c r="Q3268" s="137">
        <v>1E-4</v>
      </c>
      <c r="R3268" s="137">
        <f>Q3268*H3268</f>
        <v>3.1000000000000003E-3</v>
      </c>
      <c r="S3268" s="137">
        <v>0</v>
      </c>
      <c r="T3268" s="138">
        <f>S3268*H3268</f>
        <v>0</v>
      </c>
      <c r="AR3268" s="139" t="s">
        <v>302</v>
      </c>
      <c r="AT3268" s="139" t="s">
        <v>165</v>
      </c>
      <c r="AU3268" s="139" t="s">
        <v>86</v>
      </c>
      <c r="AY3268" s="18" t="s">
        <v>163</v>
      </c>
      <c r="BE3268" s="140">
        <f>IF(N3268="základní",J3268,0)</f>
        <v>0</v>
      </c>
      <c r="BF3268" s="140">
        <f>IF(N3268="snížená",J3268,0)</f>
        <v>0</v>
      </c>
      <c r="BG3268" s="140">
        <f>IF(N3268="zákl. přenesená",J3268,0)</f>
        <v>0</v>
      </c>
      <c r="BH3268" s="140">
        <f>IF(N3268="sníž. přenesená",J3268,0)</f>
        <v>0</v>
      </c>
      <c r="BI3268" s="140">
        <f>IF(N3268="nulová",J3268,0)</f>
        <v>0</v>
      </c>
      <c r="BJ3268" s="18" t="s">
        <v>84</v>
      </c>
      <c r="BK3268" s="140">
        <f>ROUND(I3268*H3268,2)</f>
        <v>0</v>
      </c>
      <c r="BL3268" s="18" t="s">
        <v>302</v>
      </c>
      <c r="BM3268" s="139" t="s">
        <v>2370</v>
      </c>
    </row>
    <row r="3269" spans="2:65" s="1" customFormat="1" ht="19.2">
      <c r="B3269" s="33"/>
      <c r="D3269" s="141" t="s">
        <v>172</v>
      </c>
      <c r="F3269" s="142" t="s">
        <v>2371</v>
      </c>
      <c r="I3269" s="143"/>
      <c r="L3269" s="33"/>
      <c r="M3269" s="144"/>
      <c r="T3269" s="54"/>
      <c r="AT3269" s="18" t="s">
        <v>172</v>
      </c>
      <c r="AU3269" s="18" t="s">
        <v>86</v>
      </c>
    </row>
    <row r="3270" spans="2:65" s="1" customFormat="1">
      <c r="B3270" s="33"/>
      <c r="D3270" s="145" t="s">
        <v>174</v>
      </c>
      <c r="F3270" s="146" t="s">
        <v>2372</v>
      </c>
      <c r="I3270" s="143"/>
      <c r="L3270" s="33"/>
      <c r="M3270" s="144"/>
      <c r="T3270" s="54"/>
      <c r="AT3270" s="18" t="s">
        <v>174</v>
      </c>
      <c r="AU3270" s="18" t="s">
        <v>86</v>
      </c>
    </row>
    <row r="3271" spans="2:65" s="1" customFormat="1" ht="19.2">
      <c r="B3271" s="33"/>
      <c r="D3271" s="141" t="s">
        <v>664</v>
      </c>
      <c r="F3271" s="184" t="s">
        <v>2273</v>
      </c>
      <c r="I3271" s="143"/>
      <c r="L3271" s="33"/>
      <c r="M3271" s="144"/>
      <c r="T3271" s="54"/>
      <c r="AT3271" s="18" t="s">
        <v>664</v>
      </c>
      <c r="AU3271" s="18" t="s">
        <v>86</v>
      </c>
    </row>
    <row r="3272" spans="2:65" s="12" customFormat="1">
      <c r="B3272" s="147"/>
      <c r="D3272" s="141" t="s">
        <v>176</v>
      </c>
      <c r="E3272" s="148" t="s">
        <v>19</v>
      </c>
      <c r="F3272" s="149" t="s">
        <v>545</v>
      </c>
      <c r="H3272" s="148" t="s">
        <v>19</v>
      </c>
      <c r="I3272" s="150"/>
      <c r="L3272" s="147"/>
      <c r="M3272" s="151"/>
      <c r="T3272" s="152"/>
      <c r="AT3272" s="148" t="s">
        <v>176</v>
      </c>
      <c r="AU3272" s="148" t="s">
        <v>86</v>
      </c>
      <c r="AV3272" s="12" t="s">
        <v>84</v>
      </c>
      <c r="AW3272" s="12" t="s">
        <v>37</v>
      </c>
      <c r="AX3272" s="12" t="s">
        <v>76</v>
      </c>
      <c r="AY3272" s="148" t="s">
        <v>163</v>
      </c>
    </row>
    <row r="3273" spans="2:65" s="13" customFormat="1">
      <c r="B3273" s="153"/>
      <c r="D3273" s="141" t="s">
        <v>176</v>
      </c>
      <c r="E3273" s="154" t="s">
        <v>19</v>
      </c>
      <c r="F3273" s="155" t="s">
        <v>2373</v>
      </c>
      <c r="H3273" s="156">
        <v>31</v>
      </c>
      <c r="I3273" s="157"/>
      <c r="L3273" s="153"/>
      <c r="M3273" s="158"/>
      <c r="T3273" s="159"/>
      <c r="AT3273" s="154" t="s">
        <v>176</v>
      </c>
      <c r="AU3273" s="154" t="s">
        <v>86</v>
      </c>
      <c r="AV3273" s="13" t="s">
        <v>86</v>
      </c>
      <c r="AW3273" s="13" t="s">
        <v>37</v>
      </c>
      <c r="AX3273" s="13" t="s">
        <v>76</v>
      </c>
      <c r="AY3273" s="154" t="s">
        <v>163</v>
      </c>
    </row>
    <row r="3274" spans="2:65" s="14" customFormat="1">
      <c r="B3274" s="160"/>
      <c r="D3274" s="141" t="s">
        <v>176</v>
      </c>
      <c r="E3274" s="161" t="s">
        <v>19</v>
      </c>
      <c r="F3274" s="162" t="s">
        <v>178</v>
      </c>
      <c r="H3274" s="163">
        <v>31</v>
      </c>
      <c r="I3274" s="164"/>
      <c r="L3274" s="160"/>
      <c r="M3274" s="165"/>
      <c r="T3274" s="166"/>
      <c r="AT3274" s="161" t="s">
        <v>176</v>
      </c>
      <c r="AU3274" s="161" t="s">
        <v>86</v>
      </c>
      <c r="AV3274" s="14" t="s">
        <v>170</v>
      </c>
      <c r="AW3274" s="14" t="s">
        <v>37</v>
      </c>
      <c r="AX3274" s="14" t="s">
        <v>84</v>
      </c>
      <c r="AY3274" s="161" t="s">
        <v>163</v>
      </c>
    </row>
    <row r="3275" spans="2:65" s="1" customFormat="1" ht="16.5" customHeight="1">
      <c r="B3275" s="33"/>
      <c r="C3275" s="167" t="s">
        <v>2374</v>
      </c>
      <c r="D3275" s="167" t="s">
        <v>323</v>
      </c>
      <c r="E3275" s="168" t="s">
        <v>2375</v>
      </c>
      <c r="F3275" s="169" t="s">
        <v>2376</v>
      </c>
      <c r="G3275" s="170" t="s">
        <v>187</v>
      </c>
      <c r="H3275" s="171">
        <v>37.200000000000003</v>
      </c>
      <c r="I3275" s="172"/>
      <c r="J3275" s="173">
        <f>ROUND(I3275*H3275,2)</f>
        <v>0</v>
      </c>
      <c r="K3275" s="169" t="s">
        <v>169</v>
      </c>
      <c r="L3275" s="174"/>
      <c r="M3275" s="175" t="s">
        <v>19</v>
      </c>
      <c r="N3275" s="176" t="s">
        <v>47</v>
      </c>
      <c r="P3275" s="137">
        <f>O3275*H3275</f>
        <v>0</v>
      </c>
      <c r="Q3275" s="137">
        <v>6.7999999999999996E-3</v>
      </c>
      <c r="R3275" s="137">
        <f>Q3275*H3275</f>
        <v>0.25296000000000002</v>
      </c>
      <c r="S3275" s="137">
        <v>0</v>
      </c>
      <c r="T3275" s="138">
        <f>S3275*H3275</f>
        <v>0</v>
      </c>
      <c r="AR3275" s="139" t="s">
        <v>403</v>
      </c>
      <c r="AT3275" s="139" t="s">
        <v>323</v>
      </c>
      <c r="AU3275" s="139" t="s">
        <v>86</v>
      </c>
      <c r="AY3275" s="18" t="s">
        <v>163</v>
      </c>
      <c r="BE3275" s="140">
        <f>IF(N3275="základní",J3275,0)</f>
        <v>0</v>
      </c>
      <c r="BF3275" s="140">
        <f>IF(N3275="snížená",J3275,0)</f>
        <v>0</v>
      </c>
      <c r="BG3275" s="140">
        <f>IF(N3275="zákl. přenesená",J3275,0)</f>
        <v>0</v>
      </c>
      <c r="BH3275" s="140">
        <f>IF(N3275="sníž. přenesená",J3275,0)</f>
        <v>0</v>
      </c>
      <c r="BI3275" s="140">
        <f>IF(N3275="nulová",J3275,0)</f>
        <v>0</v>
      </c>
      <c r="BJ3275" s="18" t="s">
        <v>84</v>
      </c>
      <c r="BK3275" s="140">
        <f>ROUND(I3275*H3275,2)</f>
        <v>0</v>
      </c>
      <c r="BL3275" s="18" t="s">
        <v>302</v>
      </c>
      <c r="BM3275" s="139" t="s">
        <v>2377</v>
      </c>
    </row>
    <row r="3276" spans="2:65" s="1" customFormat="1">
      <c r="B3276" s="33"/>
      <c r="D3276" s="141" t="s">
        <v>172</v>
      </c>
      <c r="F3276" s="142" t="s">
        <v>2376</v>
      </c>
      <c r="I3276" s="143"/>
      <c r="L3276" s="33"/>
      <c r="M3276" s="144"/>
      <c r="T3276" s="54"/>
      <c r="AT3276" s="18" t="s">
        <v>172</v>
      </c>
      <c r="AU3276" s="18" t="s">
        <v>86</v>
      </c>
    </row>
    <row r="3277" spans="2:65" s="13" customFormat="1">
      <c r="B3277" s="153"/>
      <c r="D3277" s="141" t="s">
        <v>176</v>
      </c>
      <c r="F3277" s="155" t="s">
        <v>2378</v>
      </c>
      <c r="H3277" s="156">
        <v>37.200000000000003</v>
      </c>
      <c r="I3277" s="157"/>
      <c r="L3277" s="153"/>
      <c r="M3277" s="158"/>
      <c r="T3277" s="159"/>
      <c r="AT3277" s="154" t="s">
        <v>176</v>
      </c>
      <c r="AU3277" s="154" t="s">
        <v>86</v>
      </c>
      <c r="AV3277" s="13" t="s">
        <v>86</v>
      </c>
      <c r="AW3277" s="13" t="s">
        <v>4</v>
      </c>
      <c r="AX3277" s="13" t="s">
        <v>84</v>
      </c>
      <c r="AY3277" s="154" t="s">
        <v>163</v>
      </c>
    </row>
    <row r="3278" spans="2:65" s="1" customFormat="1" ht="24.15" customHeight="1">
      <c r="B3278" s="33"/>
      <c r="C3278" s="128" t="s">
        <v>2379</v>
      </c>
      <c r="D3278" s="128" t="s">
        <v>165</v>
      </c>
      <c r="E3278" s="129" t="s">
        <v>2380</v>
      </c>
      <c r="F3278" s="130" t="s">
        <v>2381</v>
      </c>
      <c r="G3278" s="131" t="s">
        <v>168</v>
      </c>
      <c r="H3278" s="132">
        <v>2</v>
      </c>
      <c r="I3278" s="133"/>
      <c r="J3278" s="134">
        <f>ROUND(I3278*H3278,2)</f>
        <v>0</v>
      </c>
      <c r="K3278" s="130" t="s">
        <v>19</v>
      </c>
      <c r="L3278" s="33"/>
      <c r="M3278" s="135" t="s">
        <v>19</v>
      </c>
      <c r="N3278" s="136" t="s">
        <v>47</v>
      </c>
      <c r="P3278" s="137">
        <f>O3278*H3278</f>
        <v>0</v>
      </c>
      <c r="Q3278" s="137">
        <v>1.0000000000000001E-5</v>
      </c>
      <c r="R3278" s="137">
        <f>Q3278*H3278</f>
        <v>2.0000000000000002E-5</v>
      </c>
      <c r="S3278" s="137">
        <v>0</v>
      </c>
      <c r="T3278" s="138">
        <f>S3278*H3278</f>
        <v>0</v>
      </c>
      <c r="AR3278" s="139" t="s">
        <v>302</v>
      </c>
      <c r="AT3278" s="139" t="s">
        <v>165</v>
      </c>
      <c r="AU3278" s="139" t="s">
        <v>86</v>
      </c>
      <c r="AY3278" s="18" t="s">
        <v>163</v>
      </c>
      <c r="BE3278" s="140">
        <f>IF(N3278="základní",J3278,0)</f>
        <v>0</v>
      </c>
      <c r="BF3278" s="140">
        <f>IF(N3278="snížená",J3278,0)</f>
        <v>0</v>
      </c>
      <c r="BG3278" s="140">
        <f>IF(N3278="zákl. přenesená",J3278,0)</f>
        <v>0</v>
      </c>
      <c r="BH3278" s="140">
        <f>IF(N3278="sníž. přenesená",J3278,0)</f>
        <v>0</v>
      </c>
      <c r="BI3278" s="140">
        <f>IF(N3278="nulová",J3278,0)</f>
        <v>0</v>
      </c>
      <c r="BJ3278" s="18" t="s">
        <v>84</v>
      </c>
      <c r="BK3278" s="140">
        <f>ROUND(I3278*H3278,2)</f>
        <v>0</v>
      </c>
      <c r="BL3278" s="18" t="s">
        <v>302</v>
      </c>
      <c r="BM3278" s="139" t="s">
        <v>2382</v>
      </c>
    </row>
    <row r="3279" spans="2:65" s="1" customFormat="1" ht="19.2">
      <c r="B3279" s="33"/>
      <c r="D3279" s="141" t="s">
        <v>172</v>
      </c>
      <c r="F3279" s="142" t="s">
        <v>2381</v>
      </c>
      <c r="I3279" s="143"/>
      <c r="L3279" s="33"/>
      <c r="M3279" s="144"/>
      <c r="T3279" s="54"/>
      <c r="AT3279" s="18" t="s">
        <v>172</v>
      </c>
      <c r="AU3279" s="18" t="s">
        <v>86</v>
      </c>
    </row>
    <row r="3280" spans="2:65" s="1" customFormat="1" ht="24.15" customHeight="1">
      <c r="B3280" s="33"/>
      <c r="C3280" s="128" t="s">
        <v>2383</v>
      </c>
      <c r="D3280" s="128" t="s">
        <v>165</v>
      </c>
      <c r="E3280" s="129" t="s">
        <v>2384</v>
      </c>
      <c r="F3280" s="130" t="s">
        <v>2385</v>
      </c>
      <c r="G3280" s="131" t="s">
        <v>168</v>
      </c>
      <c r="H3280" s="132">
        <v>1</v>
      </c>
      <c r="I3280" s="133"/>
      <c r="J3280" s="134">
        <f>ROUND(I3280*H3280,2)</f>
        <v>0</v>
      </c>
      <c r="K3280" s="130" t="s">
        <v>19</v>
      </c>
      <c r="L3280" s="33"/>
      <c r="M3280" s="135" t="s">
        <v>19</v>
      </c>
      <c r="N3280" s="136" t="s">
        <v>47</v>
      </c>
      <c r="P3280" s="137">
        <f>O3280*H3280</f>
        <v>0</v>
      </c>
      <c r="Q3280" s="137">
        <v>0</v>
      </c>
      <c r="R3280" s="137">
        <f>Q3280*H3280</f>
        <v>0</v>
      </c>
      <c r="S3280" s="137">
        <v>0</v>
      </c>
      <c r="T3280" s="138">
        <f>S3280*H3280</f>
        <v>0</v>
      </c>
      <c r="AR3280" s="139" t="s">
        <v>302</v>
      </c>
      <c r="AT3280" s="139" t="s">
        <v>165</v>
      </c>
      <c r="AU3280" s="139" t="s">
        <v>86</v>
      </c>
      <c r="AY3280" s="18" t="s">
        <v>163</v>
      </c>
      <c r="BE3280" s="140">
        <f>IF(N3280="základní",J3280,0)</f>
        <v>0</v>
      </c>
      <c r="BF3280" s="140">
        <f>IF(N3280="snížená",J3280,0)</f>
        <v>0</v>
      </c>
      <c r="BG3280" s="140">
        <f>IF(N3280="zákl. přenesená",J3280,0)</f>
        <v>0</v>
      </c>
      <c r="BH3280" s="140">
        <f>IF(N3280="sníž. přenesená",J3280,0)</f>
        <v>0</v>
      </c>
      <c r="BI3280" s="140">
        <f>IF(N3280="nulová",J3280,0)</f>
        <v>0</v>
      </c>
      <c r="BJ3280" s="18" t="s">
        <v>84</v>
      </c>
      <c r="BK3280" s="140">
        <f>ROUND(I3280*H3280,2)</f>
        <v>0</v>
      </c>
      <c r="BL3280" s="18" t="s">
        <v>302</v>
      </c>
      <c r="BM3280" s="139" t="s">
        <v>2386</v>
      </c>
    </row>
    <row r="3281" spans="2:65" s="1" customFormat="1" ht="19.2">
      <c r="B3281" s="33"/>
      <c r="D3281" s="141" t="s">
        <v>172</v>
      </c>
      <c r="F3281" s="142" t="s">
        <v>2385</v>
      </c>
      <c r="I3281" s="143"/>
      <c r="L3281" s="33"/>
      <c r="M3281" s="144"/>
      <c r="T3281" s="54"/>
      <c r="AT3281" s="18" t="s">
        <v>172</v>
      </c>
      <c r="AU3281" s="18" t="s">
        <v>86</v>
      </c>
    </row>
    <row r="3282" spans="2:65" s="1" customFormat="1" ht="33" customHeight="1">
      <c r="B3282" s="33"/>
      <c r="C3282" s="128" t="s">
        <v>2387</v>
      </c>
      <c r="D3282" s="128" t="s">
        <v>165</v>
      </c>
      <c r="E3282" s="129" t="s">
        <v>2388</v>
      </c>
      <c r="F3282" s="130" t="s">
        <v>2389</v>
      </c>
      <c r="G3282" s="131" t="s">
        <v>168</v>
      </c>
      <c r="H3282" s="132">
        <v>2</v>
      </c>
      <c r="I3282" s="133"/>
      <c r="J3282" s="134">
        <f>ROUND(I3282*H3282,2)</f>
        <v>0</v>
      </c>
      <c r="K3282" s="130" t="s">
        <v>19</v>
      </c>
      <c r="L3282" s="33"/>
      <c r="M3282" s="135" t="s">
        <v>19</v>
      </c>
      <c r="N3282" s="136" t="s">
        <v>47</v>
      </c>
      <c r="P3282" s="137">
        <f>O3282*H3282</f>
        <v>0</v>
      </c>
      <c r="Q3282" s="137">
        <v>0</v>
      </c>
      <c r="R3282" s="137">
        <f>Q3282*H3282</f>
        <v>0</v>
      </c>
      <c r="S3282" s="137">
        <v>0</v>
      </c>
      <c r="T3282" s="138">
        <f>S3282*H3282</f>
        <v>0</v>
      </c>
      <c r="AR3282" s="139" t="s">
        <v>302</v>
      </c>
      <c r="AT3282" s="139" t="s">
        <v>165</v>
      </c>
      <c r="AU3282" s="139" t="s">
        <v>86</v>
      </c>
      <c r="AY3282" s="18" t="s">
        <v>163</v>
      </c>
      <c r="BE3282" s="140">
        <f>IF(N3282="základní",J3282,0)</f>
        <v>0</v>
      </c>
      <c r="BF3282" s="140">
        <f>IF(N3282="snížená",J3282,0)</f>
        <v>0</v>
      </c>
      <c r="BG3282" s="140">
        <f>IF(N3282="zákl. přenesená",J3282,0)</f>
        <v>0</v>
      </c>
      <c r="BH3282" s="140">
        <f>IF(N3282="sníž. přenesená",J3282,0)</f>
        <v>0</v>
      </c>
      <c r="BI3282" s="140">
        <f>IF(N3282="nulová",J3282,0)</f>
        <v>0</v>
      </c>
      <c r="BJ3282" s="18" t="s">
        <v>84</v>
      </c>
      <c r="BK3282" s="140">
        <f>ROUND(I3282*H3282,2)</f>
        <v>0</v>
      </c>
      <c r="BL3282" s="18" t="s">
        <v>302</v>
      </c>
      <c r="BM3282" s="139" t="s">
        <v>2390</v>
      </c>
    </row>
    <row r="3283" spans="2:65" s="1" customFormat="1" ht="19.2">
      <c r="B3283" s="33"/>
      <c r="D3283" s="141" t="s">
        <v>172</v>
      </c>
      <c r="F3283" s="142" t="s">
        <v>2389</v>
      </c>
      <c r="I3283" s="143"/>
      <c r="L3283" s="33"/>
      <c r="M3283" s="144"/>
      <c r="T3283" s="54"/>
      <c r="AT3283" s="18" t="s">
        <v>172</v>
      </c>
      <c r="AU3283" s="18" t="s">
        <v>86</v>
      </c>
    </row>
    <row r="3284" spans="2:65" s="1" customFormat="1" ht="24.15" customHeight="1">
      <c r="B3284" s="33"/>
      <c r="C3284" s="128" t="s">
        <v>2391</v>
      </c>
      <c r="D3284" s="128" t="s">
        <v>165</v>
      </c>
      <c r="E3284" s="129" t="s">
        <v>2392</v>
      </c>
      <c r="F3284" s="130" t="s">
        <v>2393</v>
      </c>
      <c r="G3284" s="131" t="s">
        <v>202</v>
      </c>
      <c r="H3284" s="132">
        <v>23.907</v>
      </c>
      <c r="I3284" s="133"/>
      <c r="J3284" s="134">
        <f>ROUND(I3284*H3284,2)</f>
        <v>0</v>
      </c>
      <c r="K3284" s="130" t="s">
        <v>169</v>
      </c>
      <c r="L3284" s="33"/>
      <c r="M3284" s="135" t="s">
        <v>19</v>
      </c>
      <c r="N3284" s="136" t="s">
        <v>47</v>
      </c>
      <c r="P3284" s="137">
        <f>O3284*H3284</f>
        <v>0</v>
      </c>
      <c r="Q3284" s="137">
        <v>4.0000000000000002E-4</v>
      </c>
      <c r="R3284" s="137">
        <f>Q3284*H3284</f>
        <v>9.5627999999999998E-3</v>
      </c>
      <c r="S3284" s="137">
        <v>0</v>
      </c>
      <c r="T3284" s="138">
        <f>S3284*H3284</f>
        <v>0</v>
      </c>
      <c r="AR3284" s="139" t="s">
        <v>302</v>
      </c>
      <c r="AT3284" s="139" t="s">
        <v>165</v>
      </c>
      <c r="AU3284" s="139" t="s">
        <v>86</v>
      </c>
      <c r="AY3284" s="18" t="s">
        <v>163</v>
      </c>
      <c r="BE3284" s="140">
        <f>IF(N3284="základní",J3284,0)</f>
        <v>0</v>
      </c>
      <c r="BF3284" s="140">
        <f>IF(N3284="snížená",J3284,0)</f>
        <v>0</v>
      </c>
      <c r="BG3284" s="140">
        <f>IF(N3284="zákl. přenesená",J3284,0)</f>
        <v>0</v>
      </c>
      <c r="BH3284" s="140">
        <f>IF(N3284="sníž. přenesená",J3284,0)</f>
        <v>0</v>
      </c>
      <c r="BI3284" s="140">
        <f>IF(N3284="nulová",J3284,0)</f>
        <v>0</v>
      </c>
      <c r="BJ3284" s="18" t="s">
        <v>84</v>
      </c>
      <c r="BK3284" s="140">
        <f>ROUND(I3284*H3284,2)</f>
        <v>0</v>
      </c>
      <c r="BL3284" s="18" t="s">
        <v>302</v>
      </c>
      <c r="BM3284" s="139" t="s">
        <v>2394</v>
      </c>
    </row>
    <row r="3285" spans="2:65" s="1" customFormat="1" ht="19.2">
      <c r="B3285" s="33"/>
      <c r="D3285" s="141" t="s">
        <v>172</v>
      </c>
      <c r="F3285" s="142" t="s">
        <v>2395</v>
      </c>
      <c r="I3285" s="143"/>
      <c r="L3285" s="33"/>
      <c r="M3285" s="144"/>
      <c r="T3285" s="54"/>
      <c r="AT3285" s="18" t="s">
        <v>172</v>
      </c>
      <c r="AU3285" s="18" t="s">
        <v>86</v>
      </c>
    </row>
    <row r="3286" spans="2:65" s="1" customFormat="1">
      <c r="B3286" s="33"/>
      <c r="D3286" s="145" t="s">
        <v>174</v>
      </c>
      <c r="F3286" s="146" t="s">
        <v>2396</v>
      </c>
      <c r="I3286" s="143"/>
      <c r="L3286" s="33"/>
      <c r="M3286" s="144"/>
      <c r="T3286" s="54"/>
      <c r="AT3286" s="18" t="s">
        <v>174</v>
      </c>
      <c r="AU3286" s="18" t="s">
        <v>86</v>
      </c>
    </row>
    <row r="3287" spans="2:65" s="1" customFormat="1" ht="19.2">
      <c r="B3287" s="33"/>
      <c r="D3287" s="141" t="s">
        <v>664</v>
      </c>
      <c r="F3287" s="184" t="s">
        <v>2273</v>
      </c>
      <c r="I3287" s="143"/>
      <c r="L3287" s="33"/>
      <c r="M3287" s="144"/>
      <c r="T3287" s="54"/>
      <c r="AT3287" s="18" t="s">
        <v>664</v>
      </c>
      <c r="AU3287" s="18" t="s">
        <v>86</v>
      </c>
    </row>
    <row r="3288" spans="2:65" s="12" customFormat="1" ht="20.399999999999999">
      <c r="B3288" s="147"/>
      <c r="D3288" s="141" t="s">
        <v>176</v>
      </c>
      <c r="E3288" s="148" t="s">
        <v>19</v>
      </c>
      <c r="F3288" s="149" t="s">
        <v>2397</v>
      </c>
      <c r="H3288" s="148" t="s">
        <v>19</v>
      </c>
      <c r="I3288" s="150"/>
      <c r="L3288" s="147"/>
      <c r="M3288" s="151"/>
      <c r="T3288" s="152"/>
      <c r="AT3288" s="148" t="s">
        <v>176</v>
      </c>
      <c r="AU3288" s="148" t="s">
        <v>86</v>
      </c>
      <c r="AV3288" s="12" t="s">
        <v>84</v>
      </c>
      <c r="AW3288" s="12" t="s">
        <v>37</v>
      </c>
      <c r="AX3288" s="12" t="s">
        <v>76</v>
      </c>
      <c r="AY3288" s="148" t="s">
        <v>163</v>
      </c>
    </row>
    <row r="3289" spans="2:65" s="12" customFormat="1">
      <c r="B3289" s="147"/>
      <c r="D3289" s="141" t="s">
        <v>176</v>
      </c>
      <c r="E3289" s="148" t="s">
        <v>19</v>
      </c>
      <c r="F3289" s="149" t="s">
        <v>2398</v>
      </c>
      <c r="H3289" s="148" t="s">
        <v>19</v>
      </c>
      <c r="I3289" s="150"/>
      <c r="L3289" s="147"/>
      <c r="M3289" s="151"/>
      <c r="T3289" s="152"/>
      <c r="AT3289" s="148" t="s">
        <v>176</v>
      </c>
      <c r="AU3289" s="148" t="s">
        <v>86</v>
      </c>
      <c r="AV3289" s="12" t="s">
        <v>84</v>
      </c>
      <c r="AW3289" s="12" t="s">
        <v>37</v>
      </c>
      <c r="AX3289" s="12" t="s">
        <v>76</v>
      </c>
      <c r="AY3289" s="148" t="s">
        <v>163</v>
      </c>
    </row>
    <row r="3290" spans="2:65" s="13" customFormat="1">
      <c r="B3290" s="153"/>
      <c r="D3290" s="141" t="s">
        <v>176</v>
      </c>
      <c r="E3290" s="154" t="s">
        <v>19</v>
      </c>
      <c r="F3290" s="155" t="s">
        <v>2399</v>
      </c>
      <c r="H3290" s="156">
        <v>3.39</v>
      </c>
      <c r="I3290" s="157"/>
      <c r="L3290" s="153"/>
      <c r="M3290" s="158"/>
      <c r="T3290" s="159"/>
      <c r="AT3290" s="154" t="s">
        <v>176</v>
      </c>
      <c r="AU3290" s="154" t="s">
        <v>86</v>
      </c>
      <c r="AV3290" s="13" t="s">
        <v>86</v>
      </c>
      <c r="AW3290" s="13" t="s">
        <v>37</v>
      </c>
      <c r="AX3290" s="13" t="s">
        <v>76</v>
      </c>
      <c r="AY3290" s="154" t="s">
        <v>163</v>
      </c>
    </row>
    <row r="3291" spans="2:65" s="12" customFormat="1">
      <c r="B3291" s="147"/>
      <c r="D3291" s="141" t="s">
        <v>176</v>
      </c>
      <c r="E3291" s="148" t="s">
        <v>19</v>
      </c>
      <c r="F3291" s="149" t="s">
        <v>2400</v>
      </c>
      <c r="H3291" s="148" t="s">
        <v>19</v>
      </c>
      <c r="I3291" s="150"/>
      <c r="L3291" s="147"/>
      <c r="M3291" s="151"/>
      <c r="T3291" s="152"/>
      <c r="AT3291" s="148" t="s">
        <v>176</v>
      </c>
      <c r="AU3291" s="148" t="s">
        <v>86</v>
      </c>
      <c r="AV3291" s="12" t="s">
        <v>84</v>
      </c>
      <c r="AW3291" s="12" t="s">
        <v>37</v>
      </c>
      <c r="AX3291" s="12" t="s">
        <v>76</v>
      </c>
      <c r="AY3291" s="148" t="s">
        <v>163</v>
      </c>
    </row>
    <row r="3292" spans="2:65" s="13" customFormat="1">
      <c r="B3292" s="153"/>
      <c r="D3292" s="141" t="s">
        <v>176</v>
      </c>
      <c r="E3292" s="154" t="s">
        <v>19</v>
      </c>
      <c r="F3292" s="155" t="s">
        <v>2399</v>
      </c>
      <c r="H3292" s="156">
        <v>3.39</v>
      </c>
      <c r="I3292" s="157"/>
      <c r="L3292" s="153"/>
      <c r="M3292" s="158"/>
      <c r="T3292" s="159"/>
      <c r="AT3292" s="154" t="s">
        <v>176</v>
      </c>
      <c r="AU3292" s="154" t="s">
        <v>86</v>
      </c>
      <c r="AV3292" s="13" t="s">
        <v>86</v>
      </c>
      <c r="AW3292" s="13" t="s">
        <v>37</v>
      </c>
      <c r="AX3292" s="13" t="s">
        <v>76</v>
      </c>
      <c r="AY3292" s="154" t="s">
        <v>163</v>
      </c>
    </row>
    <row r="3293" spans="2:65" s="12" customFormat="1">
      <c r="B3293" s="147"/>
      <c r="D3293" s="141" t="s">
        <v>176</v>
      </c>
      <c r="E3293" s="148" t="s">
        <v>19</v>
      </c>
      <c r="F3293" s="149" t="s">
        <v>2401</v>
      </c>
      <c r="H3293" s="148" t="s">
        <v>19</v>
      </c>
      <c r="I3293" s="150"/>
      <c r="L3293" s="147"/>
      <c r="M3293" s="151"/>
      <c r="T3293" s="152"/>
      <c r="AT3293" s="148" t="s">
        <v>176</v>
      </c>
      <c r="AU3293" s="148" t="s">
        <v>86</v>
      </c>
      <c r="AV3293" s="12" t="s">
        <v>84</v>
      </c>
      <c r="AW3293" s="12" t="s">
        <v>37</v>
      </c>
      <c r="AX3293" s="12" t="s">
        <v>76</v>
      </c>
      <c r="AY3293" s="148" t="s">
        <v>163</v>
      </c>
    </row>
    <row r="3294" spans="2:65" s="13" customFormat="1">
      <c r="B3294" s="153"/>
      <c r="D3294" s="141" t="s">
        <v>176</v>
      </c>
      <c r="E3294" s="154" t="s">
        <v>19</v>
      </c>
      <c r="F3294" s="155" t="s">
        <v>1226</v>
      </c>
      <c r="H3294" s="156">
        <v>1.4</v>
      </c>
      <c r="I3294" s="157"/>
      <c r="L3294" s="153"/>
      <c r="M3294" s="158"/>
      <c r="T3294" s="159"/>
      <c r="AT3294" s="154" t="s">
        <v>176</v>
      </c>
      <c r="AU3294" s="154" t="s">
        <v>86</v>
      </c>
      <c r="AV3294" s="13" t="s">
        <v>86</v>
      </c>
      <c r="AW3294" s="13" t="s">
        <v>37</v>
      </c>
      <c r="AX3294" s="13" t="s">
        <v>76</v>
      </c>
      <c r="AY3294" s="154" t="s">
        <v>163</v>
      </c>
    </row>
    <row r="3295" spans="2:65" s="12" customFormat="1" ht="20.399999999999999">
      <c r="B3295" s="147"/>
      <c r="D3295" s="141" t="s">
        <v>176</v>
      </c>
      <c r="E3295" s="148" t="s">
        <v>19</v>
      </c>
      <c r="F3295" s="149" t="s">
        <v>2402</v>
      </c>
      <c r="H3295" s="148" t="s">
        <v>19</v>
      </c>
      <c r="I3295" s="150"/>
      <c r="L3295" s="147"/>
      <c r="M3295" s="151"/>
      <c r="T3295" s="152"/>
      <c r="AT3295" s="148" t="s">
        <v>176</v>
      </c>
      <c r="AU3295" s="148" t="s">
        <v>86</v>
      </c>
      <c r="AV3295" s="12" t="s">
        <v>84</v>
      </c>
      <c r="AW3295" s="12" t="s">
        <v>37</v>
      </c>
      <c r="AX3295" s="12" t="s">
        <v>76</v>
      </c>
      <c r="AY3295" s="148" t="s">
        <v>163</v>
      </c>
    </row>
    <row r="3296" spans="2:65" s="13" customFormat="1">
      <c r="B3296" s="153"/>
      <c r="D3296" s="141" t="s">
        <v>176</v>
      </c>
      <c r="E3296" s="154" t="s">
        <v>19</v>
      </c>
      <c r="F3296" s="155" t="s">
        <v>2403</v>
      </c>
      <c r="H3296" s="156">
        <v>4.7</v>
      </c>
      <c r="I3296" s="157"/>
      <c r="L3296" s="153"/>
      <c r="M3296" s="158"/>
      <c r="T3296" s="159"/>
      <c r="AT3296" s="154" t="s">
        <v>176</v>
      </c>
      <c r="AU3296" s="154" t="s">
        <v>86</v>
      </c>
      <c r="AV3296" s="13" t="s">
        <v>86</v>
      </c>
      <c r="AW3296" s="13" t="s">
        <v>37</v>
      </c>
      <c r="AX3296" s="13" t="s">
        <v>76</v>
      </c>
      <c r="AY3296" s="154" t="s">
        <v>163</v>
      </c>
    </row>
    <row r="3297" spans="2:65" s="13" customFormat="1">
      <c r="B3297" s="153"/>
      <c r="D3297" s="141" t="s">
        <v>176</v>
      </c>
      <c r="E3297" s="154" t="s">
        <v>19</v>
      </c>
      <c r="F3297" s="155" t="s">
        <v>2404</v>
      </c>
      <c r="H3297" s="156">
        <v>1.1499999999999999</v>
      </c>
      <c r="I3297" s="157"/>
      <c r="L3297" s="153"/>
      <c r="M3297" s="158"/>
      <c r="T3297" s="159"/>
      <c r="AT3297" s="154" t="s">
        <v>176</v>
      </c>
      <c r="AU3297" s="154" t="s">
        <v>86</v>
      </c>
      <c r="AV3297" s="13" t="s">
        <v>86</v>
      </c>
      <c r="AW3297" s="13" t="s">
        <v>37</v>
      </c>
      <c r="AX3297" s="13" t="s">
        <v>76</v>
      </c>
      <c r="AY3297" s="154" t="s">
        <v>163</v>
      </c>
    </row>
    <row r="3298" spans="2:65" s="13" customFormat="1">
      <c r="B3298" s="153"/>
      <c r="D3298" s="141" t="s">
        <v>176</v>
      </c>
      <c r="E3298" s="154" t="s">
        <v>19</v>
      </c>
      <c r="F3298" s="155" t="s">
        <v>2405</v>
      </c>
      <c r="H3298" s="156">
        <v>0.68</v>
      </c>
      <c r="I3298" s="157"/>
      <c r="L3298" s="153"/>
      <c r="M3298" s="158"/>
      <c r="T3298" s="159"/>
      <c r="AT3298" s="154" t="s">
        <v>176</v>
      </c>
      <c r="AU3298" s="154" t="s">
        <v>86</v>
      </c>
      <c r="AV3298" s="13" t="s">
        <v>86</v>
      </c>
      <c r="AW3298" s="13" t="s">
        <v>37</v>
      </c>
      <c r="AX3298" s="13" t="s">
        <v>76</v>
      </c>
      <c r="AY3298" s="154" t="s">
        <v>163</v>
      </c>
    </row>
    <row r="3299" spans="2:65" s="12" customFormat="1" ht="20.399999999999999">
      <c r="B3299" s="147"/>
      <c r="D3299" s="141" t="s">
        <v>176</v>
      </c>
      <c r="E3299" s="148" t="s">
        <v>19</v>
      </c>
      <c r="F3299" s="149" t="s">
        <v>2406</v>
      </c>
      <c r="H3299" s="148" t="s">
        <v>19</v>
      </c>
      <c r="I3299" s="150"/>
      <c r="L3299" s="147"/>
      <c r="M3299" s="151"/>
      <c r="T3299" s="152"/>
      <c r="AT3299" s="148" t="s">
        <v>176</v>
      </c>
      <c r="AU3299" s="148" t="s">
        <v>86</v>
      </c>
      <c r="AV3299" s="12" t="s">
        <v>84</v>
      </c>
      <c r="AW3299" s="12" t="s">
        <v>37</v>
      </c>
      <c r="AX3299" s="12" t="s">
        <v>76</v>
      </c>
      <c r="AY3299" s="148" t="s">
        <v>163</v>
      </c>
    </row>
    <row r="3300" spans="2:65" s="13" customFormat="1">
      <c r="B3300" s="153"/>
      <c r="D3300" s="141" t="s">
        <v>176</v>
      </c>
      <c r="E3300" s="154" t="s">
        <v>19</v>
      </c>
      <c r="F3300" s="155" t="s">
        <v>2407</v>
      </c>
      <c r="H3300" s="156">
        <v>9.1969999999999992</v>
      </c>
      <c r="I3300" s="157"/>
      <c r="L3300" s="153"/>
      <c r="M3300" s="158"/>
      <c r="T3300" s="159"/>
      <c r="AT3300" s="154" t="s">
        <v>176</v>
      </c>
      <c r="AU3300" s="154" t="s">
        <v>86</v>
      </c>
      <c r="AV3300" s="13" t="s">
        <v>86</v>
      </c>
      <c r="AW3300" s="13" t="s">
        <v>37</v>
      </c>
      <c r="AX3300" s="13" t="s">
        <v>76</v>
      </c>
      <c r="AY3300" s="154" t="s">
        <v>163</v>
      </c>
    </row>
    <row r="3301" spans="2:65" s="14" customFormat="1">
      <c r="B3301" s="160"/>
      <c r="D3301" s="141" t="s">
        <v>176</v>
      </c>
      <c r="E3301" s="161" t="s">
        <v>19</v>
      </c>
      <c r="F3301" s="162" t="s">
        <v>178</v>
      </c>
      <c r="H3301" s="163">
        <v>23.907</v>
      </c>
      <c r="I3301" s="164"/>
      <c r="L3301" s="160"/>
      <c r="M3301" s="165"/>
      <c r="T3301" s="166"/>
      <c r="AT3301" s="161" t="s">
        <v>176</v>
      </c>
      <c r="AU3301" s="161" t="s">
        <v>86</v>
      </c>
      <c r="AV3301" s="14" t="s">
        <v>170</v>
      </c>
      <c r="AW3301" s="14" t="s">
        <v>37</v>
      </c>
      <c r="AX3301" s="14" t="s">
        <v>84</v>
      </c>
      <c r="AY3301" s="161" t="s">
        <v>163</v>
      </c>
    </row>
    <row r="3302" spans="2:65" s="1" customFormat="1" ht="24.15" customHeight="1">
      <c r="B3302" s="33"/>
      <c r="C3302" s="167" t="s">
        <v>2408</v>
      </c>
      <c r="D3302" s="167" t="s">
        <v>323</v>
      </c>
      <c r="E3302" s="168" t="s">
        <v>2409</v>
      </c>
      <c r="F3302" s="169" t="s">
        <v>2410</v>
      </c>
      <c r="G3302" s="170" t="s">
        <v>277</v>
      </c>
      <c r="H3302" s="171">
        <v>0.15</v>
      </c>
      <c r="I3302" s="172"/>
      <c r="J3302" s="173">
        <f>ROUND(I3302*H3302,2)</f>
        <v>0</v>
      </c>
      <c r="K3302" s="169" t="s">
        <v>169</v>
      </c>
      <c r="L3302" s="174"/>
      <c r="M3302" s="175" t="s">
        <v>19</v>
      </c>
      <c r="N3302" s="176" t="s">
        <v>47</v>
      </c>
      <c r="P3302" s="137">
        <f>O3302*H3302</f>
        <v>0</v>
      </c>
      <c r="Q3302" s="137">
        <v>1</v>
      </c>
      <c r="R3302" s="137">
        <f>Q3302*H3302</f>
        <v>0.15</v>
      </c>
      <c r="S3302" s="137">
        <v>0</v>
      </c>
      <c r="T3302" s="138">
        <f>S3302*H3302</f>
        <v>0</v>
      </c>
      <c r="AR3302" s="139" t="s">
        <v>403</v>
      </c>
      <c r="AT3302" s="139" t="s">
        <v>323</v>
      </c>
      <c r="AU3302" s="139" t="s">
        <v>86</v>
      </c>
      <c r="AY3302" s="18" t="s">
        <v>163</v>
      </c>
      <c r="BE3302" s="140">
        <f>IF(N3302="základní",J3302,0)</f>
        <v>0</v>
      </c>
      <c r="BF3302" s="140">
        <f>IF(N3302="snížená",J3302,0)</f>
        <v>0</v>
      </c>
      <c r="BG3302" s="140">
        <f>IF(N3302="zákl. přenesená",J3302,0)</f>
        <v>0</v>
      </c>
      <c r="BH3302" s="140">
        <f>IF(N3302="sníž. přenesená",J3302,0)</f>
        <v>0</v>
      </c>
      <c r="BI3302" s="140">
        <f>IF(N3302="nulová",J3302,0)</f>
        <v>0</v>
      </c>
      <c r="BJ3302" s="18" t="s">
        <v>84</v>
      </c>
      <c r="BK3302" s="140">
        <f>ROUND(I3302*H3302,2)</f>
        <v>0</v>
      </c>
      <c r="BL3302" s="18" t="s">
        <v>302</v>
      </c>
      <c r="BM3302" s="139" t="s">
        <v>2411</v>
      </c>
    </row>
    <row r="3303" spans="2:65" s="1" customFormat="1" ht="19.2">
      <c r="B3303" s="33"/>
      <c r="D3303" s="141" t="s">
        <v>172</v>
      </c>
      <c r="F3303" s="142" t="s">
        <v>2410</v>
      </c>
      <c r="I3303" s="143"/>
      <c r="L3303" s="33"/>
      <c r="M3303" s="144"/>
      <c r="T3303" s="54"/>
      <c r="AT3303" s="18" t="s">
        <v>172</v>
      </c>
      <c r="AU3303" s="18" t="s">
        <v>86</v>
      </c>
    </row>
    <row r="3304" spans="2:65" s="1" customFormat="1" ht="48">
      <c r="B3304" s="33"/>
      <c r="D3304" s="141" t="s">
        <v>664</v>
      </c>
      <c r="F3304" s="184" t="s">
        <v>2290</v>
      </c>
      <c r="I3304" s="143"/>
      <c r="L3304" s="33"/>
      <c r="M3304" s="144"/>
      <c r="T3304" s="54"/>
      <c r="AT3304" s="18" t="s">
        <v>664</v>
      </c>
      <c r="AU3304" s="18" t="s">
        <v>86</v>
      </c>
    </row>
    <row r="3305" spans="2:65" s="12" customFormat="1" ht="20.399999999999999">
      <c r="B3305" s="147"/>
      <c r="D3305" s="141" t="s">
        <v>176</v>
      </c>
      <c r="E3305" s="148" t="s">
        <v>19</v>
      </c>
      <c r="F3305" s="149" t="s">
        <v>2397</v>
      </c>
      <c r="H3305" s="148" t="s">
        <v>19</v>
      </c>
      <c r="I3305" s="150"/>
      <c r="L3305" s="147"/>
      <c r="M3305" s="151"/>
      <c r="T3305" s="152"/>
      <c r="AT3305" s="148" t="s">
        <v>176</v>
      </c>
      <c r="AU3305" s="148" t="s">
        <v>86</v>
      </c>
      <c r="AV3305" s="12" t="s">
        <v>84</v>
      </c>
      <c r="AW3305" s="12" t="s">
        <v>37</v>
      </c>
      <c r="AX3305" s="12" t="s">
        <v>76</v>
      </c>
      <c r="AY3305" s="148" t="s">
        <v>163</v>
      </c>
    </row>
    <row r="3306" spans="2:65" s="12" customFormat="1">
      <c r="B3306" s="147"/>
      <c r="D3306" s="141" t="s">
        <v>176</v>
      </c>
      <c r="E3306" s="148" t="s">
        <v>19</v>
      </c>
      <c r="F3306" s="149" t="s">
        <v>2412</v>
      </c>
      <c r="H3306" s="148" t="s">
        <v>19</v>
      </c>
      <c r="I3306" s="150"/>
      <c r="L3306" s="147"/>
      <c r="M3306" s="151"/>
      <c r="T3306" s="152"/>
      <c r="AT3306" s="148" t="s">
        <v>176</v>
      </c>
      <c r="AU3306" s="148" t="s">
        <v>86</v>
      </c>
      <c r="AV3306" s="12" t="s">
        <v>84</v>
      </c>
      <c r="AW3306" s="12" t="s">
        <v>37</v>
      </c>
      <c r="AX3306" s="12" t="s">
        <v>76</v>
      </c>
      <c r="AY3306" s="148" t="s">
        <v>163</v>
      </c>
    </row>
    <row r="3307" spans="2:65" s="12" customFormat="1">
      <c r="B3307" s="147"/>
      <c r="D3307" s="141" t="s">
        <v>176</v>
      </c>
      <c r="E3307" s="148" t="s">
        <v>19</v>
      </c>
      <c r="F3307" s="149" t="s">
        <v>2398</v>
      </c>
      <c r="H3307" s="148" t="s">
        <v>19</v>
      </c>
      <c r="I3307" s="150"/>
      <c r="L3307" s="147"/>
      <c r="M3307" s="151"/>
      <c r="T3307" s="152"/>
      <c r="AT3307" s="148" t="s">
        <v>176</v>
      </c>
      <c r="AU3307" s="148" t="s">
        <v>86</v>
      </c>
      <c r="AV3307" s="12" t="s">
        <v>84</v>
      </c>
      <c r="AW3307" s="12" t="s">
        <v>37</v>
      </c>
      <c r="AX3307" s="12" t="s">
        <v>76</v>
      </c>
      <c r="AY3307" s="148" t="s">
        <v>163</v>
      </c>
    </row>
    <row r="3308" spans="2:65" s="13" customFormat="1">
      <c r="B3308" s="153"/>
      <c r="D3308" s="141" t="s">
        <v>176</v>
      </c>
      <c r="E3308" s="154" t="s">
        <v>19</v>
      </c>
      <c r="F3308" s="155" t="s">
        <v>2413</v>
      </c>
      <c r="H3308" s="156">
        <v>4.9000000000000002E-2</v>
      </c>
      <c r="I3308" s="157"/>
      <c r="L3308" s="153"/>
      <c r="M3308" s="158"/>
      <c r="T3308" s="159"/>
      <c r="AT3308" s="154" t="s">
        <v>176</v>
      </c>
      <c r="AU3308" s="154" t="s">
        <v>86</v>
      </c>
      <c r="AV3308" s="13" t="s">
        <v>86</v>
      </c>
      <c r="AW3308" s="13" t="s">
        <v>37</v>
      </c>
      <c r="AX3308" s="13" t="s">
        <v>76</v>
      </c>
      <c r="AY3308" s="154" t="s">
        <v>163</v>
      </c>
    </row>
    <row r="3309" spans="2:65" s="12" customFormat="1">
      <c r="B3309" s="147"/>
      <c r="D3309" s="141" t="s">
        <v>176</v>
      </c>
      <c r="E3309" s="148" t="s">
        <v>19</v>
      </c>
      <c r="F3309" s="149" t="s">
        <v>2400</v>
      </c>
      <c r="H3309" s="148" t="s">
        <v>19</v>
      </c>
      <c r="I3309" s="150"/>
      <c r="L3309" s="147"/>
      <c r="M3309" s="151"/>
      <c r="T3309" s="152"/>
      <c r="AT3309" s="148" t="s">
        <v>176</v>
      </c>
      <c r="AU3309" s="148" t="s">
        <v>86</v>
      </c>
      <c r="AV3309" s="12" t="s">
        <v>84</v>
      </c>
      <c r="AW3309" s="12" t="s">
        <v>37</v>
      </c>
      <c r="AX3309" s="12" t="s">
        <v>76</v>
      </c>
      <c r="AY3309" s="148" t="s">
        <v>163</v>
      </c>
    </row>
    <row r="3310" spans="2:65" s="13" customFormat="1">
      <c r="B3310" s="153"/>
      <c r="D3310" s="141" t="s">
        <v>176</v>
      </c>
      <c r="E3310" s="154" t="s">
        <v>19</v>
      </c>
      <c r="F3310" s="155" t="s">
        <v>2413</v>
      </c>
      <c r="H3310" s="156">
        <v>4.9000000000000002E-2</v>
      </c>
      <c r="I3310" s="157"/>
      <c r="L3310" s="153"/>
      <c r="M3310" s="158"/>
      <c r="T3310" s="159"/>
      <c r="AT3310" s="154" t="s">
        <v>176</v>
      </c>
      <c r="AU3310" s="154" t="s">
        <v>86</v>
      </c>
      <c r="AV3310" s="13" t="s">
        <v>86</v>
      </c>
      <c r="AW3310" s="13" t="s">
        <v>37</v>
      </c>
      <c r="AX3310" s="13" t="s">
        <v>76</v>
      </c>
      <c r="AY3310" s="154" t="s">
        <v>163</v>
      </c>
    </row>
    <row r="3311" spans="2:65" s="12" customFormat="1">
      <c r="B3311" s="147"/>
      <c r="D3311" s="141" t="s">
        <v>176</v>
      </c>
      <c r="E3311" s="148" t="s">
        <v>19</v>
      </c>
      <c r="F3311" s="149" t="s">
        <v>2401</v>
      </c>
      <c r="H3311" s="148" t="s">
        <v>19</v>
      </c>
      <c r="I3311" s="150"/>
      <c r="L3311" s="147"/>
      <c r="M3311" s="151"/>
      <c r="T3311" s="152"/>
      <c r="AT3311" s="148" t="s">
        <v>176</v>
      </c>
      <c r="AU3311" s="148" t="s">
        <v>86</v>
      </c>
      <c r="AV3311" s="12" t="s">
        <v>84</v>
      </c>
      <c r="AW3311" s="12" t="s">
        <v>37</v>
      </c>
      <c r="AX3311" s="12" t="s">
        <v>76</v>
      </c>
      <c r="AY3311" s="148" t="s">
        <v>163</v>
      </c>
    </row>
    <row r="3312" spans="2:65" s="13" customFormat="1">
      <c r="B3312" s="153"/>
      <c r="D3312" s="141" t="s">
        <v>176</v>
      </c>
      <c r="E3312" s="154" t="s">
        <v>19</v>
      </c>
      <c r="F3312" s="155" t="s">
        <v>2414</v>
      </c>
      <c r="H3312" s="156">
        <v>2.3E-2</v>
      </c>
      <c r="I3312" s="157"/>
      <c r="L3312" s="153"/>
      <c r="M3312" s="158"/>
      <c r="T3312" s="159"/>
      <c r="AT3312" s="154" t="s">
        <v>176</v>
      </c>
      <c r="AU3312" s="154" t="s">
        <v>86</v>
      </c>
      <c r="AV3312" s="13" t="s">
        <v>86</v>
      </c>
      <c r="AW3312" s="13" t="s">
        <v>37</v>
      </c>
      <c r="AX3312" s="13" t="s">
        <v>76</v>
      </c>
      <c r="AY3312" s="154" t="s">
        <v>163</v>
      </c>
    </row>
    <row r="3313" spans="2:65" s="12" customFormat="1">
      <c r="B3313" s="147"/>
      <c r="D3313" s="141" t="s">
        <v>176</v>
      </c>
      <c r="E3313" s="148" t="s">
        <v>19</v>
      </c>
      <c r="F3313" s="149" t="s">
        <v>2415</v>
      </c>
      <c r="H3313" s="148" t="s">
        <v>19</v>
      </c>
      <c r="I3313" s="150"/>
      <c r="L3313" s="147"/>
      <c r="M3313" s="151"/>
      <c r="T3313" s="152"/>
      <c r="AT3313" s="148" t="s">
        <v>176</v>
      </c>
      <c r="AU3313" s="148" t="s">
        <v>86</v>
      </c>
      <c r="AV3313" s="12" t="s">
        <v>84</v>
      </c>
      <c r="AW3313" s="12" t="s">
        <v>37</v>
      </c>
      <c r="AX3313" s="12" t="s">
        <v>76</v>
      </c>
      <c r="AY3313" s="148" t="s">
        <v>163</v>
      </c>
    </row>
    <row r="3314" spans="2:65" s="13" customFormat="1">
      <c r="B3314" s="153"/>
      <c r="D3314" s="141" t="s">
        <v>176</v>
      </c>
      <c r="E3314" s="154" t="s">
        <v>19</v>
      </c>
      <c r="F3314" s="155" t="s">
        <v>2416</v>
      </c>
      <c r="H3314" s="156">
        <v>1.4999999999999999E-2</v>
      </c>
      <c r="I3314" s="157"/>
      <c r="L3314" s="153"/>
      <c r="M3314" s="158"/>
      <c r="T3314" s="159"/>
      <c r="AT3314" s="154" t="s">
        <v>176</v>
      </c>
      <c r="AU3314" s="154" t="s">
        <v>86</v>
      </c>
      <c r="AV3314" s="13" t="s">
        <v>86</v>
      </c>
      <c r="AW3314" s="13" t="s">
        <v>37</v>
      </c>
      <c r="AX3314" s="13" t="s">
        <v>76</v>
      </c>
      <c r="AY3314" s="154" t="s">
        <v>163</v>
      </c>
    </row>
    <row r="3315" spans="2:65" s="14" customFormat="1">
      <c r="B3315" s="160"/>
      <c r="D3315" s="141" t="s">
        <v>176</v>
      </c>
      <c r="E3315" s="161" t="s">
        <v>19</v>
      </c>
      <c r="F3315" s="162" t="s">
        <v>178</v>
      </c>
      <c r="H3315" s="163">
        <v>0.13600000000000001</v>
      </c>
      <c r="I3315" s="164"/>
      <c r="L3315" s="160"/>
      <c r="M3315" s="165"/>
      <c r="T3315" s="166"/>
      <c r="AT3315" s="161" t="s">
        <v>176</v>
      </c>
      <c r="AU3315" s="161" t="s">
        <v>86</v>
      </c>
      <c r="AV3315" s="14" t="s">
        <v>170</v>
      </c>
      <c r="AW3315" s="14" t="s">
        <v>37</v>
      </c>
      <c r="AX3315" s="14" t="s">
        <v>84</v>
      </c>
      <c r="AY3315" s="161" t="s">
        <v>163</v>
      </c>
    </row>
    <row r="3316" spans="2:65" s="13" customFormat="1">
      <c r="B3316" s="153"/>
      <c r="D3316" s="141" t="s">
        <v>176</v>
      </c>
      <c r="F3316" s="155" t="s">
        <v>2417</v>
      </c>
      <c r="H3316" s="156">
        <v>0.15</v>
      </c>
      <c r="I3316" s="157"/>
      <c r="L3316" s="153"/>
      <c r="M3316" s="158"/>
      <c r="T3316" s="159"/>
      <c r="AT3316" s="154" t="s">
        <v>176</v>
      </c>
      <c r="AU3316" s="154" t="s">
        <v>86</v>
      </c>
      <c r="AV3316" s="13" t="s">
        <v>86</v>
      </c>
      <c r="AW3316" s="13" t="s">
        <v>4</v>
      </c>
      <c r="AX3316" s="13" t="s">
        <v>84</v>
      </c>
      <c r="AY3316" s="154" t="s">
        <v>163</v>
      </c>
    </row>
    <row r="3317" spans="2:65" s="1" customFormat="1" ht="24.15" customHeight="1">
      <c r="B3317" s="33"/>
      <c r="C3317" s="167" t="s">
        <v>2418</v>
      </c>
      <c r="D3317" s="167" t="s">
        <v>323</v>
      </c>
      <c r="E3317" s="168" t="s">
        <v>2419</v>
      </c>
      <c r="F3317" s="169" t="s">
        <v>2420</v>
      </c>
      <c r="G3317" s="170" t="s">
        <v>277</v>
      </c>
      <c r="H3317" s="171">
        <v>0.127</v>
      </c>
      <c r="I3317" s="172"/>
      <c r="J3317" s="173">
        <f>ROUND(I3317*H3317,2)</f>
        <v>0</v>
      </c>
      <c r="K3317" s="169" t="s">
        <v>169</v>
      </c>
      <c r="L3317" s="174"/>
      <c r="M3317" s="175" t="s">
        <v>19</v>
      </c>
      <c r="N3317" s="176" t="s">
        <v>47</v>
      </c>
      <c r="P3317" s="137">
        <f>O3317*H3317</f>
        <v>0</v>
      </c>
      <c r="Q3317" s="137">
        <v>1</v>
      </c>
      <c r="R3317" s="137">
        <f>Q3317*H3317</f>
        <v>0.127</v>
      </c>
      <c r="S3317" s="137">
        <v>0</v>
      </c>
      <c r="T3317" s="138">
        <f>S3317*H3317</f>
        <v>0</v>
      </c>
      <c r="AR3317" s="139" t="s">
        <v>403</v>
      </c>
      <c r="AT3317" s="139" t="s">
        <v>323</v>
      </c>
      <c r="AU3317" s="139" t="s">
        <v>86</v>
      </c>
      <c r="AY3317" s="18" t="s">
        <v>163</v>
      </c>
      <c r="BE3317" s="140">
        <f>IF(N3317="základní",J3317,0)</f>
        <v>0</v>
      </c>
      <c r="BF3317" s="140">
        <f>IF(N3317="snížená",J3317,0)</f>
        <v>0</v>
      </c>
      <c r="BG3317" s="140">
        <f>IF(N3317="zákl. přenesená",J3317,0)</f>
        <v>0</v>
      </c>
      <c r="BH3317" s="140">
        <f>IF(N3317="sníž. přenesená",J3317,0)</f>
        <v>0</v>
      </c>
      <c r="BI3317" s="140">
        <f>IF(N3317="nulová",J3317,0)</f>
        <v>0</v>
      </c>
      <c r="BJ3317" s="18" t="s">
        <v>84</v>
      </c>
      <c r="BK3317" s="140">
        <f>ROUND(I3317*H3317,2)</f>
        <v>0</v>
      </c>
      <c r="BL3317" s="18" t="s">
        <v>302</v>
      </c>
      <c r="BM3317" s="139" t="s">
        <v>2421</v>
      </c>
    </row>
    <row r="3318" spans="2:65" s="1" customFormat="1" ht="19.2">
      <c r="B3318" s="33"/>
      <c r="D3318" s="141" t="s">
        <v>172</v>
      </c>
      <c r="F3318" s="142" t="s">
        <v>2420</v>
      </c>
      <c r="I3318" s="143"/>
      <c r="L3318" s="33"/>
      <c r="M3318" s="144"/>
      <c r="T3318" s="54"/>
      <c r="AT3318" s="18" t="s">
        <v>172</v>
      </c>
      <c r="AU3318" s="18" t="s">
        <v>86</v>
      </c>
    </row>
    <row r="3319" spans="2:65" s="1" customFormat="1" ht="48">
      <c r="B3319" s="33"/>
      <c r="D3319" s="141" t="s">
        <v>664</v>
      </c>
      <c r="F3319" s="184" t="s">
        <v>2290</v>
      </c>
      <c r="I3319" s="143"/>
      <c r="L3319" s="33"/>
      <c r="M3319" s="144"/>
      <c r="T3319" s="54"/>
      <c r="AT3319" s="18" t="s">
        <v>664</v>
      </c>
      <c r="AU3319" s="18" t="s">
        <v>86</v>
      </c>
    </row>
    <row r="3320" spans="2:65" s="12" customFormat="1" ht="20.399999999999999">
      <c r="B3320" s="147"/>
      <c r="D3320" s="141" t="s">
        <v>176</v>
      </c>
      <c r="E3320" s="148" t="s">
        <v>19</v>
      </c>
      <c r="F3320" s="149" t="s">
        <v>2402</v>
      </c>
      <c r="H3320" s="148" t="s">
        <v>19</v>
      </c>
      <c r="I3320" s="150"/>
      <c r="L3320" s="147"/>
      <c r="M3320" s="151"/>
      <c r="T3320" s="152"/>
      <c r="AT3320" s="148" t="s">
        <v>176</v>
      </c>
      <c r="AU3320" s="148" t="s">
        <v>86</v>
      </c>
      <c r="AV3320" s="12" t="s">
        <v>84</v>
      </c>
      <c r="AW3320" s="12" t="s">
        <v>37</v>
      </c>
      <c r="AX3320" s="12" t="s">
        <v>76</v>
      </c>
      <c r="AY3320" s="148" t="s">
        <v>163</v>
      </c>
    </row>
    <row r="3321" spans="2:65" s="12" customFormat="1">
      <c r="B3321" s="147"/>
      <c r="D3321" s="141" t="s">
        <v>176</v>
      </c>
      <c r="E3321" s="148" t="s">
        <v>19</v>
      </c>
      <c r="F3321" s="149" t="s">
        <v>2422</v>
      </c>
      <c r="H3321" s="148" t="s">
        <v>19</v>
      </c>
      <c r="I3321" s="150"/>
      <c r="L3321" s="147"/>
      <c r="M3321" s="151"/>
      <c r="T3321" s="152"/>
      <c r="AT3321" s="148" t="s">
        <v>176</v>
      </c>
      <c r="AU3321" s="148" t="s">
        <v>86</v>
      </c>
      <c r="AV3321" s="12" t="s">
        <v>84</v>
      </c>
      <c r="AW3321" s="12" t="s">
        <v>37</v>
      </c>
      <c r="AX3321" s="12" t="s">
        <v>76</v>
      </c>
      <c r="AY3321" s="148" t="s">
        <v>163</v>
      </c>
    </row>
    <row r="3322" spans="2:65" s="13" customFormat="1">
      <c r="B3322" s="153"/>
      <c r="D3322" s="141" t="s">
        <v>176</v>
      </c>
      <c r="E3322" s="154" t="s">
        <v>19</v>
      </c>
      <c r="F3322" s="155" t="s">
        <v>2423</v>
      </c>
      <c r="H3322" s="156">
        <v>3.7999999999999999E-2</v>
      </c>
      <c r="I3322" s="157"/>
      <c r="L3322" s="153"/>
      <c r="M3322" s="158"/>
      <c r="T3322" s="159"/>
      <c r="AT3322" s="154" t="s">
        <v>176</v>
      </c>
      <c r="AU3322" s="154" t="s">
        <v>86</v>
      </c>
      <c r="AV3322" s="13" t="s">
        <v>86</v>
      </c>
      <c r="AW3322" s="13" t="s">
        <v>37</v>
      </c>
      <c r="AX3322" s="13" t="s">
        <v>76</v>
      </c>
      <c r="AY3322" s="154" t="s">
        <v>163</v>
      </c>
    </row>
    <row r="3323" spans="2:65" s="13" customFormat="1">
      <c r="B3323" s="153"/>
      <c r="D3323" s="141" t="s">
        <v>176</v>
      </c>
      <c r="E3323" s="154" t="s">
        <v>19</v>
      </c>
      <c r="F3323" s="155" t="s">
        <v>2424</v>
      </c>
      <c r="H3323" s="156">
        <v>8.9999999999999993E-3</v>
      </c>
      <c r="I3323" s="157"/>
      <c r="L3323" s="153"/>
      <c r="M3323" s="158"/>
      <c r="T3323" s="159"/>
      <c r="AT3323" s="154" t="s">
        <v>176</v>
      </c>
      <c r="AU3323" s="154" t="s">
        <v>86</v>
      </c>
      <c r="AV3323" s="13" t="s">
        <v>86</v>
      </c>
      <c r="AW3323" s="13" t="s">
        <v>37</v>
      </c>
      <c r="AX3323" s="13" t="s">
        <v>76</v>
      </c>
      <c r="AY3323" s="154" t="s">
        <v>163</v>
      </c>
    </row>
    <row r="3324" spans="2:65" s="13" customFormat="1">
      <c r="B3324" s="153"/>
      <c r="D3324" s="141" t="s">
        <v>176</v>
      </c>
      <c r="E3324" s="154" t="s">
        <v>19</v>
      </c>
      <c r="F3324" s="155" t="s">
        <v>2425</v>
      </c>
      <c r="H3324" s="156">
        <v>7.0000000000000001E-3</v>
      </c>
      <c r="I3324" s="157"/>
      <c r="L3324" s="153"/>
      <c r="M3324" s="158"/>
      <c r="T3324" s="159"/>
      <c r="AT3324" s="154" t="s">
        <v>176</v>
      </c>
      <c r="AU3324" s="154" t="s">
        <v>86</v>
      </c>
      <c r="AV3324" s="13" t="s">
        <v>86</v>
      </c>
      <c r="AW3324" s="13" t="s">
        <v>37</v>
      </c>
      <c r="AX3324" s="13" t="s">
        <v>76</v>
      </c>
      <c r="AY3324" s="154" t="s">
        <v>163</v>
      </c>
    </row>
    <row r="3325" spans="2:65" s="13" customFormat="1">
      <c r="B3325" s="153"/>
      <c r="D3325" s="141" t="s">
        <v>176</v>
      </c>
      <c r="E3325" s="154" t="s">
        <v>19</v>
      </c>
      <c r="F3325" s="155" t="s">
        <v>2426</v>
      </c>
      <c r="H3325" s="156">
        <v>8.0000000000000002E-3</v>
      </c>
      <c r="I3325" s="157"/>
      <c r="L3325" s="153"/>
      <c r="M3325" s="158"/>
      <c r="T3325" s="159"/>
      <c r="AT3325" s="154" t="s">
        <v>176</v>
      </c>
      <c r="AU3325" s="154" t="s">
        <v>86</v>
      </c>
      <c r="AV3325" s="13" t="s">
        <v>86</v>
      </c>
      <c r="AW3325" s="13" t="s">
        <v>37</v>
      </c>
      <c r="AX3325" s="13" t="s">
        <v>76</v>
      </c>
      <c r="AY3325" s="154" t="s">
        <v>163</v>
      </c>
    </row>
    <row r="3326" spans="2:65" s="12" customFormat="1" ht="20.399999999999999">
      <c r="B3326" s="147"/>
      <c r="D3326" s="141" t="s">
        <v>176</v>
      </c>
      <c r="E3326" s="148" t="s">
        <v>19</v>
      </c>
      <c r="F3326" s="149" t="s">
        <v>2427</v>
      </c>
      <c r="H3326" s="148" t="s">
        <v>19</v>
      </c>
      <c r="I3326" s="150"/>
      <c r="L3326" s="147"/>
      <c r="M3326" s="151"/>
      <c r="T3326" s="152"/>
      <c r="AT3326" s="148" t="s">
        <v>176</v>
      </c>
      <c r="AU3326" s="148" t="s">
        <v>86</v>
      </c>
      <c r="AV3326" s="12" t="s">
        <v>84</v>
      </c>
      <c r="AW3326" s="12" t="s">
        <v>37</v>
      </c>
      <c r="AX3326" s="12" t="s">
        <v>76</v>
      </c>
      <c r="AY3326" s="148" t="s">
        <v>163</v>
      </c>
    </row>
    <row r="3327" spans="2:65" s="13" customFormat="1">
      <c r="B3327" s="153"/>
      <c r="D3327" s="141" t="s">
        <v>176</v>
      </c>
      <c r="E3327" s="154" t="s">
        <v>19</v>
      </c>
      <c r="F3327" s="155" t="s">
        <v>2428</v>
      </c>
      <c r="H3327" s="156">
        <v>2.5999999999999999E-2</v>
      </c>
      <c r="I3327" s="157"/>
      <c r="L3327" s="153"/>
      <c r="M3327" s="158"/>
      <c r="T3327" s="159"/>
      <c r="AT3327" s="154" t="s">
        <v>176</v>
      </c>
      <c r="AU3327" s="154" t="s">
        <v>86</v>
      </c>
      <c r="AV3327" s="13" t="s">
        <v>86</v>
      </c>
      <c r="AW3327" s="13" t="s">
        <v>37</v>
      </c>
      <c r="AX3327" s="13" t="s">
        <v>76</v>
      </c>
      <c r="AY3327" s="154" t="s">
        <v>163</v>
      </c>
    </row>
    <row r="3328" spans="2:65" s="13" customFormat="1">
      <c r="B3328" s="153"/>
      <c r="D3328" s="141" t="s">
        <v>176</v>
      </c>
      <c r="E3328" s="154" t="s">
        <v>19</v>
      </c>
      <c r="F3328" s="155" t="s">
        <v>2429</v>
      </c>
      <c r="H3328" s="156">
        <v>2.7E-2</v>
      </c>
      <c r="I3328" s="157"/>
      <c r="L3328" s="153"/>
      <c r="M3328" s="158"/>
      <c r="T3328" s="159"/>
      <c r="AT3328" s="154" t="s">
        <v>176</v>
      </c>
      <c r="AU3328" s="154" t="s">
        <v>86</v>
      </c>
      <c r="AV3328" s="13" t="s">
        <v>86</v>
      </c>
      <c r="AW3328" s="13" t="s">
        <v>37</v>
      </c>
      <c r="AX3328" s="13" t="s">
        <v>76</v>
      </c>
      <c r="AY3328" s="154" t="s">
        <v>163</v>
      </c>
    </row>
    <row r="3329" spans="2:65" s="14" customFormat="1">
      <c r="B3329" s="160"/>
      <c r="D3329" s="141" t="s">
        <v>176</v>
      </c>
      <c r="E3329" s="161" t="s">
        <v>19</v>
      </c>
      <c r="F3329" s="162" t="s">
        <v>178</v>
      </c>
      <c r="H3329" s="163">
        <v>0.115</v>
      </c>
      <c r="I3329" s="164"/>
      <c r="L3329" s="160"/>
      <c r="M3329" s="165"/>
      <c r="T3329" s="166"/>
      <c r="AT3329" s="161" t="s">
        <v>176</v>
      </c>
      <c r="AU3329" s="161" t="s">
        <v>86</v>
      </c>
      <c r="AV3329" s="14" t="s">
        <v>170</v>
      </c>
      <c r="AW3329" s="14" t="s">
        <v>37</v>
      </c>
      <c r="AX3329" s="14" t="s">
        <v>84</v>
      </c>
      <c r="AY3329" s="161" t="s">
        <v>163</v>
      </c>
    </row>
    <row r="3330" spans="2:65" s="13" customFormat="1">
      <c r="B3330" s="153"/>
      <c r="D3330" s="141" t="s">
        <v>176</v>
      </c>
      <c r="F3330" s="155" t="s">
        <v>2430</v>
      </c>
      <c r="H3330" s="156">
        <v>0.127</v>
      </c>
      <c r="I3330" s="157"/>
      <c r="L3330" s="153"/>
      <c r="M3330" s="158"/>
      <c r="T3330" s="159"/>
      <c r="AT3330" s="154" t="s">
        <v>176</v>
      </c>
      <c r="AU3330" s="154" t="s">
        <v>86</v>
      </c>
      <c r="AV3330" s="13" t="s">
        <v>86</v>
      </c>
      <c r="AW3330" s="13" t="s">
        <v>4</v>
      </c>
      <c r="AX3330" s="13" t="s">
        <v>84</v>
      </c>
      <c r="AY3330" s="154" t="s">
        <v>163</v>
      </c>
    </row>
    <row r="3331" spans="2:65" s="1" customFormat="1" ht="21.75" customHeight="1">
      <c r="B3331" s="33"/>
      <c r="C3331" s="128" t="s">
        <v>2431</v>
      </c>
      <c r="D3331" s="128" t="s">
        <v>165</v>
      </c>
      <c r="E3331" s="129" t="s">
        <v>2432</v>
      </c>
      <c r="F3331" s="130" t="s">
        <v>2433</v>
      </c>
      <c r="G3331" s="131" t="s">
        <v>187</v>
      </c>
      <c r="H3331" s="132">
        <v>7.3620000000000001</v>
      </c>
      <c r="I3331" s="133"/>
      <c r="J3331" s="134">
        <f>ROUND(I3331*H3331,2)</f>
        <v>0</v>
      </c>
      <c r="K3331" s="130" t="s">
        <v>19</v>
      </c>
      <c r="L3331" s="33"/>
      <c r="M3331" s="135" t="s">
        <v>19</v>
      </c>
      <c r="N3331" s="136" t="s">
        <v>47</v>
      </c>
      <c r="P3331" s="137">
        <f>O3331*H3331</f>
        <v>0</v>
      </c>
      <c r="Q3331" s="137">
        <v>6.0000000000000002E-5</v>
      </c>
      <c r="R3331" s="137">
        <f>Q3331*H3331</f>
        <v>4.4171999999999999E-4</v>
      </c>
      <c r="S3331" s="137">
        <v>0</v>
      </c>
      <c r="T3331" s="138">
        <f>S3331*H3331</f>
        <v>0</v>
      </c>
      <c r="AR3331" s="139" t="s">
        <v>302</v>
      </c>
      <c r="AT3331" s="139" t="s">
        <v>165</v>
      </c>
      <c r="AU3331" s="139" t="s">
        <v>86</v>
      </c>
      <c r="AY3331" s="18" t="s">
        <v>163</v>
      </c>
      <c r="BE3331" s="140">
        <f>IF(N3331="základní",J3331,0)</f>
        <v>0</v>
      </c>
      <c r="BF3331" s="140">
        <f>IF(N3331="snížená",J3331,0)</f>
        <v>0</v>
      </c>
      <c r="BG3331" s="140">
        <f>IF(N3331="zákl. přenesená",J3331,0)</f>
        <v>0</v>
      </c>
      <c r="BH3331" s="140">
        <f>IF(N3331="sníž. přenesená",J3331,0)</f>
        <v>0</v>
      </c>
      <c r="BI3331" s="140">
        <f>IF(N3331="nulová",J3331,0)</f>
        <v>0</v>
      </c>
      <c r="BJ3331" s="18" t="s">
        <v>84</v>
      </c>
      <c r="BK3331" s="140">
        <f>ROUND(I3331*H3331,2)</f>
        <v>0</v>
      </c>
      <c r="BL3331" s="18" t="s">
        <v>302</v>
      </c>
      <c r="BM3331" s="139" t="s">
        <v>2434</v>
      </c>
    </row>
    <row r="3332" spans="2:65" s="1" customFormat="1">
      <c r="B3332" s="33"/>
      <c r="D3332" s="141" t="s">
        <v>172</v>
      </c>
      <c r="F3332" s="142" t="s">
        <v>2433</v>
      </c>
      <c r="I3332" s="143"/>
      <c r="L3332" s="33"/>
      <c r="M3332" s="144"/>
      <c r="T3332" s="54"/>
      <c r="AT3332" s="18" t="s">
        <v>172</v>
      </c>
      <c r="AU3332" s="18" t="s">
        <v>86</v>
      </c>
    </row>
    <row r="3333" spans="2:65" s="1" customFormat="1" ht="19.2">
      <c r="B3333" s="33"/>
      <c r="D3333" s="141" t="s">
        <v>664</v>
      </c>
      <c r="F3333" s="184" t="s">
        <v>2273</v>
      </c>
      <c r="I3333" s="143"/>
      <c r="L3333" s="33"/>
      <c r="M3333" s="144"/>
      <c r="T3333" s="54"/>
      <c r="AT3333" s="18" t="s">
        <v>664</v>
      </c>
      <c r="AU3333" s="18" t="s">
        <v>86</v>
      </c>
    </row>
    <row r="3334" spans="2:65" s="12" customFormat="1" ht="20.399999999999999">
      <c r="B3334" s="147"/>
      <c r="D3334" s="141" t="s">
        <v>176</v>
      </c>
      <c r="E3334" s="148" t="s">
        <v>19</v>
      </c>
      <c r="F3334" s="149" t="s">
        <v>2397</v>
      </c>
      <c r="H3334" s="148" t="s">
        <v>19</v>
      </c>
      <c r="I3334" s="150"/>
      <c r="L3334" s="147"/>
      <c r="M3334" s="151"/>
      <c r="T3334" s="152"/>
      <c r="AT3334" s="148" t="s">
        <v>176</v>
      </c>
      <c r="AU3334" s="148" t="s">
        <v>86</v>
      </c>
      <c r="AV3334" s="12" t="s">
        <v>84</v>
      </c>
      <c r="AW3334" s="12" t="s">
        <v>37</v>
      </c>
      <c r="AX3334" s="12" t="s">
        <v>76</v>
      </c>
      <c r="AY3334" s="148" t="s">
        <v>163</v>
      </c>
    </row>
    <row r="3335" spans="2:65" s="12" customFormat="1">
      <c r="B3335" s="147"/>
      <c r="D3335" s="141" t="s">
        <v>176</v>
      </c>
      <c r="E3335" s="148" t="s">
        <v>19</v>
      </c>
      <c r="F3335" s="149" t="s">
        <v>2398</v>
      </c>
      <c r="H3335" s="148" t="s">
        <v>19</v>
      </c>
      <c r="I3335" s="150"/>
      <c r="L3335" s="147"/>
      <c r="M3335" s="151"/>
      <c r="T3335" s="152"/>
      <c r="AT3335" s="148" t="s">
        <v>176</v>
      </c>
      <c r="AU3335" s="148" t="s">
        <v>86</v>
      </c>
      <c r="AV3335" s="12" t="s">
        <v>84</v>
      </c>
      <c r="AW3335" s="12" t="s">
        <v>37</v>
      </c>
      <c r="AX3335" s="12" t="s">
        <v>76</v>
      </c>
      <c r="AY3335" s="148" t="s">
        <v>163</v>
      </c>
    </row>
    <row r="3336" spans="2:65" s="13" customFormat="1">
      <c r="B3336" s="153"/>
      <c r="D3336" s="141" t="s">
        <v>176</v>
      </c>
      <c r="E3336" s="154" t="s">
        <v>19</v>
      </c>
      <c r="F3336" s="155" t="s">
        <v>2435</v>
      </c>
      <c r="H3336" s="156">
        <v>3.0510000000000002</v>
      </c>
      <c r="I3336" s="157"/>
      <c r="L3336" s="153"/>
      <c r="M3336" s="158"/>
      <c r="T3336" s="159"/>
      <c r="AT3336" s="154" t="s">
        <v>176</v>
      </c>
      <c r="AU3336" s="154" t="s">
        <v>86</v>
      </c>
      <c r="AV3336" s="13" t="s">
        <v>86</v>
      </c>
      <c r="AW3336" s="13" t="s">
        <v>37</v>
      </c>
      <c r="AX3336" s="13" t="s">
        <v>76</v>
      </c>
      <c r="AY3336" s="154" t="s">
        <v>163</v>
      </c>
    </row>
    <row r="3337" spans="2:65" s="12" customFormat="1">
      <c r="B3337" s="147"/>
      <c r="D3337" s="141" t="s">
        <v>176</v>
      </c>
      <c r="E3337" s="148" t="s">
        <v>19</v>
      </c>
      <c r="F3337" s="149" t="s">
        <v>2400</v>
      </c>
      <c r="H3337" s="148" t="s">
        <v>19</v>
      </c>
      <c r="I3337" s="150"/>
      <c r="L3337" s="147"/>
      <c r="M3337" s="151"/>
      <c r="T3337" s="152"/>
      <c r="AT3337" s="148" t="s">
        <v>176</v>
      </c>
      <c r="AU3337" s="148" t="s">
        <v>86</v>
      </c>
      <c r="AV3337" s="12" t="s">
        <v>84</v>
      </c>
      <c r="AW3337" s="12" t="s">
        <v>37</v>
      </c>
      <c r="AX3337" s="12" t="s">
        <v>76</v>
      </c>
      <c r="AY3337" s="148" t="s">
        <v>163</v>
      </c>
    </row>
    <row r="3338" spans="2:65" s="13" customFormat="1">
      <c r="B3338" s="153"/>
      <c r="D3338" s="141" t="s">
        <v>176</v>
      </c>
      <c r="E3338" s="154" t="s">
        <v>19</v>
      </c>
      <c r="F3338" s="155" t="s">
        <v>2435</v>
      </c>
      <c r="H3338" s="156">
        <v>3.0510000000000002</v>
      </c>
      <c r="I3338" s="157"/>
      <c r="L3338" s="153"/>
      <c r="M3338" s="158"/>
      <c r="T3338" s="159"/>
      <c r="AT3338" s="154" t="s">
        <v>176</v>
      </c>
      <c r="AU3338" s="154" t="s">
        <v>86</v>
      </c>
      <c r="AV3338" s="13" t="s">
        <v>86</v>
      </c>
      <c r="AW3338" s="13" t="s">
        <v>37</v>
      </c>
      <c r="AX3338" s="13" t="s">
        <v>76</v>
      </c>
      <c r="AY3338" s="154" t="s">
        <v>163</v>
      </c>
    </row>
    <row r="3339" spans="2:65" s="12" customFormat="1">
      <c r="B3339" s="147"/>
      <c r="D3339" s="141" t="s">
        <v>176</v>
      </c>
      <c r="E3339" s="148" t="s">
        <v>19</v>
      </c>
      <c r="F3339" s="149" t="s">
        <v>2401</v>
      </c>
      <c r="H3339" s="148" t="s">
        <v>19</v>
      </c>
      <c r="I3339" s="150"/>
      <c r="L3339" s="147"/>
      <c r="M3339" s="151"/>
      <c r="T3339" s="152"/>
      <c r="AT3339" s="148" t="s">
        <v>176</v>
      </c>
      <c r="AU3339" s="148" t="s">
        <v>86</v>
      </c>
      <c r="AV3339" s="12" t="s">
        <v>84</v>
      </c>
      <c r="AW3339" s="12" t="s">
        <v>37</v>
      </c>
      <c r="AX3339" s="12" t="s">
        <v>76</v>
      </c>
      <c r="AY3339" s="148" t="s">
        <v>163</v>
      </c>
    </row>
    <row r="3340" spans="2:65" s="13" customFormat="1">
      <c r="B3340" s="153"/>
      <c r="D3340" s="141" t="s">
        <v>176</v>
      </c>
      <c r="E3340" s="154" t="s">
        <v>19</v>
      </c>
      <c r="F3340" s="155" t="s">
        <v>2436</v>
      </c>
      <c r="H3340" s="156">
        <v>1.26</v>
      </c>
      <c r="I3340" s="157"/>
      <c r="L3340" s="153"/>
      <c r="M3340" s="158"/>
      <c r="T3340" s="159"/>
      <c r="AT3340" s="154" t="s">
        <v>176</v>
      </c>
      <c r="AU3340" s="154" t="s">
        <v>86</v>
      </c>
      <c r="AV3340" s="13" t="s">
        <v>86</v>
      </c>
      <c r="AW3340" s="13" t="s">
        <v>37</v>
      </c>
      <c r="AX3340" s="13" t="s">
        <v>76</v>
      </c>
      <c r="AY3340" s="154" t="s">
        <v>163</v>
      </c>
    </row>
    <row r="3341" spans="2:65" s="14" customFormat="1">
      <c r="B3341" s="160"/>
      <c r="D3341" s="141" t="s">
        <v>176</v>
      </c>
      <c r="E3341" s="161" t="s">
        <v>19</v>
      </c>
      <c r="F3341" s="162" t="s">
        <v>178</v>
      </c>
      <c r="H3341" s="163">
        <v>7.3620000000000001</v>
      </c>
      <c r="I3341" s="164"/>
      <c r="L3341" s="160"/>
      <c r="M3341" s="165"/>
      <c r="T3341" s="166"/>
      <c r="AT3341" s="161" t="s">
        <v>176</v>
      </c>
      <c r="AU3341" s="161" t="s">
        <v>86</v>
      </c>
      <c r="AV3341" s="14" t="s">
        <v>170</v>
      </c>
      <c r="AW3341" s="14" t="s">
        <v>37</v>
      </c>
      <c r="AX3341" s="14" t="s">
        <v>84</v>
      </c>
      <c r="AY3341" s="161" t="s">
        <v>163</v>
      </c>
    </row>
    <row r="3342" spans="2:65" s="1" customFormat="1" ht="16.5" customHeight="1">
      <c r="B3342" s="33"/>
      <c r="C3342" s="128" t="s">
        <v>2437</v>
      </c>
      <c r="D3342" s="128" t="s">
        <v>165</v>
      </c>
      <c r="E3342" s="129" t="s">
        <v>2438</v>
      </c>
      <c r="F3342" s="130" t="s">
        <v>2439</v>
      </c>
      <c r="G3342" s="131" t="s">
        <v>187</v>
      </c>
      <c r="H3342" s="132">
        <v>15.074</v>
      </c>
      <c r="I3342" s="133"/>
      <c r="J3342" s="134">
        <f>ROUND(I3342*H3342,2)</f>
        <v>0</v>
      </c>
      <c r="K3342" s="130" t="s">
        <v>19</v>
      </c>
      <c r="L3342" s="33"/>
      <c r="M3342" s="135" t="s">
        <v>19</v>
      </c>
      <c r="N3342" s="136" t="s">
        <v>47</v>
      </c>
      <c r="P3342" s="137">
        <f>O3342*H3342</f>
        <v>0</v>
      </c>
      <c r="Q3342" s="137">
        <v>6.0000000000000002E-5</v>
      </c>
      <c r="R3342" s="137">
        <f>Q3342*H3342</f>
        <v>9.0444000000000006E-4</v>
      </c>
      <c r="S3342" s="137">
        <v>0</v>
      </c>
      <c r="T3342" s="138">
        <f>S3342*H3342</f>
        <v>0</v>
      </c>
      <c r="AR3342" s="139" t="s">
        <v>302</v>
      </c>
      <c r="AT3342" s="139" t="s">
        <v>165</v>
      </c>
      <c r="AU3342" s="139" t="s">
        <v>86</v>
      </c>
      <c r="AY3342" s="18" t="s">
        <v>163</v>
      </c>
      <c r="BE3342" s="140">
        <f>IF(N3342="základní",J3342,0)</f>
        <v>0</v>
      </c>
      <c r="BF3342" s="140">
        <f>IF(N3342="snížená",J3342,0)</f>
        <v>0</v>
      </c>
      <c r="BG3342" s="140">
        <f>IF(N3342="zákl. přenesená",J3342,0)</f>
        <v>0</v>
      </c>
      <c r="BH3342" s="140">
        <f>IF(N3342="sníž. přenesená",J3342,0)</f>
        <v>0</v>
      </c>
      <c r="BI3342" s="140">
        <f>IF(N3342="nulová",J3342,0)</f>
        <v>0</v>
      </c>
      <c r="BJ3342" s="18" t="s">
        <v>84</v>
      </c>
      <c r="BK3342" s="140">
        <f>ROUND(I3342*H3342,2)</f>
        <v>0</v>
      </c>
      <c r="BL3342" s="18" t="s">
        <v>302</v>
      </c>
      <c r="BM3342" s="139" t="s">
        <v>2440</v>
      </c>
    </row>
    <row r="3343" spans="2:65" s="1" customFormat="1">
      <c r="B3343" s="33"/>
      <c r="D3343" s="141" t="s">
        <v>172</v>
      </c>
      <c r="F3343" s="142" t="s">
        <v>2441</v>
      </c>
      <c r="I3343" s="143"/>
      <c r="L3343" s="33"/>
      <c r="M3343" s="144"/>
      <c r="T3343" s="54"/>
      <c r="AT3343" s="18" t="s">
        <v>172</v>
      </c>
      <c r="AU3343" s="18" t="s">
        <v>86</v>
      </c>
    </row>
    <row r="3344" spans="2:65" s="1" customFormat="1" ht="19.2">
      <c r="B3344" s="33"/>
      <c r="D3344" s="141" t="s">
        <v>664</v>
      </c>
      <c r="F3344" s="184" t="s">
        <v>2273</v>
      </c>
      <c r="I3344" s="143"/>
      <c r="L3344" s="33"/>
      <c r="M3344" s="144"/>
      <c r="T3344" s="54"/>
      <c r="AT3344" s="18" t="s">
        <v>664</v>
      </c>
      <c r="AU3344" s="18" t="s">
        <v>86</v>
      </c>
    </row>
    <row r="3345" spans="2:65" s="12" customFormat="1">
      <c r="B3345" s="147"/>
      <c r="D3345" s="141" t="s">
        <v>176</v>
      </c>
      <c r="E3345" s="148" t="s">
        <v>19</v>
      </c>
      <c r="F3345" s="149" t="s">
        <v>2442</v>
      </c>
      <c r="H3345" s="148" t="s">
        <v>19</v>
      </c>
      <c r="I3345" s="150"/>
      <c r="L3345" s="147"/>
      <c r="M3345" s="151"/>
      <c r="T3345" s="152"/>
      <c r="AT3345" s="148" t="s">
        <v>176</v>
      </c>
      <c r="AU3345" s="148" t="s">
        <v>86</v>
      </c>
      <c r="AV3345" s="12" t="s">
        <v>84</v>
      </c>
      <c r="AW3345" s="12" t="s">
        <v>37</v>
      </c>
      <c r="AX3345" s="12" t="s">
        <v>76</v>
      </c>
      <c r="AY3345" s="148" t="s">
        <v>163</v>
      </c>
    </row>
    <row r="3346" spans="2:65" s="13" customFormat="1">
      <c r="B3346" s="153"/>
      <c r="D3346" s="141" t="s">
        <v>176</v>
      </c>
      <c r="E3346" s="154" t="s">
        <v>19</v>
      </c>
      <c r="F3346" s="155" t="s">
        <v>2443</v>
      </c>
      <c r="H3346" s="156">
        <v>4.2300000000000004</v>
      </c>
      <c r="I3346" s="157"/>
      <c r="L3346" s="153"/>
      <c r="M3346" s="158"/>
      <c r="T3346" s="159"/>
      <c r="AT3346" s="154" t="s">
        <v>176</v>
      </c>
      <c r="AU3346" s="154" t="s">
        <v>86</v>
      </c>
      <c r="AV3346" s="13" t="s">
        <v>86</v>
      </c>
      <c r="AW3346" s="13" t="s">
        <v>37</v>
      </c>
      <c r="AX3346" s="13" t="s">
        <v>76</v>
      </c>
      <c r="AY3346" s="154" t="s">
        <v>163</v>
      </c>
    </row>
    <row r="3347" spans="2:65" s="13" customFormat="1">
      <c r="B3347" s="153"/>
      <c r="D3347" s="141" t="s">
        <v>176</v>
      </c>
      <c r="E3347" s="154" t="s">
        <v>19</v>
      </c>
      <c r="F3347" s="155" t="s">
        <v>2444</v>
      </c>
      <c r="H3347" s="156">
        <v>0.61199999999999999</v>
      </c>
      <c r="I3347" s="157"/>
      <c r="L3347" s="153"/>
      <c r="M3347" s="158"/>
      <c r="T3347" s="159"/>
      <c r="AT3347" s="154" t="s">
        <v>176</v>
      </c>
      <c r="AU3347" s="154" t="s">
        <v>86</v>
      </c>
      <c r="AV3347" s="13" t="s">
        <v>86</v>
      </c>
      <c r="AW3347" s="13" t="s">
        <v>37</v>
      </c>
      <c r="AX3347" s="13" t="s">
        <v>76</v>
      </c>
      <c r="AY3347" s="154" t="s">
        <v>163</v>
      </c>
    </row>
    <row r="3348" spans="2:65" s="13" customFormat="1">
      <c r="B3348" s="153"/>
      <c r="D3348" s="141" t="s">
        <v>176</v>
      </c>
      <c r="E3348" s="154" t="s">
        <v>19</v>
      </c>
      <c r="F3348" s="155" t="s">
        <v>2445</v>
      </c>
      <c r="H3348" s="156">
        <v>1.0349999999999999</v>
      </c>
      <c r="I3348" s="157"/>
      <c r="L3348" s="153"/>
      <c r="M3348" s="158"/>
      <c r="T3348" s="159"/>
      <c r="AT3348" s="154" t="s">
        <v>176</v>
      </c>
      <c r="AU3348" s="154" t="s">
        <v>86</v>
      </c>
      <c r="AV3348" s="13" t="s">
        <v>86</v>
      </c>
      <c r="AW3348" s="13" t="s">
        <v>37</v>
      </c>
      <c r="AX3348" s="13" t="s">
        <v>76</v>
      </c>
      <c r="AY3348" s="154" t="s">
        <v>163</v>
      </c>
    </row>
    <row r="3349" spans="2:65" s="12" customFormat="1" ht="20.399999999999999">
      <c r="B3349" s="147"/>
      <c r="D3349" s="141" t="s">
        <v>176</v>
      </c>
      <c r="E3349" s="148" t="s">
        <v>19</v>
      </c>
      <c r="F3349" s="149" t="s">
        <v>2446</v>
      </c>
      <c r="H3349" s="148" t="s">
        <v>19</v>
      </c>
      <c r="I3349" s="150"/>
      <c r="L3349" s="147"/>
      <c r="M3349" s="151"/>
      <c r="T3349" s="152"/>
      <c r="AT3349" s="148" t="s">
        <v>176</v>
      </c>
      <c r="AU3349" s="148" t="s">
        <v>86</v>
      </c>
      <c r="AV3349" s="12" t="s">
        <v>84</v>
      </c>
      <c r="AW3349" s="12" t="s">
        <v>37</v>
      </c>
      <c r="AX3349" s="12" t="s">
        <v>76</v>
      </c>
      <c r="AY3349" s="148" t="s">
        <v>163</v>
      </c>
    </row>
    <row r="3350" spans="2:65" s="13" customFormat="1">
      <c r="B3350" s="153"/>
      <c r="D3350" s="141" t="s">
        <v>176</v>
      </c>
      <c r="E3350" s="154" t="s">
        <v>19</v>
      </c>
      <c r="F3350" s="155" t="s">
        <v>2447</v>
      </c>
      <c r="H3350" s="156">
        <v>9.1969999999999992</v>
      </c>
      <c r="I3350" s="157"/>
      <c r="L3350" s="153"/>
      <c r="M3350" s="158"/>
      <c r="T3350" s="159"/>
      <c r="AT3350" s="154" t="s">
        <v>176</v>
      </c>
      <c r="AU3350" s="154" t="s">
        <v>86</v>
      </c>
      <c r="AV3350" s="13" t="s">
        <v>86</v>
      </c>
      <c r="AW3350" s="13" t="s">
        <v>37</v>
      </c>
      <c r="AX3350" s="13" t="s">
        <v>76</v>
      </c>
      <c r="AY3350" s="154" t="s">
        <v>163</v>
      </c>
    </row>
    <row r="3351" spans="2:65" s="14" customFormat="1">
      <c r="B3351" s="160"/>
      <c r="D3351" s="141" t="s">
        <v>176</v>
      </c>
      <c r="E3351" s="161" t="s">
        <v>19</v>
      </c>
      <c r="F3351" s="162" t="s">
        <v>178</v>
      </c>
      <c r="H3351" s="163">
        <v>15.074</v>
      </c>
      <c r="I3351" s="164"/>
      <c r="L3351" s="160"/>
      <c r="M3351" s="165"/>
      <c r="T3351" s="166"/>
      <c r="AT3351" s="161" t="s">
        <v>176</v>
      </c>
      <c r="AU3351" s="161" t="s">
        <v>86</v>
      </c>
      <c r="AV3351" s="14" t="s">
        <v>170</v>
      </c>
      <c r="AW3351" s="14" t="s">
        <v>37</v>
      </c>
      <c r="AX3351" s="14" t="s">
        <v>84</v>
      </c>
      <c r="AY3351" s="161" t="s">
        <v>163</v>
      </c>
    </row>
    <row r="3352" spans="2:65" s="1" customFormat="1" ht="24.15" customHeight="1">
      <c r="B3352" s="33"/>
      <c r="C3352" s="128" t="s">
        <v>2448</v>
      </c>
      <c r="D3352" s="128" t="s">
        <v>165</v>
      </c>
      <c r="E3352" s="129" t="s">
        <v>2449</v>
      </c>
      <c r="F3352" s="130" t="s">
        <v>2450</v>
      </c>
      <c r="G3352" s="131" t="s">
        <v>1696</v>
      </c>
      <c r="H3352" s="185"/>
      <c r="I3352" s="133"/>
      <c r="J3352" s="134">
        <f>ROUND(I3352*H3352,2)</f>
        <v>0</v>
      </c>
      <c r="K3352" s="130" t="s">
        <v>169</v>
      </c>
      <c r="L3352" s="33"/>
      <c r="M3352" s="135" t="s">
        <v>19</v>
      </c>
      <c r="N3352" s="136" t="s">
        <v>47</v>
      </c>
      <c r="P3352" s="137">
        <f>O3352*H3352</f>
        <v>0</v>
      </c>
      <c r="Q3352" s="137">
        <v>0</v>
      </c>
      <c r="R3352" s="137">
        <f>Q3352*H3352</f>
        <v>0</v>
      </c>
      <c r="S3352" s="137">
        <v>0</v>
      </c>
      <c r="T3352" s="138">
        <f>S3352*H3352</f>
        <v>0</v>
      </c>
      <c r="AR3352" s="139" t="s">
        <v>302</v>
      </c>
      <c r="AT3352" s="139" t="s">
        <v>165</v>
      </c>
      <c r="AU3352" s="139" t="s">
        <v>86</v>
      </c>
      <c r="AY3352" s="18" t="s">
        <v>163</v>
      </c>
      <c r="BE3352" s="140">
        <f>IF(N3352="základní",J3352,0)</f>
        <v>0</v>
      </c>
      <c r="BF3352" s="140">
        <f>IF(N3352="snížená",J3352,0)</f>
        <v>0</v>
      </c>
      <c r="BG3352" s="140">
        <f>IF(N3352="zákl. přenesená",J3352,0)</f>
        <v>0</v>
      </c>
      <c r="BH3352" s="140">
        <f>IF(N3352="sníž. přenesená",J3352,0)</f>
        <v>0</v>
      </c>
      <c r="BI3352" s="140">
        <f>IF(N3352="nulová",J3352,0)</f>
        <v>0</v>
      </c>
      <c r="BJ3352" s="18" t="s">
        <v>84</v>
      </c>
      <c r="BK3352" s="140">
        <f>ROUND(I3352*H3352,2)</f>
        <v>0</v>
      </c>
      <c r="BL3352" s="18" t="s">
        <v>302</v>
      </c>
      <c r="BM3352" s="139" t="s">
        <v>2451</v>
      </c>
    </row>
    <row r="3353" spans="2:65" s="1" customFormat="1" ht="28.8">
      <c r="B3353" s="33"/>
      <c r="D3353" s="141" t="s">
        <v>172</v>
      </c>
      <c r="F3353" s="142" t="s">
        <v>2452</v>
      </c>
      <c r="I3353" s="143"/>
      <c r="L3353" s="33"/>
      <c r="M3353" s="144"/>
      <c r="T3353" s="54"/>
      <c r="AT3353" s="18" t="s">
        <v>172</v>
      </c>
      <c r="AU3353" s="18" t="s">
        <v>86</v>
      </c>
    </row>
    <row r="3354" spans="2:65" s="1" customFormat="1">
      <c r="B3354" s="33"/>
      <c r="D3354" s="145" t="s">
        <v>174</v>
      </c>
      <c r="F3354" s="146" t="s">
        <v>2453</v>
      </c>
      <c r="I3354" s="143"/>
      <c r="L3354" s="33"/>
      <c r="M3354" s="144"/>
      <c r="T3354" s="54"/>
      <c r="AT3354" s="18" t="s">
        <v>174</v>
      </c>
      <c r="AU3354" s="18" t="s">
        <v>86</v>
      </c>
    </row>
    <row r="3355" spans="2:65" s="11" customFormat="1" ht="22.8" customHeight="1">
      <c r="B3355" s="116"/>
      <c r="D3355" s="117" t="s">
        <v>75</v>
      </c>
      <c r="E3355" s="126" t="s">
        <v>2454</v>
      </c>
      <c r="F3355" s="126" t="s">
        <v>2455</v>
      </c>
      <c r="I3355" s="119"/>
      <c r="J3355" s="127">
        <f>BK3355</f>
        <v>0</v>
      </c>
      <c r="L3355" s="116"/>
      <c r="M3355" s="121"/>
      <c r="P3355" s="122">
        <f>SUM(P3356:P3695)</f>
        <v>0</v>
      </c>
      <c r="R3355" s="122">
        <f>SUM(R3356:R3695)</f>
        <v>5.8589059500000005</v>
      </c>
      <c r="T3355" s="123">
        <f>SUM(T3356:T3695)</f>
        <v>0</v>
      </c>
      <c r="AR3355" s="117" t="s">
        <v>86</v>
      </c>
      <c r="AT3355" s="124" t="s">
        <v>75</v>
      </c>
      <c r="AU3355" s="124" t="s">
        <v>84</v>
      </c>
      <c r="AY3355" s="117" t="s">
        <v>163</v>
      </c>
      <c r="BK3355" s="125">
        <f>SUM(BK3356:BK3695)</f>
        <v>0</v>
      </c>
    </row>
    <row r="3356" spans="2:65" s="1" customFormat="1" ht="16.5" customHeight="1">
      <c r="B3356" s="33"/>
      <c r="C3356" s="128" t="s">
        <v>2456</v>
      </c>
      <c r="D3356" s="128" t="s">
        <v>165</v>
      </c>
      <c r="E3356" s="129" t="s">
        <v>2457</v>
      </c>
      <c r="F3356" s="130" t="s">
        <v>2458</v>
      </c>
      <c r="G3356" s="131" t="s">
        <v>187</v>
      </c>
      <c r="H3356" s="132">
        <v>161.185</v>
      </c>
      <c r="I3356" s="133"/>
      <c r="J3356" s="134">
        <f>ROUND(I3356*H3356,2)</f>
        <v>0</v>
      </c>
      <c r="K3356" s="130" t="s">
        <v>169</v>
      </c>
      <c r="L3356" s="33"/>
      <c r="M3356" s="135" t="s">
        <v>19</v>
      </c>
      <c r="N3356" s="136" t="s">
        <v>47</v>
      </c>
      <c r="P3356" s="137">
        <f>O3356*H3356</f>
        <v>0</v>
      </c>
      <c r="Q3356" s="137">
        <v>0</v>
      </c>
      <c r="R3356" s="137">
        <f>Q3356*H3356</f>
        <v>0</v>
      </c>
      <c r="S3356" s="137">
        <v>0</v>
      </c>
      <c r="T3356" s="138">
        <f>S3356*H3356</f>
        <v>0</v>
      </c>
      <c r="AR3356" s="139" t="s">
        <v>302</v>
      </c>
      <c r="AT3356" s="139" t="s">
        <v>165</v>
      </c>
      <c r="AU3356" s="139" t="s">
        <v>86</v>
      </c>
      <c r="AY3356" s="18" t="s">
        <v>163</v>
      </c>
      <c r="BE3356" s="140">
        <f>IF(N3356="základní",J3356,0)</f>
        <v>0</v>
      </c>
      <c r="BF3356" s="140">
        <f>IF(N3356="snížená",J3356,0)</f>
        <v>0</v>
      </c>
      <c r="BG3356" s="140">
        <f>IF(N3356="zákl. přenesená",J3356,0)</f>
        <v>0</v>
      </c>
      <c r="BH3356" s="140">
        <f>IF(N3356="sníž. přenesená",J3356,0)</f>
        <v>0</v>
      </c>
      <c r="BI3356" s="140">
        <f>IF(N3356="nulová",J3356,0)</f>
        <v>0</v>
      </c>
      <c r="BJ3356" s="18" t="s">
        <v>84</v>
      </c>
      <c r="BK3356" s="140">
        <f>ROUND(I3356*H3356,2)</f>
        <v>0</v>
      </c>
      <c r="BL3356" s="18" t="s">
        <v>302</v>
      </c>
      <c r="BM3356" s="139" t="s">
        <v>2459</v>
      </c>
    </row>
    <row r="3357" spans="2:65" s="1" customFormat="1">
      <c r="B3357" s="33"/>
      <c r="D3357" s="141" t="s">
        <v>172</v>
      </c>
      <c r="F3357" s="142" t="s">
        <v>2460</v>
      </c>
      <c r="I3357" s="143"/>
      <c r="L3357" s="33"/>
      <c r="M3357" s="144"/>
      <c r="T3357" s="54"/>
      <c r="AT3357" s="18" t="s">
        <v>172</v>
      </c>
      <c r="AU3357" s="18" t="s">
        <v>86</v>
      </c>
    </row>
    <row r="3358" spans="2:65" s="1" customFormat="1">
      <c r="B3358" s="33"/>
      <c r="D3358" s="145" t="s">
        <v>174</v>
      </c>
      <c r="F3358" s="146" t="s">
        <v>2461</v>
      </c>
      <c r="I3358" s="143"/>
      <c r="L3358" s="33"/>
      <c r="M3358" s="144"/>
      <c r="T3358" s="54"/>
      <c r="AT3358" s="18" t="s">
        <v>174</v>
      </c>
      <c r="AU3358" s="18" t="s">
        <v>86</v>
      </c>
    </row>
    <row r="3359" spans="2:65" s="12" customFormat="1">
      <c r="B3359" s="147"/>
      <c r="D3359" s="141" t="s">
        <v>176</v>
      </c>
      <c r="E3359" s="148" t="s">
        <v>19</v>
      </c>
      <c r="F3359" s="149" t="s">
        <v>511</v>
      </c>
      <c r="H3359" s="148" t="s">
        <v>19</v>
      </c>
      <c r="I3359" s="150"/>
      <c r="L3359" s="147"/>
      <c r="M3359" s="151"/>
      <c r="T3359" s="152"/>
      <c r="AT3359" s="148" t="s">
        <v>176</v>
      </c>
      <c r="AU3359" s="148" t="s">
        <v>86</v>
      </c>
      <c r="AV3359" s="12" t="s">
        <v>84</v>
      </c>
      <c r="AW3359" s="12" t="s">
        <v>37</v>
      </c>
      <c r="AX3359" s="12" t="s">
        <v>76</v>
      </c>
      <c r="AY3359" s="148" t="s">
        <v>163</v>
      </c>
    </row>
    <row r="3360" spans="2:65" s="12" customFormat="1">
      <c r="B3360" s="147"/>
      <c r="D3360" s="141" t="s">
        <v>176</v>
      </c>
      <c r="E3360" s="148" t="s">
        <v>19</v>
      </c>
      <c r="F3360" s="149" t="s">
        <v>877</v>
      </c>
      <c r="H3360" s="148" t="s">
        <v>19</v>
      </c>
      <c r="I3360" s="150"/>
      <c r="L3360" s="147"/>
      <c r="M3360" s="151"/>
      <c r="T3360" s="152"/>
      <c r="AT3360" s="148" t="s">
        <v>176</v>
      </c>
      <c r="AU3360" s="148" t="s">
        <v>86</v>
      </c>
      <c r="AV3360" s="12" t="s">
        <v>84</v>
      </c>
      <c r="AW3360" s="12" t="s">
        <v>37</v>
      </c>
      <c r="AX3360" s="12" t="s">
        <v>76</v>
      </c>
      <c r="AY3360" s="148" t="s">
        <v>163</v>
      </c>
    </row>
    <row r="3361" spans="2:51" s="13" customFormat="1">
      <c r="B3361" s="153"/>
      <c r="D3361" s="141" t="s">
        <v>176</v>
      </c>
      <c r="E3361" s="154" t="s">
        <v>19</v>
      </c>
      <c r="F3361" s="155" t="s">
        <v>1062</v>
      </c>
      <c r="H3361" s="156">
        <v>23.372</v>
      </c>
      <c r="I3361" s="157"/>
      <c r="L3361" s="153"/>
      <c r="M3361" s="158"/>
      <c r="T3361" s="159"/>
      <c r="AT3361" s="154" t="s">
        <v>176</v>
      </c>
      <c r="AU3361" s="154" t="s">
        <v>86</v>
      </c>
      <c r="AV3361" s="13" t="s">
        <v>86</v>
      </c>
      <c r="AW3361" s="13" t="s">
        <v>37</v>
      </c>
      <c r="AX3361" s="13" t="s">
        <v>76</v>
      </c>
      <c r="AY3361" s="154" t="s">
        <v>163</v>
      </c>
    </row>
    <row r="3362" spans="2:51" s="12" customFormat="1">
      <c r="B3362" s="147"/>
      <c r="D3362" s="141" t="s">
        <v>176</v>
      </c>
      <c r="E3362" s="148" t="s">
        <v>19</v>
      </c>
      <c r="F3362" s="149" t="s">
        <v>909</v>
      </c>
      <c r="H3362" s="148" t="s">
        <v>19</v>
      </c>
      <c r="I3362" s="150"/>
      <c r="L3362" s="147"/>
      <c r="M3362" s="151"/>
      <c r="T3362" s="152"/>
      <c r="AT3362" s="148" t="s">
        <v>176</v>
      </c>
      <c r="AU3362" s="148" t="s">
        <v>86</v>
      </c>
      <c r="AV3362" s="12" t="s">
        <v>84</v>
      </c>
      <c r="AW3362" s="12" t="s">
        <v>37</v>
      </c>
      <c r="AX3362" s="12" t="s">
        <v>76</v>
      </c>
      <c r="AY3362" s="148" t="s">
        <v>163</v>
      </c>
    </row>
    <row r="3363" spans="2:51" s="13" customFormat="1">
      <c r="B3363" s="153"/>
      <c r="D3363" s="141" t="s">
        <v>176</v>
      </c>
      <c r="E3363" s="154" t="s">
        <v>19</v>
      </c>
      <c r="F3363" s="155" t="s">
        <v>1063</v>
      </c>
      <c r="H3363" s="156">
        <v>15.635</v>
      </c>
      <c r="I3363" s="157"/>
      <c r="L3363" s="153"/>
      <c r="M3363" s="158"/>
      <c r="T3363" s="159"/>
      <c r="AT3363" s="154" t="s">
        <v>176</v>
      </c>
      <c r="AU3363" s="154" t="s">
        <v>86</v>
      </c>
      <c r="AV3363" s="13" t="s">
        <v>86</v>
      </c>
      <c r="AW3363" s="13" t="s">
        <v>37</v>
      </c>
      <c r="AX3363" s="13" t="s">
        <v>76</v>
      </c>
      <c r="AY3363" s="154" t="s">
        <v>163</v>
      </c>
    </row>
    <row r="3364" spans="2:51" s="12" customFormat="1">
      <c r="B3364" s="147"/>
      <c r="D3364" s="141" t="s">
        <v>176</v>
      </c>
      <c r="E3364" s="148" t="s">
        <v>19</v>
      </c>
      <c r="F3364" s="149" t="s">
        <v>915</v>
      </c>
      <c r="H3364" s="148" t="s">
        <v>19</v>
      </c>
      <c r="I3364" s="150"/>
      <c r="L3364" s="147"/>
      <c r="M3364" s="151"/>
      <c r="T3364" s="152"/>
      <c r="AT3364" s="148" t="s">
        <v>176</v>
      </c>
      <c r="AU3364" s="148" t="s">
        <v>86</v>
      </c>
      <c r="AV3364" s="12" t="s">
        <v>84</v>
      </c>
      <c r="AW3364" s="12" t="s">
        <v>37</v>
      </c>
      <c r="AX3364" s="12" t="s">
        <v>76</v>
      </c>
      <c r="AY3364" s="148" t="s">
        <v>163</v>
      </c>
    </row>
    <row r="3365" spans="2:51" s="13" customFormat="1">
      <c r="B3365" s="153"/>
      <c r="D3365" s="141" t="s">
        <v>176</v>
      </c>
      <c r="E3365" s="154" t="s">
        <v>19</v>
      </c>
      <c r="F3365" s="155" t="s">
        <v>1065</v>
      </c>
      <c r="H3365" s="156">
        <v>5.1230000000000002</v>
      </c>
      <c r="I3365" s="157"/>
      <c r="L3365" s="153"/>
      <c r="M3365" s="158"/>
      <c r="T3365" s="159"/>
      <c r="AT3365" s="154" t="s">
        <v>176</v>
      </c>
      <c r="AU3365" s="154" t="s">
        <v>86</v>
      </c>
      <c r="AV3365" s="13" t="s">
        <v>86</v>
      </c>
      <c r="AW3365" s="13" t="s">
        <v>37</v>
      </c>
      <c r="AX3365" s="13" t="s">
        <v>76</v>
      </c>
      <c r="AY3365" s="154" t="s">
        <v>163</v>
      </c>
    </row>
    <row r="3366" spans="2:51" s="12" customFormat="1">
      <c r="B3366" s="147"/>
      <c r="D3366" s="141" t="s">
        <v>176</v>
      </c>
      <c r="E3366" s="148" t="s">
        <v>19</v>
      </c>
      <c r="F3366" s="149" t="s">
        <v>917</v>
      </c>
      <c r="H3366" s="148" t="s">
        <v>19</v>
      </c>
      <c r="I3366" s="150"/>
      <c r="L3366" s="147"/>
      <c r="M3366" s="151"/>
      <c r="T3366" s="152"/>
      <c r="AT3366" s="148" t="s">
        <v>176</v>
      </c>
      <c r="AU3366" s="148" t="s">
        <v>86</v>
      </c>
      <c r="AV3366" s="12" t="s">
        <v>84</v>
      </c>
      <c r="AW3366" s="12" t="s">
        <v>37</v>
      </c>
      <c r="AX3366" s="12" t="s">
        <v>76</v>
      </c>
      <c r="AY3366" s="148" t="s">
        <v>163</v>
      </c>
    </row>
    <row r="3367" spans="2:51" s="13" customFormat="1">
      <c r="B3367" s="153"/>
      <c r="D3367" s="141" t="s">
        <v>176</v>
      </c>
      <c r="E3367" s="154" t="s">
        <v>19</v>
      </c>
      <c r="F3367" s="155" t="s">
        <v>1066</v>
      </c>
      <c r="H3367" s="156">
        <v>1.62</v>
      </c>
      <c r="I3367" s="157"/>
      <c r="L3367" s="153"/>
      <c r="M3367" s="158"/>
      <c r="T3367" s="159"/>
      <c r="AT3367" s="154" t="s">
        <v>176</v>
      </c>
      <c r="AU3367" s="154" t="s">
        <v>86</v>
      </c>
      <c r="AV3367" s="13" t="s">
        <v>86</v>
      </c>
      <c r="AW3367" s="13" t="s">
        <v>37</v>
      </c>
      <c r="AX3367" s="13" t="s">
        <v>76</v>
      </c>
      <c r="AY3367" s="154" t="s">
        <v>163</v>
      </c>
    </row>
    <row r="3368" spans="2:51" s="12" customFormat="1">
      <c r="B3368" s="147"/>
      <c r="D3368" s="141" t="s">
        <v>176</v>
      </c>
      <c r="E3368" s="148" t="s">
        <v>19</v>
      </c>
      <c r="F3368" s="149" t="s">
        <v>919</v>
      </c>
      <c r="H3368" s="148" t="s">
        <v>19</v>
      </c>
      <c r="I3368" s="150"/>
      <c r="L3368" s="147"/>
      <c r="M3368" s="151"/>
      <c r="T3368" s="152"/>
      <c r="AT3368" s="148" t="s">
        <v>176</v>
      </c>
      <c r="AU3368" s="148" t="s">
        <v>86</v>
      </c>
      <c r="AV3368" s="12" t="s">
        <v>84</v>
      </c>
      <c r="AW3368" s="12" t="s">
        <v>37</v>
      </c>
      <c r="AX3368" s="12" t="s">
        <v>76</v>
      </c>
      <c r="AY3368" s="148" t="s">
        <v>163</v>
      </c>
    </row>
    <row r="3369" spans="2:51" s="13" customFormat="1">
      <c r="B3369" s="153"/>
      <c r="D3369" s="141" t="s">
        <v>176</v>
      </c>
      <c r="E3369" s="154" t="s">
        <v>19</v>
      </c>
      <c r="F3369" s="155" t="s">
        <v>1067</v>
      </c>
      <c r="H3369" s="156">
        <v>3.87</v>
      </c>
      <c r="I3369" s="157"/>
      <c r="L3369" s="153"/>
      <c r="M3369" s="158"/>
      <c r="T3369" s="159"/>
      <c r="AT3369" s="154" t="s">
        <v>176</v>
      </c>
      <c r="AU3369" s="154" t="s">
        <v>86</v>
      </c>
      <c r="AV3369" s="13" t="s">
        <v>86</v>
      </c>
      <c r="AW3369" s="13" t="s">
        <v>37</v>
      </c>
      <c r="AX3369" s="13" t="s">
        <v>76</v>
      </c>
      <c r="AY3369" s="154" t="s">
        <v>163</v>
      </c>
    </row>
    <row r="3370" spans="2:51" s="12" customFormat="1">
      <c r="B3370" s="147"/>
      <c r="D3370" s="141" t="s">
        <v>176</v>
      </c>
      <c r="E3370" s="148" t="s">
        <v>19</v>
      </c>
      <c r="F3370" s="149" t="s">
        <v>925</v>
      </c>
      <c r="H3370" s="148" t="s">
        <v>19</v>
      </c>
      <c r="I3370" s="150"/>
      <c r="L3370" s="147"/>
      <c r="M3370" s="151"/>
      <c r="T3370" s="152"/>
      <c r="AT3370" s="148" t="s">
        <v>176</v>
      </c>
      <c r="AU3370" s="148" t="s">
        <v>86</v>
      </c>
      <c r="AV3370" s="12" t="s">
        <v>84</v>
      </c>
      <c r="AW3370" s="12" t="s">
        <v>37</v>
      </c>
      <c r="AX3370" s="12" t="s">
        <v>76</v>
      </c>
      <c r="AY3370" s="148" t="s">
        <v>163</v>
      </c>
    </row>
    <row r="3371" spans="2:51" s="13" customFormat="1">
      <c r="B3371" s="153"/>
      <c r="D3371" s="141" t="s">
        <v>176</v>
      </c>
      <c r="E3371" s="154" t="s">
        <v>19</v>
      </c>
      <c r="F3371" s="155" t="s">
        <v>1069</v>
      </c>
      <c r="H3371" s="156">
        <v>18.010000000000002</v>
      </c>
      <c r="I3371" s="157"/>
      <c r="L3371" s="153"/>
      <c r="M3371" s="158"/>
      <c r="T3371" s="159"/>
      <c r="AT3371" s="154" t="s">
        <v>176</v>
      </c>
      <c r="AU3371" s="154" t="s">
        <v>86</v>
      </c>
      <c r="AV3371" s="13" t="s">
        <v>86</v>
      </c>
      <c r="AW3371" s="13" t="s">
        <v>37</v>
      </c>
      <c r="AX3371" s="13" t="s">
        <v>76</v>
      </c>
      <c r="AY3371" s="154" t="s">
        <v>163</v>
      </c>
    </row>
    <row r="3372" spans="2:51" s="12" customFormat="1">
      <c r="B3372" s="147"/>
      <c r="D3372" s="141" t="s">
        <v>176</v>
      </c>
      <c r="E3372" s="148" t="s">
        <v>19</v>
      </c>
      <c r="F3372" s="149" t="s">
        <v>928</v>
      </c>
      <c r="H3372" s="148" t="s">
        <v>19</v>
      </c>
      <c r="I3372" s="150"/>
      <c r="L3372" s="147"/>
      <c r="M3372" s="151"/>
      <c r="T3372" s="152"/>
      <c r="AT3372" s="148" t="s">
        <v>176</v>
      </c>
      <c r="AU3372" s="148" t="s">
        <v>86</v>
      </c>
      <c r="AV3372" s="12" t="s">
        <v>84</v>
      </c>
      <c r="AW3372" s="12" t="s">
        <v>37</v>
      </c>
      <c r="AX3372" s="12" t="s">
        <v>76</v>
      </c>
      <c r="AY3372" s="148" t="s">
        <v>163</v>
      </c>
    </row>
    <row r="3373" spans="2:51" s="13" customFormat="1">
      <c r="B3373" s="153"/>
      <c r="D3373" s="141" t="s">
        <v>176</v>
      </c>
      <c r="E3373" s="154" t="s">
        <v>19</v>
      </c>
      <c r="F3373" s="155" t="s">
        <v>1070</v>
      </c>
      <c r="H3373" s="156">
        <v>10.015000000000001</v>
      </c>
      <c r="I3373" s="157"/>
      <c r="L3373" s="153"/>
      <c r="M3373" s="158"/>
      <c r="T3373" s="159"/>
      <c r="AT3373" s="154" t="s">
        <v>176</v>
      </c>
      <c r="AU3373" s="154" t="s">
        <v>86</v>
      </c>
      <c r="AV3373" s="13" t="s">
        <v>86</v>
      </c>
      <c r="AW3373" s="13" t="s">
        <v>37</v>
      </c>
      <c r="AX3373" s="13" t="s">
        <v>76</v>
      </c>
      <c r="AY3373" s="154" t="s">
        <v>163</v>
      </c>
    </row>
    <row r="3374" spans="2:51" s="12" customFormat="1">
      <c r="B3374" s="147"/>
      <c r="D3374" s="141" t="s">
        <v>176</v>
      </c>
      <c r="E3374" s="148" t="s">
        <v>19</v>
      </c>
      <c r="F3374" s="149" t="s">
        <v>931</v>
      </c>
      <c r="H3374" s="148" t="s">
        <v>19</v>
      </c>
      <c r="I3374" s="150"/>
      <c r="L3374" s="147"/>
      <c r="M3374" s="151"/>
      <c r="T3374" s="152"/>
      <c r="AT3374" s="148" t="s">
        <v>176</v>
      </c>
      <c r="AU3374" s="148" t="s">
        <v>86</v>
      </c>
      <c r="AV3374" s="12" t="s">
        <v>84</v>
      </c>
      <c r="AW3374" s="12" t="s">
        <v>37</v>
      </c>
      <c r="AX3374" s="12" t="s">
        <v>76</v>
      </c>
      <c r="AY3374" s="148" t="s">
        <v>163</v>
      </c>
    </row>
    <row r="3375" spans="2:51" s="13" customFormat="1">
      <c r="B3375" s="153"/>
      <c r="D3375" s="141" t="s">
        <v>176</v>
      </c>
      <c r="E3375" s="154" t="s">
        <v>19</v>
      </c>
      <c r="F3375" s="155" t="s">
        <v>1071</v>
      </c>
      <c r="H3375" s="156">
        <v>7.665</v>
      </c>
      <c r="I3375" s="157"/>
      <c r="L3375" s="153"/>
      <c r="M3375" s="158"/>
      <c r="T3375" s="159"/>
      <c r="AT3375" s="154" t="s">
        <v>176</v>
      </c>
      <c r="AU3375" s="154" t="s">
        <v>86</v>
      </c>
      <c r="AV3375" s="13" t="s">
        <v>86</v>
      </c>
      <c r="AW3375" s="13" t="s">
        <v>37</v>
      </c>
      <c r="AX3375" s="13" t="s">
        <v>76</v>
      </c>
      <c r="AY3375" s="154" t="s">
        <v>163</v>
      </c>
    </row>
    <row r="3376" spans="2:51" s="12" customFormat="1">
      <c r="B3376" s="147"/>
      <c r="D3376" s="141" t="s">
        <v>176</v>
      </c>
      <c r="E3376" s="148" t="s">
        <v>19</v>
      </c>
      <c r="F3376" s="149" t="s">
        <v>943</v>
      </c>
      <c r="H3376" s="148" t="s">
        <v>19</v>
      </c>
      <c r="I3376" s="150"/>
      <c r="L3376" s="147"/>
      <c r="M3376" s="151"/>
      <c r="T3376" s="152"/>
      <c r="AT3376" s="148" t="s">
        <v>176</v>
      </c>
      <c r="AU3376" s="148" t="s">
        <v>86</v>
      </c>
      <c r="AV3376" s="12" t="s">
        <v>84</v>
      </c>
      <c r="AW3376" s="12" t="s">
        <v>37</v>
      </c>
      <c r="AX3376" s="12" t="s">
        <v>76</v>
      </c>
      <c r="AY3376" s="148" t="s">
        <v>163</v>
      </c>
    </row>
    <row r="3377" spans="2:51" s="13" customFormat="1">
      <c r="B3377" s="153"/>
      <c r="D3377" s="141" t="s">
        <v>176</v>
      </c>
      <c r="E3377" s="154" t="s">
        <v>19</v>
      </c>
      <c r="F3377" s="155" t="s">
        <v>1075</v>
      </c>
      <c r="H3377" s="156">
        <v>5.67</v>
      </c>
      <c r="I3377" s="157"/>
      <c r="L3377" s="153"/>
      <c r="M3377" s="158"/>
      <c r="T3377" s="159"/>
      <c r="AT3377" s="154" t="s">
        <v>176</v>
      </c>
      <c r="AU3377" s="154" t="s">
        <v>86</v>
      </c>
      <c r="AV3377" s="13" t="s">
        <v>86</v>
      </c>
      <c r="AW3377" s="13" t="s">
        <v>37</v>
      </c>
      <c r="AX3377" s="13" t="s">
        <v>76</v>
      </c>
      <c r="AY3377" s="154" t="s">
        <v>163</v>
      </c>
    </row>
    <row r="3378" spans="2:51" s="12" customFormat="1">
      <c r="B3378" s="147"/>
      <c r="D3378" s="141" t="s">
        <v>176</v>
      </c>
      <c r="E3378" s="148" t="s">
        <v>19</v>
      </c>
      <c r="F3378" s="149" t="s">
        <v>558</v>
      </c>
      <c r="H3378" s="148" t="s">
        <v>19</v>
      </c>
      <c r="I3378" s="150"/>
      <c r="L3378" s="147"/>
      <c r="M3378" s="151"/>
      <c r="T3378" s="152"/>
      <c r="AT3378" s="148" t="s">
        <v>176</v>
      </c>
      <c r="AU3378" s="148" t="s">
        <v>86</v>
      </c>
      <c r="AV3378" s="12" t="s">
        <v>84</v>
      </c>
      <c r="AW3378" s="12" t="s">
        <v>37</v>
      </c>
      <c r="AX3378" s="12" t="s">
        <v>76</v>
      </c>
      <c r="AY3378" s="148" t="s">
        <v>163</v>
      </c>
    </row>
    <row r="3379" spans="2:51" s="12" customFormat="1">
      <c r="B3379" s="147"/>
      <c r="D3379" s="141" t="s">
        <v>176</v>
      </c>
      <c r="E3379" s="148" t="s">
        <v>19</v>
      </c>
      <c r="F3379" s="149" t="s">
        <v>880</v>
      </c>
      <c r="H3379" s="148" t="s">
        <v>19</v>
      </c>
      <c r="I3379" s="150"/>
      <c r="L3379" s="147"/>
      <c r="M3379" s="151"/>
      <c r="T3379" s="152"/>
      <c r="AT3379" s="148" t="s">
        <v>176</v>
      </c>
      <c r="AU3379" s="148" t="s">
        <v>86</v>
      </c>
      <c r="AV3379" s="12" t="s">
        <v>84</v>
      </c>
      <c r="AW3379" s="12" t="s">
        <v>37</v>
      </c>
      <c r="AX3379" s="12" t="s">
        <v>76</v>
      </c>
      <c r="AY3379" s="148" t="s">
        <v>163</v>
      </c>
    </row>
    <row r="3380" spans="2:51" s="13" customFormat="1">
      <c r="B3380" s="153"/>
      <c r="D3380" s="141" t="s">
        <v>176</v>
      </c>
      <c r="E3380" s="154" t="s">
        <v>19</v>
      </c>
      <c r="F3380" s="155" t="s">
        <v>1076</v>
      </c>
      <c r="H3380" s="156">
        <v>15.151999999999999</v>
      </c>
      <c r="I3380" s="157"/>
      <c r="L3380" s="153"/>
      <c r="M3380" s="158"/>
      <c r="T3380" s="159"/>
      <c r="AT3380" s="154" t="s">
        <v>176</v>
      </c>
      <c r="AU3380" s="154" t="s">
        <v>86</v>
      </c>
      <c r="AV3380" s="13" t="s">
        <v>86</v>
      </c>
      <c r="AW3380" s="13" t="s">
        <v>37</v>
      </c>
      <c r="AX3380" s="13" t="s">
        <v>76</v>
      </c>
      <c r="AY3380" s="154" t="s">
        <v>163</v>
      </c>
    </row>
    <row r="3381" spans="2:51" s="12" customFormat="1">
      <c r="B3381" s="147"/>
      <c r="D3381" s="141" t="s">
        <v>176</v>
      </c>
      <c r="E3381" s="148" t="s">
        <v>19</v>
      </c>
      <c r="F3381" s="149" t="s">
        <v>947</v>
      </c>
      <c r="H3381" s="148" t="s">
        <v>19</v>
      </c>
      <c r="I3381" s="150"/>
      <c r="L3381" s="147"/>
      <c r="M3381" s="151"/>
      <c r="T3381" s="152"/>
      <c r="AT3381" s="148" t="s">
        <v>176</v>
      </c>
      <c r="AU3381" s="148" t="s">
        <v>86</v>
      </c>
      <c r="AV3381" s="12" t="s">
        <v>84</v>
      </c>
      <c r="AW3381" s="12" t="s">
        <v>37</v>
      </c>
      <c r="AX3381" s="12" t="s">
        <v>76</v>
      </c>
      <c r="AY3381" s="148" t="s">
        <v>163</v>
      </c>
    </row>
    <row r="3382" spans="2:51" s="13" customFormat="1">
      <c r="B3382" s="153"/>
      <c r="D3382" s="141" t="s">
        <v>176</v>
      </c>
      <c r="E3382" s="154" t="s">
        <v>19</v>
      </c>
      <c r="F3382" s="155" t="s">
        <v>1077</v>
      </c>
      <c r="H3382" s="156">
        <v>15.95</v>
      </c>
      <c r="I3382" s="157"/>
      <c r="L3382" s="153"/>
      <c r="M3382" s="158"/>
      <c r="T3382" s="159"/>
      <c r="AT3382" s="154" t="s">
        <v>176</v>
      </c>
      <c r="AU3382" s="154" t="s">
        <v>86</v>
      </c>
      <c r="AV3382" s="13" t="s">
        <v>86</v>
      </c>
      <c r="AW3382" s="13" t="s">
        <v>37</v>
      </c>
      <c r="AX3382" s="13" t="s">
        <v>76</v>
      </c>
      <c r="AY3382" s="154" t="s">
        <v>163</v>
      </c>
    </row>
    <row r="3383" spans="2:51" s="12" customFormat="1">
      <c r="B3383" s="147"/>
      <c r="D3383" s="141" t="s">
        <v>176</v>
      </c>
      <c r="E3383" s="148" t="s">
        <v>19</v>
      </c>
      <c r="F3383" s="149" t="s">
        <v>953</v>
      </c>
      <c r="H3383" s="148" t="s">
        <v>19</v>
      </c>
      <c r="I3383" s="150"/>
      <c r="L3383" s="147"/>
      <c r="M3383" s="151"/>
      <c r="T3383" s="152"/>
      <c r="AT3383" s="148" t="s">
        <v>176</v>
      </c>
      <c r="AU3383" s="148" t="s">
        <v>86</v>
      </c>
      <c r="AV3383" s="12" t="s">
        <v>84</v>
      </c>
      <c r="AW3383" s="12" t="s">
        <v>37</v>
      </c>
      <c r="AX3383" s="12" t="s">
        <v>76</v>
      </c>
      <c r="AY3383" s="148" t="s">
        <v>163</v>
      </c>
    </row>
    <row r="3384" spans="2:51" s="13" customFormat="1">
      <c r="B3384" s="153"/>
      <c r="D3384" s="141" t="s">
        <v>176</v>
      </c>
      <c r="E3384" s="154" t="s">
        <v>19</v>
      </c>
      <c r="F3384" s="155" t="s">
        <v>1079</v>
      </c>
      <c r="H3384" s="156">
        <v>2.835</v>
      </c>
      <c r="I3384" s="157"/>
      <c r="L3384" s="153"/>
      <c r="M3384" s="158"/>
      <c r="T3384" s="159"/>
      <c r="AT3384" s="154" t="s">
        <v>176</v>
      </c>
      <c r="AU3384" s="154" t="s">
        <v>86</v>
      </c>
      <c r="AV3384" s="13" t="s">
        <v>86</v>
      </c>
      <c r="AW3384" s="13" t="s">
        <v>37</v>
      </c>
      <c r="AX3384" s="13" t="s">
        <v>76</v>
      </c>
      <c r="AY3384" s="154" t="s">
        <v>163</v>
      </c>
    </row>
    <row r="3385" spans="2:51" s="12" customFormat="1">
      <c r="B3385" s="147"/>
      <c r="D3385" s="141" t="s">
        <v>176</v>
      </c>
      <c r="E3385" s="148" t="s">
        <v>19</v>
      </c>
      <c r="F3385" s="149" t="s">
        <v>955</v>
      </c>
      <c r="H3385" s="148" t="s">
        <v>19</v>
      </c>
      <c r="I3385" s="150"/>
      <c r="L3385" s="147"/>
      <c r="M3385" s="151"/>
      <c r="T3385" s="152"/>
      <c r="AT3385" s="148" t="s">
        <v>176</v>
      </c>
      <c r="AU3385" s="148" t="s">
        <v>86</v>
      </c>
      <c r="AV3385" s="12" t="s">
        <v>84</v>
      </c>
      <c r="AW3385" s="12" t="s">
        <v>37</v>
      </c>
      <c r="AX3385" s="12" t="s">
        <v>76</v>
      </c>
      <c r="AY3385" s="148" t="s">
        <v>163</v>
      </c>
    </row>
    <row r="3386" spans="2:51" s="13" customFormat="1">
      <c r="B3386" s="153"/>
      <c r="D3386" s="141" t="s">
        <v>176</v>
      </c>
      <c r="E3386" s="154" t="s">
        <v>19</v>
      </c>
      <c r="F3386" s="155" t="s">
        <v>1080</v>
      </c>
      <c r="H3386" s="156">
        <v>1.3</v>
      </c>
      <c r="I3386" s="157"/>
      <c r="L3386" s="153"/>
      <c r="M3386" s="158"/>
      <c r="T3386" s="159"/>
      <c r="AT3386" s="154" t="s">
        <v>176</v>
      </c>
      <c r="AU3386" s="154" t="s">
        <v>86</v>
      </c>
      <c r="AV3386" s="13" t="s">
        <v>86</v>
      </c>
      <c r="AW3386" s="13" t="s">
        <v>37</v>
      </c>
      <c r="AX3386" s="13" t="s">
        <v>76</v>
      </c>
      <c r="AY3386" s="154" t="s">
        <v>163</v>
      </c>
    </row>
    <row r="3387" spans="2:51" s="12" customFormat="1">
      <c r="B3387" s="147"/>
      <c r="D3387" s="141" t="s">
        <v>176</v>
      </c>
      <c r="E3387" s="148" t="s">
        <v>19</v>
      </c>
      <c r="F3387" s="149" t="s">
        <v>957</v>
      </c>
      <c r="H3387" s="148" t="s">
        <v>19</v>
      </c>
      <c r="I3387" s="150"/>
      <c r="L3387" s="147"/>
      <c r="M3387" s="151"/>
      <c r="T3387" s="152"/>
      <c r="AT3387" s="148" t="s">
        <v>176</v>
      </c>
      <c r="AU3387" s="148" t="s">
        <v>86</v>
      </c>
      <c r="AV3387" s="12" t="s">
        <v>84</v>
      </c>
      <c r="AW3387" s="12" t="s">
        <v>37</v>
      </c>
      <c r="AX3387" s="12" t="s">
        <v>76</v>
      </c>
      <c r="AY3387" s="148" t="s">
        <v>163</v>
      </c>
    </row>
    <row r="3388" spans="2:51" s="13" customFormat="1">
      <c r="B3388" s="153"/>
      <c r="D3388" s="141" t="s">
        <v>176</v>
      </c>
      <c r="E3388" s="154" t="s">
        <v>19</v>
      </c>
      <c r="F3388" s="155" t="s">
        <v>1081</v>
      </c>
      <c r="H3388" s="156">
        <v>3.7050000000000001</v>
      </c>
      <c r="I3388" s="157"/>
      <c r="L3388" s="153"/>
      <c r="M3388" s="158"/>
      <c r="T3388" s="159"/>
      <c r="AT3388" s="154" t="s">
        <v>176</v>
      </c>
      <c r="AU3388" s="154" t="s">
        <v>86</v>
      </c>
      <c r="AV3388" s="13" t="s">
        <v>86</v>
      </c>
      <c r="AW3388" s="13" t="s">
        <v>37</v>
      </c>
      <c r="AX3388" s="13" t="s">
        <v>76</v>
      </c>
      <c r="AY3388" s="154" t="s">
        <v>163</v>
      </c>
    </row>
    <row r="3389" spans="2:51" s="12" customFormat="1">
      <c r="B3389" s="147"/>
      <c r="D3389" s="141" t="s">
        <v>176</v>
      </c>
      <c r="E3389" s="148" t="s">
        <v>19</v>
      </c>
      <c r="F3389" s="149" t="s">
        <v>960</v>
      </c>
      <c r="H3389" s="148" t="s">
        <v>19</v>
      </c>
      <c r="I3389" s="150"/>
      <c r="L3389" s="147"/>
      <c r="M3389" s="151"/>
      <c r="T3389" s="152"/>
      <c r="AT3389" s="148" t="s">
        <v>176</v>
      </c>
      <c r="AU3389" s="148" t="s">
        <v>86</v>
      </c>
      <c r="AV3389" s="12" t="s">
        <v>84</v>
      </c>
      <c r="AW3389" s="12" t="s">
        <v>37</v>
      </c>
      <c r="AX3389" s="12" t="s">
        <v>76</v>
      </c>
      <c r="AY3389" s="148" t="s">
        <v>163</v>
      </c>
    </row>
    <row r="3390" spans="2:51" s="13" customFormat="1">
      <c r="B3390" s="153"/>
      <c r="D3390" s="141" t="s">
        <v>176</v>
      </c>
      <c r="E3390" s="154" t="s">
        <v>19</v>
      </c>
      <c r="F3390" s="155" t="s">
        <v>1069</v>
      </c>
      <c r="H3390" s="156">
        <v>18.010000000000002</v>
      </c>
      <c r="I3390" s="157"/>
      <c r="L3390" s="153"/>
      <c r="M3390" s="158"/>
      <c r="T3390" s="159"/>
      <c r="AT3390" s="154" t="s">
        <v>176</v>
      </c>
      <c r="AU3390" s="154" t="s">
        <v>86</v>
      </c>
      <c r="AV3390" s="13" t="s">
        <v>86</v>
      </c>
      <c r="AW3390" s="13" t="s">
        <v>37</v>
      </c>
      <c r="AX3390" s="13" t="s">
        <v>76</v>
      </c>
      <c r="AY3390" s="154" t="s">
        <v>163</v>
      </c>
    </row>
    <row r="3391" spans="2:51" s="12" customFormat="1">
      <c r="B3391" s="147"/>
      <c r="D3391" s="141" t="s">
        <v>176</v>
      </c>
      <c r="E3391" s="148" t="s">
        <v>19</v>
      </c>
      <c r="F3391" s="149" t="s">
        <v>962</v>
      </c>
      <c r="H3391" s="148" t="s">
        <v>19</v>
      </c>
      <c r="I3391" s="150"/>
      <c r="L3391" s="147"/>
      <c r="M3391" s="151"/>
      <c r="T3391" s="152"/>
      <c r="AT3391" s="148" t="s">
        <v>176</v>
      </c>
      <c r="AU3391" s="148" t="s">
        <v>86</v>
      </c>
      <c r="AV3391" s="12" t="s">
        <v>84</v>
      </c>
      <c r="AW3391" s="12" t="s">
        <v>37</v>
      </c>
      <c r="AX3391" s="12" t="s">
        <v>76</v>
      </c>
      <c r="AY3391" s="148" t="s">
        <v>163</v>
      </c>
    </row>
    <row r="3392" spans="2:51" s="13" customFormat="1">
      <c r="B3392" s="153"/>
      <c r="D3392" s="141" t="s">
        <v>176</v>
      </c>
      <c r="E3392" s="154" t="s">
        <v>19</v>
      </c>
      <c r="F3392" s="155" t="s">
        <v>1082</v>
      </c>
      <c r="H3392" s="156">
        <v>13.253</v>
      </c>
      <c r="I3392" s="157"/>
      <c r="L3392" s="153"/>
      <c r="M3392" s="158"/>
      <c r="T3392" s="159"/>
      <c r="AT3392" s="154" t="s">
        <v>176</v>
      </c>
      <c r="AU3392" s="154" t="s">
        <v>86</v>
      </c>
      <c r="AV3392" s="13" t="s">
        <v>86</v>
      </c>
      <c r="AW3392" s="13" t="s">
        <v>37</v>
      </c>
      <c r="AX3392" s="13" t="s">
        <v>76</v>
      </c>
      <c r="AY3392" s="154" t="s">
        <v>163</v>
      </c>
    </row>
    <row r="3393" spans="2:65" s="14" customFormat="1">
      <c r="B3393" s="160"/>
      <c r="D3393" s="141" t="s">
        <v>176</v>
      </c>
      <c r="E3393" s="161" t="s">
        <v>19</v>
      </c>
      <c r="F3393" s="162" t="s">
        <v>178</v>
      </c>
      <c r="H3393" s="163">
        <v>161.185</v>
      </c>
      <c r="I3393" s="164"/>
      <c r="L3393" s="160"/>
      <c r="M3393" s="165"/>
      <c r="T3393" s="166"/>
      <c r="AT3393" s="161" t="s">
        <v>176</v>
      </c>
      <c r="AU3393" s="161" t="s">
        <v>86</v>
      </c>
      <c r="AV3393" s="14" t="s">
        <v>170</v>
      </c>
      <c r="AW3393" s="14" t="s">
        <v>37</v>
      </c>
      <c r="AX3393" s="14" t="s">
        <v>84</v>
      </c>
      <c r="AY3393" s="161" t="s">
        <v>163</v>
      </c>
    </row>
    <row r="3394" spans="2:65" s="1" customFormat="1" ht="16.5" customHeight="1">
      <c r="B3394" s="33"/>
      <c r="C3394" s="128" t="s">
        <v>2462</v>
      </c>
      <c r="D3394" s="128" t="s">
        <v>165</v>
      </c>
      <c r="E3394" s="129" t="s">
        <v>2463</v>
      </c>
      <c r="F3394" s="130" t="s">
        <v>2464</v>
      </c>
      <c r="G3394" s="131" t="s">
        <v>202</v>
      </c>
      <c r="H3394" s="132">
        <v>50.4</v>
      </c>
      <c r="I3394" s="133"/>
      <c r="J3394" s="134">
        <f>ROUND(I3394*H3394,2)</f>
        <v>0</v>
      </c>
      <c r="K3394" s="130" t="s">
        <v>169</v>
      </c>
      <c r="L3394" s="33"/>
      <c r="M3394" s="135" t="s">
        <v>19</v>
      </c>
      <c r="N3394" s="136" t="s">
        <v>47</v>
      </c>
      <c r="P3394" s="137">
        <f>O3394*H3394</f>
        <v>0</v>
      </c>
      <c r="Q3394" s="137">
        <v>0</v>
      </c>
      <c r="R3394" s="137">
        <f>Q3394*H3394</f>
        <v>0</v>
      </c>
      <c r="S3394" s="137">
        <v>0</v>
      </c>
      <c r="T3394" s="138">
        <f>S3394*H3394</f>
        <v>0</v>
      </c>
      <c r="AR3394" s="139" t="s">
        <v>302</v>
      </c>
      <c r="AT3394" s="139" t="s">
        <v>165</v>
      </c>
      <c r="AU3394" s="139" t="s">
        <v>86</v>
      </c>
      <c r="AY3394" s="18" t="s">
        <v>163</v>
      </c>
      <c r="BE3394" s="140">
        <f>IF(N3394="základní",J3394,0)</f>
        <v>0</v>
      </c>
      <c r="BF3394" s="140">
        <f>IF(N3394="snížená",J3394,0)</f>
        <v>0</v>
      </c>
      <c r="BG3394" s="140">
        <f>IF(N3394="zákl. přenesená",J3394,0)</f>
        <v>0</v>
      </c>
      <c r="BH3394" s="140">
        <f>IF(N3394="sníž. přenesená",J3394,0)</f>
        <v>0</v>
      </c>
      <c r="BI3394" s="140">
        <f>IF(N3394="nulová",J3394,0)</f>
        <v>0</v>
      </c>
      <c r="BJ3394" s="18" t="s">
        <v>84</v>
      </c>
      <c r="BK3394" s="140">
        <f>ROUND(I3394*H3394,2)</f>
        <v>0</v>
      </c>
      <c r="BL3394" s="18" t="s">
        <v>302</v>
      </c>
      <c r="BM3394" s="139" t="s">
        <v>2465</v>
      </c>
    </row>
    <row r="3395" spans="2:65" s="1" customFormat="1">
      <c r="B3395" s="33"/>
      <c r="D3395" s="141" t="s">
        <v>172</v>
      </c>
      <c r="F3395" s="142" t="s">
        <v>2466</v>
      </c>
      <c r="I3395" s="143"/>
      <c r="L3395" s="33"/>
      <c r="M3395" s="144"/>
      <c r="T3395" s="54"/>
      <c r="AT3395" s="18" t="s">
        <v>172</v>
      </c>
      <c r="AU3395" s="18" t="s">
        <v>86</v>
      </c>
    </row>
    <row r="3396" spans="2:65" s="1" customFormat="1">
      <c r="B3396" s="33"/>
      <c r="D3396" s="145" t="s">
        <v>174</v>
      </c>
      <c r="F3396" s="146" t="s">
        <v>2467</v>
      </c>
      <c r="I3396" s="143"/>
      <c r="L3396" s="33"/>
      <c r="M3396" s="144"/>
      <c r="T3396" s="54"/>
      <c r="AT3396" s="18" t="s">
        <v>174</v>
      </c>
      <c r="AU3396" s="18" t="s">
        <v>86</v>
      </c>
    </row>
    <row r="3397" spans="2:65" s="12" customFormat="1" ht="20.399999999999999">
      <c r="B3397" s="147"/>
      <c r="D3397" s="141" t="s">
        <v>176</v>
      </c>
      <c r="E3397" s="148" t="s">
        <v>19</v>
      </c>
      <c r="F3397" s="149" t="s">
        <v>830</v>
      </c>
      <c r="H3397" s="148" t="s">
        <v>19</v>
      </c>
      <c r="I3397" s="150"/>
      <c r="L3397" s="147"/>
      <c r="M3397" s="151"/>
      <c r="T3397" s="152"/>
      <c r="AT3397" s="148" t="s">
        <v>176</v>
      </c>
      <c r="AU3397" s="148" t="s">
        <v>86</v>
      </c>
      <c r="AV3397" s="12" t="s">
        <v>84</v>
      </c>
      <c r="AW3397" s="12" t="s">
        <v>37</v>
      </c>
      <c r="AX3397" s="12" t="s">
        <v>76</v>
      </c>
      <c r="AY3397" s="148" t="s">
        <v>163</v>
      </c>
    </row>
    <row r="3398" spans="2:65" s="12" customFormat="1">
      <c r="B3398" s="147"/>
      <c r="D3398" s="141" t="s">
        <v>176</v>
      </c>
      <c r="E3398" s="148" t="s">
        <v>19</v>
      </c>
      <c r="F3398" s="149" t="s">
        <v>2468</v>
      </c>
      <c r="H3398" s="148" t="s">
        <v>19</v>
      </c>
      <c r="I3398" s="150"/>
      <c r="L3398" s="147"/>
      <c r="M3398" s="151"/>
      <c r="T3398" s="152"/>
      <c r="AT3398" s="148" t="s">
        <v>176</v>
      </c>
      <c r="AU3398" s="148" t="s">
        <v>86</v>
      </c>
      <c r="AV3398" s="12" t="s">
        <v>84</v>
      </c>
      <c r="AW3398" s="12" t="s">
        <v>37</v>
      </c>
      <c r="AX3398" s="12" t="s">
        <v>76</v>
      </c>
      <c r="AY3398" s="148" t="s">
        <v>163</v>
      </c>
    </row>
    <row r="3399" spans="2:65" s="13" customFormat="1">
      <c r="B3399" s="153"/>
      <c r="D3399" s="141" t="s">
        <v>176</v>
      </c>
      <c r="E3399" s="154" t="s">
        <v>19</v>
      </c>
      <c r="F3399" s="155" t="s">
        <v>2469</v>
      </c>
      <c r="H3399" s="156">
        <v>24</v>
      </c>
      <c r="I3399" s="157"/>
      <c r="L3399" s="153"/>
      <c r="M3399" s="158"/>
      <c r="T3399" s="159"/>
      <c r="AT3399" s="154" t="s">
        <v>176</v>
      </c>
      <c r="AU3399" s="154" t="s">
        <v>86</v>
      </c>
      <c r="AV3399" s="13" t="s">
        <v>86</v>
      </c>
      <c r="AW3399" s="13" t="s">
        <v>37</v>
      </c>
      <c r="AX3399" s="13" t="s">
        <v>76</v>
      </c>
      <c r="AY3399" s="154" t="s">
        <v>163</v>
      </c>
    </row>
    <row r="3400" spans="2:65" s="12" customFormat="1">
      <c r="B3400" s="147"/>
      <c r="D3400" s="141" t="s">
        <v>176</v>
      </c>
      <c r="E3400" s="148" t="s">
        <v>19</v>
      </c>
      <c r="F3400" s="149" t="s">
        <v>831</v>
      </c>
      <c r="H3400" s="148" t="s">
        <v>19</v>
      </c>
      <c r="I3400" s="150"/>
      <c r="L3400" s="147"/>
      <c r="M3400" s="151"/>
      <c r="T3400" s="152"/>
      <c r="AT3400" s="148" t="s">
        <v>176</v>
      </c>
      <c r="AU3400" s="148" t="s">
        <v>86</v>
      </c>
      <c r="AV3400" s="12" t="s">
        <v>84</v>
      </c>
      <c r="AW3400" s="12" t="s">
        <v>37</v>
      </c>
      <c r="AX3400" s="12" t="s">
        <v>76</v>
      </c>
      <c r="AY3400" s="148" t="s">
        <v>163</v>
      </c>
    </row>
    <row r="3401" spans="2:65" s="13" customFormat="1">
      <c r="B3401" s="153"/>
      <c r="D3401" s="141" t="s">
        <v>176</v>
      </c>
      <c r="E3401" s="154" t="s">
        <v>19</v>
      </c>
      <c r="F3401" s="155" t="s">
        <v>2470</v>
      </c>
      <c r="H3401" s="156">
        <v>26.4</v>
      </c>
      <c r="I3401" s="157"/>
      <c r="L3401" s="153"/>
      <c r="M3401" s="158"/>
      <c r="T3401" s="159"/>
      <c r="AT3401" s="154" t="s">
        <v>176</v>
      </c>
      <c r="AU3401" s="154" t="s">
        <v>86</v>
      </c>
      <c r="AV3401" s="13" t="s">
        <v>86</v>
      </c>
      <c r="AW3401" s="13" t="s">
        <v>37</v>
      </c>
      <c r="AX3401" s="13" t="s">
        <v>76</v>
      </c>
      <c r="AY3401" s="154" t="s">
        <v>163</v>
      </c>
    </row>
    <row r="3402" spans="2:65" s="14" customFormat="1">
      <c r="B3402" s="160"/>
      <c r="D3402" s="141" t="s">
        <v>176</v>
      </c>
      <c r="E3402" s="161" t="s">
        <v>19</v>
      </c>
      <c r="F3402" s="162" t="s">
        <v>178</v>
      </c>
      <c r="H3402" s="163">
        <v>50.4</v>
      </c>
      <c r="I3402" s="164"/>
      <c r="L3402" s="160"/>
      <c r="M3402" s="165"/>
      <c r="T3402" s="166"/>
      <c r="AT3402" s="161" t="s">
        <v>176</v>
      </c>
      <c r="AU3402" s="161" t="s">
        <v>86</v>
      </c>
      <c r="AV3402" s="14" t="s">
        <v>170</v>
      </c>
      <c r="AW3402" s="14" t="s">
        <v>37</v>
      </c>
      <c r="AX3402" s="14" t="s">
        <v>84</v>
      </c>
      <c r="AY3402" s="161" t="s">
        <v>163</v>
      </c>
    </row>
    <row r="3403" spans="2:65" s="1" customFormat="1" ht="16.5" customHeight="1">
      <c r="B3403" s="33"/>
      <c r="C3403" s="128" t="s">
        <v>2471</v>
      </c>
      <c r="D3403" s="128" t="s">
        <v>165</v>
      </c>
      <c r="E3403" s="129" t="s">
        <v>2472</v>
      </c>
      <c r="F3403" s="130" t="s">
        <v>2473</v>
      </c>
      <c r="G3403" s="131" t="s">
        <v>187</v>
      </c>
      <c r="H3403" s="132">
        <v>172.52500000000001</v>
      </c>
      <c r="I3403" s="133"/>
      <c r="J3403" s="134">
        <f>ROUND(I3403*H3403,2)</f>
        <v>0</v>
      </c>
      <c r="K3403" s="130" t="s">
        <v>169</v>
      </c>
      <c r="L3403" s="33"/>
      <c r="M3403" s="135" t="s">
        <v>19</v>
      </c>
      <c r="N3403" s="136" t="s">
        <v>47</v>
      </c>
      <c r="P3403" s="137">
        <f>O3403*H3403</f>
        <v>0</v>
      </c>
      <c r="Q3403" s="137">
        <v>2.9999999999999997E-4</v>
      </c>
      <c r="R3403" s="137">
        <f>Q3403*H3403</f>
        <v>5.1757499999999998E-2</v>
      </c>
      <c r="S3403" s="137">
        <v>0</v>
      </c>
      <c r="T3403" s="138">
        <f>S3403*H3403</f>
        <v>0</v>
      </c>
      <c r="AR3403" s="139" t="s">
        <v>302</v>
      </c>
      <c r="AT3403" s="139" t="s">
        <v>165</v>
      </c>
      <c r="AU3403" s="139" t="s">
        <v>86</v>
      </c>
      <c r="AY3403" s="18" t="s">
        <v>163</v>
      </c>
      <c r="BE3403" s="140">
        <f>IF(N3403="základní",J3403,0)</f>
        <v>0</v>
      </c>
      <c r="BF3403" s="140">
        <f>IF(N3403="snížená",J3403,0)</f>
        <v>0</v>
      </c>
      <c r="BG3403" s="140">
        <f>IF(N3403="zákl. přenesená",J3403,0)</f>
        <v>0</v>
      </c>
      <c r="BH3403" s="140">
        <f>IF(N3403="sníž. přenesená",J3403,0)</f>
        <v>0</v>
      </c>
      <c r="BI3403" s="140">
        <f>IF(N3403="nulová",J3403,0)</f>
        <v>0</v>
      </c>
      <c r="BJ3403" s="18" t="s">
        <v>84</v>
      </c>
      <c r="BK3403" s="140">
        <f>ROUND(I3403*H3403,2)</f>
        <v>0</v>
      </c>
      <c r="BL3403" s="18" t="s">
        <v>302</v>
      </c>
      <c r="BM3403" s="139" t="s">
        <v>2474</v>
      </c>
    </row>
    <row r="3404" spans="2:65" s="1" customFormat="1" ht="19.2">
      <c r="B3404" s="33"/>
      <c r="D3404" s="141" t="s">
        <v>172</v>
      </c>
      <c r="F3404" s="142" t="s">
        <v>2475</v>
      </c>
      <c r="I3404" s="143"/>
      <c r="L3404" s="33"/>
      <c r="M3404" s="144"/>
      <c r="T3404" s="54"/>
      <c r="AT3404" s="18" t="s">
        <v>172</v>
      </c>
      <c r="AU3404" s="18" t="s">
        <v>86</v>
      </c>
    </row>
    <row r="3405" spans="2:65" s="1" customFormat="1">
      <c r="B3405" s="33"/>
      <c r="D3405" s="145" t="s">
        <v>174</v>
      </c>
      <c r="F3405" s="146" t="s">
        <v>2476</v>
      </c>
      <c r="I3405" s="143"/>
      <c r="L3405" s="33"/>
      <c r="M3405" s="144"/>
      <c r="T3405" s="54"/>
      <c r="AT3405" s="18" t="s">
        <v>174</v>
      </c>
      <c r="AU3405" s="18" t="s">
        <v>86</v>
      </c>
    </row>
    <row r="3406" spans="2:65" s="12" customFormat="1">
      <c r="B3406" s="147"/>
      <c r="D3406" s="141" t="s">
        <v>176</v>
      </c>
      <c r="E3406" s="148" t="s">
        <v>19</v>
      </c>
      <c r="F3406" s="149" t="s">
        <v>511</v>
      </c>
      <c r="H3406" s="148" t="s">
        <v>19</v>
      </c>
      <c r="I3406" s="150"/>
      <c r="L3406" s="147"/>
      <c r="M3406" s="151"/>
      <c r="T3406" s="152"/>
      <c r="AT3406" s="148" t="s">
        <v>176</v>
      </c>
      <c r="AU3406" s="148" t="s">
        <v>86</v>
      </c>
      <c r="AV3406" s="12" t="s">
        <v>84</v>
      </c>
      <c r="AW3406" s="12" t="s">
        <v>37</v>
      </c>
      <c r="AX3406" s="12" t="s">
        <v>76</v>
      </c>
      <c r="AY3406" s="148" t="s">
        <v>163</v>
      </c>
    </row>
    <row r="3407" spans="2:65" s="12" customFormat="1">
      <c r="B3407" s="147"/>
      <c r="D3407" s="141" t="s">
        <v>176</v>
      </c>
      <c r="E3407" s="148" t="s">
        <v>19</v>
      </c>
      <c r="F3407" s="149" t="s">
        <v>877</v>
      </c>
      <c r="H3407" s="148" t="s">
        <v>19</v>
      </c>
      <c r="I3407" s="150"/>
      <c r="L3407" s="147"/>
      <c r="M3407" s="151"/>
      <c r="T3407" s="152"/>
      <c r="AT3407" s="148" t="s">
        <v>176</v>
      </c>
      <c r="AU3407" s="148" t="s">
        <v>86</v>
      </c>
      <c r="AV3407" s="12" t="s">
        <v>84</v>
      </c>
      <c r="AW3407" s="12" t="s">
        <v>37</v>
      </c>
      <c r="AX3407" s="12" t="s">
        <v>76</v>
      </c>
      <c r="AY3407" s="148" t="s">
        <v>163</v>
      </c>
    </row>
    <row r="3408" spans="2:65" s="13" customFormat="1">
      <c r="B3408" s="153"/>
      <c r="D3408" s="141" t="s">
        <v>176</v>
      </c>
      <c r="E3408" s="154" t="s">
        <v>19</v>
      </c>
      <c r="F3408" s="155" t="s">
        <v>1062</v>
      </c>
      <c r="H3408" s="156">
        <v>23.372</v>
      </c>
      <c r="I3408" s="157"/>
      <c r="L3408" s="153"/>
      <c r="M3408" s="158"/>
      <c r="T3408" s="159"/>
      <c r="AT3408" s="154" t="s">
        <v>176</v>
      </c>
      <c r="AU3408" s="154" t="s">
        <v>86</v>
      </c>
      <c r="AV3408" s="13" t="s">
        <v>86</v>
      </c>
      <c r="AW3408" s="13" t="s">
        <v>37</v>
      </c>
      <c r="AX3408" s="13" t="s">
        <v>76</v>
      </c>
      <c r="AY3408" s="154" t="s">
        <v>163</v>
      </c>
    </row>
    <row r="3409" spans="2:51" s="12" customFormat="1">
      <c r="B3409" s="147"/>
      <c r="D3409" s="141" t="s">
        <v>176</v>
      </c>
      <c r="E3409" s="148" t="s">
        <v>19</v>
      </c>
      <c r="F3409" s="149" t="s">
        <v>909</v>
      </c>
      <c r="H3409" s="148" t="s">
        <v>19</v>
      </c>
      <c r="I3409" s="150"/>
      <c r="L3409" s="147"/>
      <c r="M3409" s="151"/>
      <c r="T3409" s="152"/>
      <c r="AT3409" s="148" t="s">
        <v>176</v>
      </c>
      <c r="AU3409" s="148" t="s">
        <v>86</v>
      </c>
      <c r="AV3409" s="12" t="s">
        <v>84</v>
      </c>
      <c r="AW3409" s="12" t="s">
        <v>37</v>
      </c>
      <c r="AX3409" s="12" t="s">
        <v>76</v>
      </c>
      <c r="AY3409" s="148" t="s">
        <v>163</v>
      </c>
    </row>
    <row r="3410" spans="2:51" s="13" customFormat="1">
      <c r="B3410" s="153"/>
      <c r="D3410" s="141" t="s">
        <v>176</v>
      </c>
      <c r="E3410" s="154" t="s">
        <v>19</v>
      </c>
      <c r="F3410" s="155" t="s">
        <v>1063</v>
      </c>
      <c r="H3410" s="156">
        <v>15.635</v>
      </c>
      <c r="I3410" s="157"/>
      <c r="L3410" s="153"/>
      <c r="M3410" s="158"/>
      <c r="T3410" s="159"/>
      <c r="AT3410" s="154" t="s">
        <v>176</v>
      </c>
      <c r="AU3410" s="154" t="s">
        <v>86</v>
      </c>
      <c r="AV3410" s="13" t="s">
        <v>86</v>
      </c>
      <c r="AW3410" s="13" t="s">
        <v>37</v>
      </c>
      <c r="AX3410" s="13" t="s">
        <v>76</v>
      </c>
      <c r="AY3410" s="154" t="s">
        <v>163</v>
      </c>
    </row>
    <row r="3411" spans="2:51" s="12" customFormat="1">
      <c r="B3411" s="147"/>
      <c r="D3411" s="141" t="s">
        <v>176</v>
      </c>
      <c r="E3411" s="148" t="s">
        <v>19</v>
      </c>
      <c r="F3411" s="149" t="s">
        <v>915</v>
      </c>
      <c r="H3411" s="148" t="s">
        <v>19</v>
      </c>
      <c r="I3411" s="150"/>
      <c r="L3411" s="147"/>
      <c r="M3411" s="151"/>
      <c r="T3411" s="152"/>
      <c r="AT3411" s="148" t="s">
        <v>176</v>
      </c>
      <c r="AU3411" s="148" t="s">
        <v>86</v>
      </c>
      <c r="AV3411" s="12" t="s">
        <v>84</v>
      </c>
      <c r="AW3411" s="12" t="s">
        <v>37</v>
      </c>
      <c r="AX3411" s="12" t="s">
        <v>76</v>
      </c>
      <c r="AY3411" s="148" t="s">
        <v>163</v>
      </c>
    </row>
    <row r="3412" spans="2:51" s="13" customFormat="1">
      <c r="B3412" s="153"/>
      <c r="D3412" s="141" t="s">
        <v>176</v>
      </c>
      <c r="E3412" s="154" t="s">
        <v>19</v>
      </c>
      <c r="F3412" s="155" t="s">
        <v>1065</v>
      </c>
      <c r="H3412" s="156">
        <v>5.1230000000000002</v>
      </c>
      <c r="I3412" s="157"/>
      <c r="L3412" s="153"/>
      <c r="M3412" s="158"/>
      <c r="T3412" s="159"/>
      <c r="AT3412" s="154" t="s">
        <v>176</v>
      </c>
      <c r="AU3412" s="154" t="s">
        <v>86</v>
      </c>
      <c r="AV3412" s="13" t="s">
        <v>86</v>
      </c>
      <c r="AW3412" s="13" t="s">
        <v>37</v>
      </c>
      <c r="AX3412" s="13" t="s">
        <v>76</v>
      </c>
      <c r="AY3412" s="154" t="s">
        <v>163</v>
      </c>
    </row>
    <row r="3413" spans="2:51" s="12" customFormat="1">
      <c r="B3413" s="147"/>
      <c r="D3413" s="141" t="s">
        <v>176</v>
      </c>
      <c r="E3413" s="148" t="s">
        <v>19</v>
      </c>
      <c r="F3413" s="149" t="s">
        <v>917</v>
      </c>
      <c r="H3413" s="148" t="s">
        <v>19</v>
      </c>
      <c r="I3413" s="150"/>
      <c r="L3413" s="147"/>
      <c r="M3413" s="151"/>
      <c r="T3413" s="152"/>
      <c r="AT3413" s="148" t="s">
        <v>176</v>
      </c>
      <c r="AU3413" s="148" t="s">
        <v>86</v>
      </c>
      <c r="AV3413" s="12" t="s">
        <v>84</v>
      </c>
      <c r="AW3413" s="12" t="s">
        <v>37</v>
      </c>
      <c r="AX3413" s="12" t="s">
        <v>76</v>
      </c>
      <c r="AY3413" s="148" t="s">
        <v>163</v>
      </c>
    </row>
    <row r="3414" spans="2:51" s="13" customFormat="1">
      <c r="B3414" s="153"/>
      <c r="D3414" s="141" t="s">
        <v>176</v>
      </c>
      <c r="E3414" s="154" t="s">
        <v>19</v>
      </c>
      <c r="F3414" s="155" t="s">
        <v>1066</v>
      </c>
      <c r="H3414" s="156">
        <v>1.62</v>
      </c>
      <c r="I3414" s="157"/>
      <c r="L3414" s="153"/>
      <c r="M3414" s="158"/>
      <c r="T3414" s="159"/>
      <c r="AT3414" s="154" t="s">
        <v>176</v>
      </c>
      <c r="AU3414" s="154" t="s">
        <v>86</v>
      </c>
      <c r="AV3414" s="13" t="s">
        <v>86</v>
      </c>
      <c r="AW3414" s="13" t="s">
        <v>37</v>
      </c>
      <c r="AX3414" s="13" t="s">
        <v>76</v>
      </c>
      <c r="AY3414" s="154" t="s">
        <v>163</v>
      </c>
    </row>
    <row r="3415" spans="2:51" s="12" customFormat="1">
      <c r="B3415" s="147"/>
      <c r="D3415" s="141" t="s">
        <v>176</v>
      </c>
      <c r="E3415" s="148" t="s">
        <v>19</v>
      </c>
      <c r="F3415" s="149" t="s">
        <v>919</v>
      </c>
      <c r="H3415" s="148" t="s">
        <v>19</v>
      </c>
      <c r="I3415" s="150"/>
      <c r="L3415" s="147"/>
      <c r="M3415" s="151"/>
      <c r="T3415" s="152"/>
      <c r="AT3415" s="148" t="s">
        <v>176</v>
      </c>
      <c r="AU3415" s="148" t="s">
        <v>86</v>
      </c>
      <c r="AV3415" s="12" t="s">
        <v>84</v>
      </c>
      <c r="AW3415" s="12" t="s">
        <v>37</v>
      </c>
      <c r="AX3415" s="12" t="s">
        <v>76</v>
      </c>
      <c r="AY3415" s="148" t="s">
        <v>163</v>
      </c>
    </row>
    <row r="3416" spans="2:51" s="13" customFormat="1">
      <c r="B3416" s="153"/>
      <c r="D3416" s="141" t="s">
        <v>176</v>
      </c>
      <c r="E3416" s="154" t="s">
        <v>19</v>
      </c>
      <c r="F3416" s="155" t="s">
        <v>1067</v>
      </c>
      <c r="H3416" s="156">
        <v>3.87</v>
      </c>
      <c r="I3416" s="157"/>
      <c r="L3416" s="153"/>
      <c r="M3416" s="158"/>
      <c r="T3416" s="159"/>
      <c r="AT3416" s="154" t="s">
        <v>176</v>
      </c>
      <c r="AU3416" s="154" t="s">
        <v>86</v>
      </c>
      <c r="AV3416" s="13" t="s">
        <v>86</v>
      </c>
      <c r="AW3416" s="13" t="s">
        <v>37</v>
      </c>
      <c r="AX3416" s="13" t="s">
        <v>76</v>
      </c>
      <c r="AY3416" s="154" t="s">
        <v>163</v>
      </c>
    </row>
    <row r="3417" spans="2:51" s="12" customFormat="1">
      <c r="B3417" s="147"/>
      <c r="D3417" s="141" t="s">
        <v>176</v>
      </c>
      <c r="E3417" s="148" t="s">
        <v>19</v>
      </c>
      <c r="F3417" s="149" t="s">
        <v>925</v>
      </c>
      <c r="H3417" s="148" t="s">
        <v>19</v>
      </c>
      <c r="I3417" s="150"/>
      <c r="L3417" s="147"/>
      <c r="M3417" s="151"/>
      <c r="T3417" s="152"/>
      <c r="AT3417" s="148" t="s">
        <v>176</v>
      </c>
      <c r="AU3417" s="148" t="s">
        <v>86</v>
      </c>
      <c r="AV3417" s="12" t="s">
        <v>84</v>
      </c>
      <c r="AW3417" s="12" t="s">
        <v>37</v>
      </c>
      <c r="AX3417" s="12" t="s">
        <v>76</v>
      </c>
      <c r="AY3417" s="148" t="s">
        <v>163</v>
      </c>
    </row>
    <row r="3418" spans="2:51" s="13" customFormat="1">
      <c r="B3418" s="153"/>
      <c r="D3418" s="141" t="s">
        <v>176</v>
      </c>
      <c r="E3418" s="154" t="s">
        <v>19</v>
      </c>
      <c r="F3418" s="155" t="s">
        <v>1069</v>
      </c>
      <c r="H3418" s="156">
        <v>18.010000000000002</v>
      </c>
      <c r="I3418" s="157"/>
      <c r="L3418" s="153"/>
      <c r="M3418" s="158"/>
      <c r="T3418" s="159"/>
      <c r="AT3418" s="154" t="s">
        <v>176</v>
      </c>
      <c r="AU3418" s="154" t="s">
        <v>86</v>
      </c>
      <c r="AV3418" s="13" t="s">
        <v>86</v>
      </c>
      <c r="AW3418" s="13" t="s">
        <v>37</v>
      </c>
      <c r="AX3418" s="13" t="s">
        <v>76</v>
      </c>
      <c r="AY3418" s="154" t="s">
        <v>163</v>
      </c>
    </row>
    <row r="3419" spans="2:51" s="12" customFormat="1">
      <c r="B3419" s="147"/>
      <c r="D3419" s="141" t="s">
        <v>176</v>
      </c>
      <c r="E3419" s="148" t="s">
        <v>19</v>
      </c>
      <c r="F3419" s="149" t="s">
        <v>928</v>
      </c>
      <c r="H3419" s="148" t="s">
        <v>19</v>
      </c>
      <c r="I3419" s="150"/>
      <c r="L3419" s="147"/>
      <c r="M3419" s="151"/>
      <c r="T3419" s="152"/>
      <c r="AT3419" s="148" t="s">
        <v>176</v>
      </c>
      <c r="AU3419" s="148" t="s">
        <v>86</v>
      </c>
      <c r="AV3419" s="12" t="s">
        <v>84</v>
      </c>
      <c r="AW3419" s="12" t="s">
        <v>37</v>
      </c>
      <c r="AX3419" s="12" t="s">
        <v>76</v>
      </c>
      <c r="AY3419" s="148" t="s">
        <v>163</v>
      </c>
    </row>
    <row r="3420" spans="2:51" s="13" customFormat="1">
      <c r="B3420" s="153"/>
      <c r="D3420" s="141" t="s">
        <v>176</v>
      </c>
      <c r="E3420" s="154" t="s">
        <v>19</v>
      </c>
      <c r="F3420" s="155" t="s">
        <v>1070</v>
      </c>
      <c r="H3420" s="156">
        <v>10.015000000000001</v>
      </c>
      <c r="I3420" s="157"/>
      <c r="L3420" s="153"/>
      <c r="M3420" s="158"/>
      <c r="T3420" s="159"/>
      <c r="AT3420" s="154" t="s">
        <v>176</v>
      </c>
      <c r="AU3420" s="154" t="s">
        <v>86</v>
      </c>
      <c r="AV3420" s="13" t="s">
        <v>86</v>
      </c>
      <c r="AW3420" s="13" t="s">
        <v>37</v>
      </c>
      <c r="AX3420" s="13" t="s">
        <v>76</v>
      </c>
      <c r="AY3420" s="154" t="s">
        <v>163</v>
      </c>
    </row>
    <row r="3421" spans="2:51" s="12" customFormat="1">
      <c r="B3421" s="147"/>
      <c r="D3421" s="141" t="s">
        <v>176</v>
      </c>
      <c r="E3421" s="148" t="s">
        <v>19</v>
      </c>
      <c r="F3421" s="149" t="s">
        <v>931</v>
      </c>
      <c r="H3421" s="148" t="s">
        <v>19</v>
      </c>
      <c r="I3421" s="150"/>
      <c r="L3421" s="147"/>
      <c r="M3421" s="151"/>
      <c r="T3421" s="152"/>
      <c r="AT3421" s="148" t="s">
        <v>176</v>
      </c>
      <c r="AU3421" s="148" t="s">
        <v>86</v>
      </c>
      <c r="AV3421" s="12" t="s">
        <v>84</v>
      </c>
      <c r="AW3421" s="12" t="s">
        <v>37</v>
      </c>
      <c r="AX3421" s="12" t="s">
        <v>76</v>
      </c>
      <c r="AY3421" s="148" t="s">
        <v>163</v>
      </c>
    </row>
    <row r="3422" spans="2:51" s="13" customFormat="1">
      <c r="B3422" s="153"/>
      <c r="D3422" s="141" t="s">
        <v>176</v>
      </c>
      <c r="E3422" s="154" t="s">
        <v>19</v>
      </c>
      <c r="F3422" s="155" t="s">
        <v>1071</v>
      </c>
      <c r="H3422" s="156">
        <v>7.665</v>
      </c>
      <c r="I3422" s="157"/>
      <c r="L3422" s="153"/>
      <c r="M3422" s="158"/>
      <c r="T3422" s="159"/>
      <c r="AT3422" s="154" t="s">
        <v>176</v>
      </c>
      <c r="AU3422" s="154" t="s">
        <v>86</v>
      </c>
      <c r="AV3422" s="13" t="s">
        <v>86</v>
      </c>
      <c r="AW3422" s="13" t="s">
        <v>37</v>
      </c>
      <c r="AX3422" s="13" t="s">
        <v>76</v>
      </c>
      <c r="AY3422" s="154" t="s">
        <v>163</v>
      </c>
    </row>
    <row r="3423" spans="2:51" s="12" customFormat="1">
      <c r="B3423" s="147"/>
      <c r="D3423" s="141" t="s">
        <v>176</v>
      </c>
      <c r="E3423" s="148" t="s">
        <v>19</v>
      </c>
      <c r="F3423" s="149" t="s">
        <v>943</v>
      </c>
      <c r="H3423" s="148" t="s">
        <v>19</v>
      </c>
      <c r="I3423" s="150"/>
      <c r="L3423" s="147"/>
      <c r="M3423" s="151"/>
      <c r="T3423" s="152"/>
      <c r="AT3423" s="148" t="s">
        <v>176</v>
      </c>
      <c r="AU3423" s="148" t="s">
        <v>86</v>
      </c>
      <c r="AV3423" s="12" t="s">
        <v>84</v>
      </c>
      <c r="AW3423" s="12" t="s">
        <v>37</v>
      </c>
      <c r="AX3423" s="12" t="s">
        <v>76</v>
      </c>
      <c r="AY3423" s="148" t="s">
        <v>163</v>
      </c>
    </row>
    <row r="3424" spans="2:51" s="13" customFormat="1">
      <c r="B3424" s="153"/>
      <c r="D3424" s="141" t="s">
        <v>176</v>
      </c>
      <c r="E3424" s="154" t="s">
        <v>19</v>
      </c>
      <c r="F3424" s="155" t="s">
        <v>1075</v>
      </c>
      <c r="H3424" s="156">
        <v>5.67</v>
      </c>
      <c r="I3424" s="157"/>
      <c r="L3424" s="153"/>
      <c r="M3424" s="158"/>
      <c r="T3424" s="159"/>
      <c r="AT3424" s="154" t="s">
        <v>176</v>
      </c>
      <c r="AU3424" s="154" t="s">
        <v>86</v>
      </c>
      <c r="AV3424" s="13" t="s">
        <v>86</v>
      </c>
      <c r="AW3424" s="13" t="s">
        <v>37</v>
      </c>
      <c r="AX3424" s="13" t="s">
        <v>76</v>
      </c>
      <c r="AY3424" s="154" t="s">
        <v>163</v>
      </c>
    </row>
    <row r="3425" spans="2:51" s="12" customFormat="1">
      <c r="B3425" s="147"/>
      <c r="D3425" s="141" t="s">
        <v>176</v>
      </c>
      <c r="E3425" s="148" t="s">
        <v>19</v>
      </c>
      <c r="F3425" s="149" t="s">
        <v>558</v>
      </c>
      <c r="H3425" s="148" t="s">
        <v>19</v>
      </c>
      <c r="I3425" s="150"/>
      <c r="L3425" s="147"/>
      <c r="M3425" s="151"/>
      <c r="T3425" s="152"/>
      <c r="AT3425" s="148" t="s">
        <v>176</v>
      </c>
      <c r="AU3425" s="148" t="s">
        <v>86</v>
      </c>
      <c r="AV3425" s="12" t="s">
        <v>84</v>
      </c>
      <c r="AW3425" s="12" t="s">
        <v>37</v>
      </c>
      <c r="AX3425" s="12" t="s">
        <v>76</v>
      </c>
      <c r="AY3425" s="148" t="s">
        <v>163</v>
      </c>
    </row>
    <row r="3426" spans="2:51" s="12" customFormat="1">
      <c r="B3426" s="147"/>
      <c r="D3426" s="141" t="s">
        <v>176</v>
      </c>
      <c r="E3426" s="148" t="s">
        <v>19</v>
      </c>
      <c r="F3426" s="149" t="s">
        <v>880</v>
      </c>
      <c r="H3426" s="148" t="s">
        <v>19</v>
      </c>
      <c r="I3426" s="150"/>
      <c r="L3426" s="147"/>
      <c r="M3426" s="151"/>
      <c r="T3426" s="152"/>
      <c r="AT3426" s="148" t="s">
        <v>176</v>
      </c>
      <c r="AU3426" s="148" t="s">
        <v>86</v>
      </c>
      <c r="AV3426" s="12" t="s">
        <v>84</v>
      </c>
      <c r="AW3426" s="12" t="s">
        <v>37</v>
      </c>
      <c r="AX3426" s="12" t="s">
        <v>76</v>
      </c>
      <c r="AY3426" s="148" t="s">
        <v>163</v>
      </c>
    </row>
    <row r="3427" spans="2:51" s="13" customFormat="1">
      <c r="B3427" s="153"/>
      <c r="D3427" s="141" t="s">
        <v>176</v>
      </c>
      <c r="E3427" s="154" t="s">
        <v>19</v>
      </c>
      <c r="F3427" s="155" t="s">
        <v>1076</v>
      </c>
      <c r="H3427" s="156">
        <v>15.151999999999999</v>
      </c>
      <c r="I3427" s="157"/>
      <c r="L3427" s="153"/>
      <c r="M3427" s="158"/>
      <c r="T3427" s="159"/>
      <c r="AT3427" s="154" t="s">
        <v>176</v>
      </c>
      <c r="AU3427" s="154" t="s">
        <v>86</v>
      </c>
      <c r="AV3427" s="13" t="s">
        <v>86</v>
      </c>
      <c r="AW3427" s="13" t="s">
        <v>37</v>
      </c>
      <c r="AX3427" s="13" t="s">
        <v>76</v>
      </c>
      <c r="AY3427" s="154" t="s">
        <v>163</v>
      </c>
    </row>
    <row r="3428" spans="2:51" s="12" customFormat="1">
      <c r="B3428" s="147"/>
      <c r="D3428" s="141" t="s">
        <v>176</v>
      </c>
      <c r="E3428" s="148" t="s">
        <v>19</v>
      </c>
      <c r="F3428" s="149" t="s">
        <v>947</v>
      </c>
      <c r="H3428" s="148" t="s">
        <v>19</v>
      </c>
      <c r="I3428" s="150"/>
      <c r="L3428" s="147"/>
      <c r="M3428" s="151"/>
      <c r="T3428" s="152"/>
      <c r="AT3428" s="148" t="s">
        <v>176</v>
      </c>
      <c r="AU3428" s="148" t="s">
        <v>86</v>
      </c>
      <c r="AV3428" s="12" t="s">
        <v>84</v>
      </c>
      <c r="AW3428" s="12" t="s">
        <v>37</v>
      </c>
      <c r="AX3428" s="12" t="s">
        <v>76</v>
      </c>
      <c r="AY3428" s="148" t="s">
        <v>163</v>
      </c>
    </row>
    <row r="3429" spans="2:51" s="13" customFormat="1">
      <c r="B3429" s="153"/>
      <c r="D3429" s="141" t="s">
        <v>176</v>
      </c>
      <c r="E3429" s="154" t="s">
        <v>19</v>
      </c>
      <c r="F3429" s="155" t="s">
        <v>1077</v>
      </c>
      <c r="H3429" s="156">
        <v>15.95</v>
      </c>
      <c r="I3429" s="157"/>
      <c r="L3429" s="153"/>
      <c r="M3429" s="158"/>
      <c r="T3429" s="159"/>
      <c r="AT3429" s="154" t="s">
        <v>176</v>
      </c>
      <c r="AU3429" s="154" t="s">
        <v>86</v>
      </c>
      <c r="AV3429" s="13" t="s">
        <v>86</v>
      </c>
      <c r="AW3429" s="13" t="s">
        <v>37</v>
      </c>
      <c r="AX3429" s="13" t="s">
        <v>76</v>
      </c>
      <c r="AY3429" s="154" t="s">
        <v>163</v>
      </c>
    </row>
    <row r="3430" spans="2:51" s="12" customFormat="1">
      <c r="B3430" s="147"/>
      <c r="D3430" s="141" t="s">
        <v>176</v>
      </c>
      <c r="E3430" s="148" t="s">
        <v>19</v>
      </c>
      <c r="F3430" s="149" t="s">
        <v>953</v>
      </c>
      <c r="H3430" s="148" t="s">
        <v>19</v>
      </c>
      <c r="I3430" s="150"/>
      <c r="L3430" s="147"/>
      <c r="M3430" s="151"/>
      <c r="T3430" s="152"/>
      <c r="AT3430" s="148" t="s">
        <v>176</v>
      </c>
      <c r="AU3430" s="148" t="s">
        <v>86</v>
      </c>
      <c r="AV3430" s="12" t="s">
        <v>84</v>
      </c>
      <c r="AW3430" s="12" t="s">
        <v>37</v>
      </c>
      <c r="AX3430" s="12" t="s">
        <v>76</v>
      </c>
      <c r="AY3430" s="148" t="s">
        <v>163</v>
      </c>
    </row>
    <row r="3431" spans="2:51" s="13" customFormat="1">
      <c r="B3431" s="153"/>
      <c r="D3431" s="141" t="s">
        <v>176</v>
      </c>
      <c r="E3431" s="154" t="s">
        <v>19</v>
      </c>
      <c r="F3431" s="155" t="s">
        <v>1079</v>
      </c>
      <c r="H3431" s="156">
        <v>2.835</v>
      </c>
      <c r="I3431" s="157"/>
      <c r="L3431" s="153"/>
      <c r="M3431" s="158"/>
      <c r="T3431" s="159"/>
      <c r="AT3431" s="154" t="s">
        <v>176</v>
      </c>
      <c r="AU3431" s="154" t="s">
        <v>86</v>
      </c>
      <c r="AV3431" s="13" t="s">
        <v>86</v>
      </c>
      <c r="AW3431" s="13" t="s">
        <v>37</v>
      </c>
      <c r="AX3431" s="13" t="s">
        <v>76</v>
      </c>
      <c r="AY3431" s="154" t="s">
        <v>163</v>
      </c>
    </row>
    <row r="3432" spans="2:51" s="12" customFormat="1">
      <c r="B3432" s="147"/>
      <c r="D3432" s="141" t="s">
        <v>176</v>
      </c>
      <c r="E3432" s="148" t="s">
        <v>19</v>
      </c>
      <c r="F3432" s="149" t="s">
        <v>955</v>
      </c>
      <c r="H3432" s="148" t="s">
        <v>19</v>
      </c>
      <c r="I3432" s="150"/>
      <c r="L3432" s="147"/>
      <c r="M3432" s="151"/>
      <c r="T3432" s="152"/>
      <c r="AT3432" s="148" t="s">
        <v>176</v>
      </c>
      <c r="AU3432" s="148" t="s">
        <v>86</v>
      </c>
      <c r="AV3432" s="12" t="s">
        <v>84</v>
      </c>
      <c r="AW3432" s="12" t="s">
        <v>37</v>
      </c>
      <c r="AX3432" s="12" t="s">
        <v>76</v>
      </c>
      <c r="AY3432" s="148" t="s">
        <v>163</v>
      </c>
    </row>
    <row r="3433" spans="2:51" s="13" customFormat="1">
      <c r="B3433" s="153"/>
      <c r="D3433" s="141" t="s">
        <v>176</v>
      </c>
      <c r="E3433" s="154" t="s">
        <v>19</v>
      </c>
      <c r="F3433" s="155" t="s">
        <v>1080</v>
      </c>
      <c r="H3433" s="156">
        <v>1.3</v>
      </c>
      <c r="I3433" s="157"/>
      <c r="L3433" s="153"/>
      <c r="M3433" s="158"/>
      <c r="T3433" s="159"/>
      <c r="AT3433" s="154" t="s">
        <v>176</v>
      </c>
      <c r="AU3433" s="154" t="s">
        <v>86</v>
      </c>
      <c r="AV3433" s="13" t="s">
        <v>86</v>
      </c>
      <c r="AW3433" s="13" t="s">
        <v>37</v>
      </c>
      <c r="AX3433" s="13" t="s">
        <v>76</v>
      </c>
      <c r="AY3433" s="154" t="s">
        <v>163</v>
      </c>
    </row>
    <row r="3434" spans="2:51" s="12" customFormat="1">
      <c r="B3434" s="147"/>
      <c r="D3434" s="141" t="s">
        <v>176</v>
      </c>
      <c r="E3434" s="148" t="s">
        <v>19</v>
      </c>
      <c r="F3434" s="149" t="s">
        <v>957</v>
      </c>
      <c r="H3434" s="148" t="s">
        <v>19</v>
      </c>
      <c r="I3434" s="150"/>
      <c r="L3434" s="147"/>
      <c r="M3434" s="151"/>
      <c r="T3434" s="152"/>
      <c r="AT3434" s="148" t="s">
        <v>176</v>
      </c>
      <c r="AU3434" s="148" t="s">
        <v>86</v>
      </c>
      <c r="AV3434" s="12" t="s">
        <v>84</v>
      </c>
      <c r="AW3434" s="12" t="s">
        <v>37</v>
      </c>
      <c r="AX3434" s="12" t="s">
        <v>76</v>
      </c>
      <c r="AY3434" s="148" t="s">
        <v>163</v>
      </c>
    </row>
    <row r="3435" spans="2:51" s="13" customFormat="1">
      <c r="B3435" s="153"/>
      <c r="D3435" s="141" t="s">
        <v>176</v>
      </c>
      <c r="E3435" s="154" t="s">
        <v>19</v>
      </c>
      <c r="F3435" s="155" t="s">
        <v>1081</v>
      </c>
      <c r="H3435" s="156">
        <v>3.7050000000000001</v>
      </c>
      <c r="I3435" s="157"/>
      <c r="L3435" s="153"/>
      <c r="M3435" s="158"/>
      <c r="T3435" s="159"/>
      <c r="AT3435" s="154" t="s">
        <v>176</v>
      </c>
      <c r="AU3435" s="154" t="s">
        <v>86</v>
      </c>
      <c r="AV3435" s="13" t="s">
        <v>86</v>
      </c>
      <c r="AW3435" s="13" t="s">
        <v>37</v>
      </c>
      <c r="AX3435" s="13" t="s">
        <v>76</v>
      </c>
      <c r="AY3435" s="154" t="s">
        <v>163</v>
      </c>
    </row>
    <row r="3436" spans="2:51" s="12" customFormat="1">
      <c r="B3436" s="147"/>
      <c r="D3436" s="141" t="s">
        <v>176</v>
      </c>
      <c r="E3436" s="148" t="s">
        <v>19</v>
      </c>
      <c r="F3436" s="149" t="s">
        <v>960</v>
      </c>
      <c r="H3436" s="148" t="s">
        <v>19</v>
      </c>
      <c r="I3436" s="150"/>
      <c r="L3436" s="147"/>
      <c r="M3436" s="151"/>
      <c r="T3436" s="152"/>
      <c r="AT3436" s="148" t="s">
        <v>176</v>
      </c>
      <c r="AU3436" s="148" t="s">
        <v>86</v>
      </c>
      <c r="AV3436" s="12" t="s">
        <v>84</v>
      </c>
      <c r="AW3436" s="12" t="s">
        <v>37</v>
      </c>
      <c r="AX3436" s="12" t="s">
        <v>76</v>
      </c>
      <c r="AY3436" s="148" t="s">
        <v>163</v>
      </c>
    </row>
    <row r="3437" spans="2:51" s="13" customFormat="1">
      <c r="B3437" s="153"/>
      <c r="D3437" s="141" t="s">
        <v>176</v>
      </c>
      <c r="E3437" s="154" t="s">
        <v>19</v>
      </c>
      <c r="F3437" s="155" t="s">
        <v>1069</v>
      </c>
      <c r="H3437" s="156">
        <v>18.010000000000002</v>
      </c>
      <c r="I3437" s="157"/>
      <c r="L3437" s="153"/>
      <c r="M3437" s="158"/>
      <c r="T3437" s="159"/>
      <c r="AT3437" s="154" t="s">
        <v>176</v>
      </c>
      <c r="AU3437" s="154" t="s">
        <v>86</v>
      </c>
      <c r="AV3437" s="13" t="s">
        <v>86</v>
      </c>
      <c r="AW3437" s="13" t="s">
        <v>37</v>
      </c>
      <c r="AX3437" s="13" t="s">
        <v>76</v>
      </c>
      <c r="AY3437" s="154" t="s">
        <v>163</v>
      </c>
    </row>
    <row r="3438" spans="2:51" s="12" customFormat="1">
      <c r="B3438" s="147"/>
      <c r="D3438" s="141" t="s">
        <v>176</v>
      </c>
      <c r="E3438" s="148" t="s">
        <v>19</v>
      </c>
      <c r="F3438" s="149" t="s">
        <v>962</v>
      </c>
      <c r="H3438" s="148" t="s">
        <v>19</v>
      </c>
      <c r="I3438" s="150"/>
      <c r="L3438" s="147"/>
      <c r="M3438" s="151"/>
      <c r="T3438" s="152"/>
      <c r="AT3438" s="148" t="s">
        <v>176</v>
      </c>
      <c r="AU3438" s="148" t="s">
        <v>86</v>
      </c>
      <c r="AV3438" s="12" t="s">
        <v>84</v>
      </c>
      <c r="AW3438" s="12" t="s">
        <v>37</v>
      </c>
      <c r="AX3438" s="12" t="s">
        <v>76</v>
      </c>
      <c r="AY3438" s="148" t="s">
        <v>163</v>
      </c>
    </row>
    <row r="3439" spans="2:51" s="13" customFormat="1">
      <c r="B3439" s="153"/>
      <c r="D3439" s="141" t="s">
        <v>176</v>
      </c>
      <c r="E3439" s="154" t="s">
        <v>19</v>
      </c>
      <c r="F3439" s="155" t="s">
        <v>1082</v>
      </c>
      <c r="H3439" s="156">
        <v>13.253</v>
      </c>
      <c r="I3439" s="157"/>
      <c r="L3439" s="153"/>
      <c r="M3439" s="158"/>
      <c r="T3439" s="159"/>
      <c r="AT3439" s="154" t="s">
        <v>176</v>
      </c>
      <c r="AU3439" s="154" t="s">
        <v>86</v>
      </c>
      <c r="AV3439" s="13" t="s">
        <v>86</v>
      </c>
      <c r="AW3439" s="13" t="s">
        <v>37</v>
      </c>
      <c r="AX3439" s="13" t="s">
        <v>76</v>
      </c>
      <c r="AY3439" s="154" t="s">
        <v>163</v>
      </c>
    </row>
    <row r="3440" spans="2:51" s="12" customFormat="1" ht="20.399999999999999">
      <c r="B3440" s="147"/>
      <c r="D3440" s="141" t="s">
        <v>176</v>
      </c>
      <c r="E3440" s="148" t="s">
        <v>19</v>
      </c>
      <c r="F3440" s="149" t="s">
        <v>830</v>
      </c>
      <c r="H3440" s="148" t="s">
        <v>19</v>
      </c>
      <c r="I3440" s="150"/>
      <c r="L3440" s="147"/>
      <c r="M3440" s="151"/>
      <c r="T3440" s="152"/>
      <c r="AT3440" s="148" t="s">
        <v>176</v>
      </c>
      <c r="AU3440" s="148" t="s">
        <v>86</v>
      </c>
      <c r="AV3440" s="12" t="s">
        <v>84</v>
      </c>
      <c r="AW3440" s="12" t="s">
        <v>37</v>
      </c>
      <c r="AX3440" s="12" t="s">
        <v>76</v>
      </c>
      <c r="AY3440" s="148" t="s">
        <v>163</v>
      </c>
    </row>
    <row r="3441" spans="2:65" s="12" customFormat="1">
      <c r="B3441" s="147"/>
      <c r="D3441" s="141" t="s">
        <v>176</v>
      </c>
      <c r="E3441" s="148" t="s">
        <v>19</v>
      </c>
      <c r="F3441" s="149" t="s">
        <v>2468</v>
      </c>
      <c r="H3441" s="148" t="s">
        <v>19</v>
      </c>
      <c r="I3441" s="150"/>
      <c r="L3441" s="147"/>
      <c r="M3441" s="151"/>
      <c r="T3441" s="152"/>
      <c r="AT3441" s="148" t="s">
        <v>176</v>
      </c>
      <c r="AU3441" s="148" t="s">
        <v>86</v>
      </c>
      <c r="AV3441" s="12" t="s">
        <v>84</v>
      </c>
      <c r="AW3441" s="12" t="s">
        <v>37</v>
      </c>
      <c r="AX3441" s="12" t="s">
        <v>76</v>
      </c>
      <c r="AY3441" s="148" t="s">
        <v>163</v>
      </c>
    </row>
    <row r="3442" spans="2:65" s="13" customFormat="1">
      <c r="B3442" s="153"/>
      <c r="D3442" s="141" t="s">
        <v>176</v>
      </c>
      <c r="E3442" s="154" t="s">
        <v>19</v>
      </c>
      <c r="F3442" s="155" t="s">
        <v>2477</v>
      </c>
      <c r="H3442" s="156">
        <v>7.2</v>
      </c>
      <c r="I3442" s="157"/>
      <c r="L3442" s="153"/>
      <c r="M3442" s="158"/>
      <c r="T3442" s="159"/>
      <c r="AT3442" s="154" t="s">
        <v>176</v>
      </c>
      <c r="AU3442" s="154" t="s">
        <v>86</v>
      </c>
      <c r="AV3442" s="13" t="s">
        <v>86</v>
      </c>
      <c r="AW3442" s="13" t="s">
        <v>37</v>
      </c>
      <c r="AX3442" s="13" t="s">
        <v>76</v>
      </c>
      <c r="AY3442" s="154" t="s">
        <v>163</v>
      </c>
    </row>
    <row r="3443" spans="2:65" s="12" customFormat="1">
      <c r="B3443" s="147"/>
      <c r="D3443" s="141" t="s">
        <v>176</v>
      </c>
      <c r="E3443" s="148" t="s">
        <v>19</v>
      </c>
      <c r="F3443" s="149" t="s">
        <v>831</v>
      </c>
      <c r="H3443" s="148" t="s">
        <v>19</v>
      </c>
      <c r="I3443" s="150"/>
      <c r="L3443" s="147"/>
      <c r="M3443" s="151"/>
      <c r="T3443" s="152"/>
      <c r="AT3443" s="148" t="s">
        <v>176</v>
      </c>
      <c r="AU3443" s="148" t="s">
        <v>86</v>
      </c>
      <c r="AV3443" s="12" t="s">
        <v>84</v>
      </c>
      <c r="AW3443" s="12" t="s">
        <v>37</v>
      </c>
      <c r="AX3443" s="12" t="s">
        <v>76</v>
      </c>
      <c r="AY3443" s="148" t="s">
        <v>163</v>
      </c>
    </row>
    <row r="3444" spans="2:65" s="13" customFormat="1">
      <c r="B3444" s="153"/>
      <c r="D3444" s="141" t="s">
        <v>176</v>
      </c>
      <c r="E3444" s="154" t="s">
        <v>19</v>
      </c>
      <c r="F3444" s="155" t="s">
        <v>2478</v>
      </c>
      <c r="H3444" s="156">
        <v>4.1399999999999997</v>
      </c>
      <c r="I3444" s="157"/>
      <c r="L3444" s="153"/>
      <c r="M3444" s="158"/>
      <c r="T3444" s="159"/>
      <c r="AT3444" s="154" t="s">
        <v>176</v>
      </c>
      <c r="AU3444" s="154" t="s">
        <v>86</v>
      </c>
      <c r="AV3444" s="13" t="s">
        <v>86</v>
      </c>
      <c r="AW3444" s="13" t="s">
        <v>37</v>
      </c>
      <c r="AX3444" s="13" t="s">
        <v>76</v>
      </c>
      <c r="AY3444" s="154" t="s">
        <v>163</v>
      </c>
    </row>
    <row r="3445" spans="2:65" s="14" customFormat="1">
      <c r="B3445" s="160"/>
      <c r="D3445" s="141" t="s">
        <v>176</v>
      </c>
      <c r="E3445" s="161" t="s">
        <v>19</v>
      </c>
      <c r="F3445" s="162" t="s">
        <v>178</v>
      </c>
      <c r="H3445" s="163">
        <v>172.52500000000001</v>
      </c>
      <c r="I3445" s="164"/>
      <c r="L3445" s="160"/>
      <c r="M3445" s="165"/>
      <c r="T3445" s="166"/>
      <c r="AT3445" s="161" t="s">
        <v>176</v>
      </c>
      <c r="AU3445" s="161" t="s">
        <v>86</v>
      </c>
      <c r="AV3445" s="14" t="s">
        <v>170</v>
      </c>
      <c r="AW3445" s="14" t="s">
        <v>37</v>
      </c>
      <c r="AX3445" s="14" t="s">
        <v>84</v>
      </c>
      <c r="AY3445" s="161" t="s">
        <v>163</v>
      </c>
    </row>
    <row r="3446" spans="2:65" s="1" customFormat="1" ht="37.799999999999997" customHeight="1">
      <c r="B3446" s="33"/>
      <c r="C3446" s="128" t="s">
        <v>2479</v>
      </c>
      <c r="D3446" s="128" t="s">
        <v>165</v>
      </c>
      <c r="E3446" s="129" t="s">
        <v>2480</v>
      </c>
      <c r="F3446" s="130" t="s">
        <v>2481</v>
      </c>
      <c r="G3446" s="131" t="s">
        <v>202</v>
      </c>
      <c r="H3446" s="132">
        <v>24</v>
      </c>
      <c r="I3446" s="133"/>
      <c r="J3446" s="134">
        <f>ROUND(I3446*H3446,2)</f>
        <v>0</v>
      </c>
      <c r="K3446" s="130" t="s">
        <v>169</v>
      </c>
      <c r="L3446" s="33"/>
      <c r="M3446" s="135" t="s">
        <v>19</v>
      </c>
      <c r="N3446" s="136" t="s">
        <v>47</v>
      </c>
      <c r="P3446" s="137">
        <f>O3446*H3446</f>
        <v>0</v>
      </c>
      <c r="Q3446" s="137">
        <v>1.5299999999999999E-3</v>
      </c>
      <c r="R3446" s="137">
        <f>Q3446*H3446</f>
        <v>3.6719999999999996E-2</v>
      </c>
      <c r="S3446" s="137">
        <v>0</v>
      </c>
      <c r="T3446" s="138">
        <f>S3446*H3446</f>
        <v>0</v>
      </c>
      <c r="AR3446" s="139" t="s">
        <v>302</v>
      </c>
      <c r="AT3446" s="139" t="s">
        <v>165</v>
      </c>
      <c r="AU3446" s="139" t="s">
        <v>86</v>
      </c>
      <c r="AY3446" s="18" t="s">
        <v>163</v>
      </c>
      <c r="BE3446" s="140">
        <f>IF(N3446="základní",J3446,0)</f>
        <v>0</v>
      </c>
      <c r="BF3446" s="140">
        <f>IF(N3446="snížená",J3446,0)</f>
        <v>0</v>
      </c>
      <c r="BG3446" s="140">
        <f>IF(N3446="zákl. přenesená",J3446,0)</f>
        <v>0</v>
      </c>
      <c r="BH3446" s="140">
        <f>IF(N3446="sníž. přenesená",J3446,0)</f>
        <v>0</v>
      </c>
      <c r="BI3446" s="140">
        <f>IF(N3446="nulová",J3446,0)</f>
        <v>0</v>
      </c>
      <c r="BJ3446" s="18" t="s">
        <v>84</v>
      </c>
      <c r="BK3446" s="140">
        <f>ROUND(I3446*H3446,2)</f>
        <v>0</v>
      </c>
      <c r="BL3446" s="18" t="s">
        <v>302</v>
      </c>
      <c r="BM3446" s="139" t="s">
        <v>2482</v>
      </c>
    </row>
    <row r="3447" spans="2:65" s="1" customFormat="1" ht="28.8">
      <c r="B3447" s="33"/>
      <c r="D3447" s="141" t="s">
        <v>172</v>
      </c>
      <c r="F3447" s="142" t="s">
        <v>2483</v>
      </c>
      <c r="I3447" s="143"/>
      <c r="L3447" s="33"/>
      <c r="M3447" s="144"/>
      <c r="T3447" s="54"/>
      <c r="AT3447" s="18" t="s">
        <v>172</v>
      </c>
      <c r="AU3447" s="18" t="s">
        <v>86</v>
      </c>
    </row>
    <row r="3448" spans="2:65" s="1" customFormat="1">
      <c r="B3448" s="33"/>
      <c r="D3448" s="145" t="s">
        <v>174</v>
      </c>
      <c r="F3448" s="146" t="s">
        <v>2484</v>
      </c>
      <c r="I3448" s="143"/>
      <c r="L3448" s="33"/>
      <c r="M3448" s="144"/>
      <c r="T3448" s="54"/>
      <c r="AT3448" s="18" t="s">
        <v>174</v>
      </c>
      <c r="AU3448" s="18" t="s">
        <v>86</v>
      </c>
    </row>
    <row r="3449" spans="2:65" s="12" customFormat="1" ht="20.399999999999999">
      <c r="B3449" s="147"/>
      <c r="D3449" s="141" t="s">
        <v>176</v>
      </c>
      <c r="E3449" s="148" t="s">
        <v>19</v>
      </c>
      <c r="F3449" s="149" t="s">
        <v>830</v>
      </c>
      <c r="H3449" s="148" t="s">
        <v>19</v>
      </c>
      <c r="I3449" s="150"/>
      <c r="L3449" s="147"/>
      <c r="M3449" s="151"/>
      <c r="T3449" s="152"/>
      <c r="AT3449" s="148" t="s">
        <v>176</v>
      </c>
      <c r="AU3449" s="148" t="s">
        <v>86</v>
      </c>
      <c r="AV3449" s="12" t="s">
        <v>84</v>
      </c>
      <c r="AW3449" s="12" t="s">
        <v>37</v>
      </c>
      <c r="AX3449" s="12" t="s">
        <v>76</v>
      </c>
      <c r="AY3449" s="148" t="s">
        <v>163</v>
      </c>
    </row>
    <row r="3450" spans="2:65" s="12" customFormat="1">
      <c r="B3450" s="147"/>
      <c r="D3450" s="141" t="s">
        <v>176</v>
      </c>
      <c r="E3450" s="148" t="s">
        <v>19</v>
      </c>
      <c r="F3450" s="149" t="s">
        <v>2468</v>
      </c>
      <c r="H3450" s="148" t="s">
        <v>19</v>
      </c>
      <c r="I3450" s="150"/>
      <c r="L3450" s="147"/>
      <c r="M3450" s="151"/>
      <c r="T3450" s="152"/>
      <c r="AT3450" s="148" t="s">
        <v>176</v>
      </c>
      <c r="AU3450" s="148" t="s">
        <v>86</v>
      </c>
      <c r="AV3450" s="12" t="s">
        <v>84</v>
      </c>
      <c r="AW3450" s="12" t="s">
        <v>37</v>
      </c>
      <c r="AX3450" s="12" t="s">
        <v>76</v>
      </c>
      <c r="AY3450" s="148" t="s">
        <v>163</v>
      </c>
    </row>
    <row r="3451" spans="2:65" s="13" customFormat="1">
      <c r="B3451" s="153"/>
      <c r="D3451" s="141" t="s">
        <v>176</v>
      </c>
      <c r="E3451" s="154" t="s">
        <v>19</v>
      </c>
      <c r="F3451" s="155" t="s">
        <v>2469</v>
      </c>
      <c r="H3451" s="156">
        <v>24</v>
      </c>
      <c r="I3451" s="157"/>
      <c r="L3451" s="153"/>
      <c r="M3451" s="158"/>
      <c r="T3451" s="159"/>
      <c r="AT3451" s="154" t="s">
        <v>176</v>
      </c>
      <c r="AU3451" s="154" t="s">
        <v>86</v>
      </c>
      <c r="AV3451" s="13" t="s">
        <v>86</v>
      </c>
      <c r="AW3451" s="13" t="s">
        <v>37</v>
      </c>
      <c r="AX3451" s="13" t="s">
        <v>76</v>
      </c>
      <c r="AY3451" s="154" t="s">
        <v>163</v>
      </c>
    </row>
    <row r="3452" spans="2:65" s="14" customFormat="1">
      <c r="B3452" s="160"/>
      <c r="D3452" s="141" t="s">
        <v>176</v>
      </c>
      <c r="E3452" s="161" t="s">
        <v>19</v>
      </c>
      <c r="F3452" s="162" t="s">
        <v>178</v>
      </c>
      <c r="H3452" s="163">
        <v>24</v>
      </c>
      <c r="I3452" s="164"/>
      <c r="L3452" s="160"/>
      <c r="M3452" s="165"/>
      <c r="T3452" s="166"/>
      <c r="AT3452" s="161" t="s">
        <v>176</v>
      </c>
      <c r="AU3452" s="161" t="s">
        <v>86</v>
      </c>
      <c r="AV3452" s="14" t="s">
        <v>170</v>
      </c>
      <c r="AW3452" s="14" t="s">
        <v>37</v>
      </c>
      <c r="AX3452" s="14" t="s">
        <v>84</v>
      </c>
      <c r="AY3452" s="161" t="s">
        <v>163</v>
      </c>
    </row>
    <row r="3453" spans="2:65" s="1" customFormat="1" ht="37.799999999999997" customHeight="1">
      <c r="B3453" s="33"/>
      <c r="C3453" s="128" t="s">
        <v>2485</v>
      </c>
      <c r="D3453" s="128" t="s">
        <v>165</v>
      </c>
      <c r="E3453" s="129" t="s">
        <v>2486</v>
      </c>
      <c r="F3453" s="130" t="s">
        <v>2487</v>
      </c>
      <c r="G3453" s="131" t="s">
        <v>202</v>
      </c>
      <c r="H3453" s="132">
        <v>26.4</v>
      </c>
      <c r="I3453" s="133"/>
      <c r="J3453" s="134">
        <f>ROUND(I3453*H3453,2)</f>
        <v>0</v>
      </c>
      <c r="K3453" s="130" t="s">
        <v>169</v>
      </c>
      <c r="L3453" s="33"/>
      <c r="M3453" s="135" t="s">
        <v>19</v>
      </c>
      <c r="N3453" s="136" t="s">
        <v>47</v>
      </c>
      <c r="P3453" s="137">
        <f>O3453*H3453</f>
        <v>0</v>
      </c>
      <c r="Q3453" s="137">
        <v>1.0200000000000001E-3</v>
      </c>
      <c r="R3453" s="137">
        <f>Q3453*H3453</f>
        <v>2.6928000000000001E-2</v>
      </c>
      <c r="S3453" s="137">
        <v>0</v>
      </c>
      <c r="T3453" s="138">
        <f>S3453*H3453</f>
        <v>0</v>
      </c>
      <c r="AR3453" s="139" t="s">
        <v>302</v>
      </c>
      <c r="AT3453" s="139" t="s">
        <v>165</v>
      </c>
      <c r="AU3453" s="139" t="s">
        <v>86</v>
      </c>
      <c r="AY3453" s="18" t="s">
        <v>163</v>
      </c>
      <c r="BE3453" s="140">
        <f>IF(N3453="základní",J3453,0)</f>
        <v>0</v>
      </c>
      <c r="BF3453" s="140">
        <f>IF(N3453="snížená",J3453,0)</f>
        <v>0</v>
      </c>
      <c r="BG3453" s="140">
        <f>IF(N3453="zákl. přenesená",J3453,0)</f>
        <v>0</v>
      </c>
      <c r="BH3453" s="140">
        <f>IF(N3453="sníž. přenesená",J3453,0)</f>
        <v>0</v>
      </c>
      <c r="BI3453" s="140">
        <f>IF(N3453="nulová",J3453,0)</f>
        <v>0</v>
      </c>
      <c r="BJ3453" s="18" t="s">
        <v>84</v>
      </c>
      <c r="BK3453" s="140">
        <f>ROUND(I3453*H3453,2)</f>
        <v>0</v>
      </c>
      <c r="BL3453" s="18" t="s">
        <v>302</v>
      </c>
      <c r="BM3453" s="139" t="s">
        <v>2488</v>
      </c>
    </row>
    <row r="3454" spans="2:65" s="1" customFormat="1" ht="28.8">
      <c r="B3454" s="33"/>
      <c r="D3454" s="141" t="s">
        <v>172</v>
      </c>
      <c r="F3454" s="142" t="s">
        <v>2489</v>
      </c>
      <c r="I3454" s="143"/>
      <c r="L3454" s="33"/>
      <c r="M3454" s="144"/>
      <c r="T3454" s="54"/>
      <c r="AT3454" s="18" t="s">
        <v>172</v>
      </c>
      <c r="AU3454" s="18" t="s">
        <v>86</v>
      </c>
    </row>
    <row r="3455" spans="2:65" s="1" customFormat="1">
      <c r="B3455" s="33"/>
      <c r="D3455" s="145" t="s">
        <v>174</v>
      </c>
      <c r="F3455" s="146" t="s">
        <v>2490</v>
      </c>
      <c r="I3455" s="143"/>
      <c r="L3455" s="33"/>
      <c r="M3455" s="144"/>
      <c r="T3455" s="54"/>
      <c r="AT3455" s="18" t="s">
        <v>174</v>
      </c>
      <c r="AU3455" s="18" t="s">
        <v>86</v>
      </c>
    </row>
    <row r="3456" spans="2:65" s="12" customFormat="1" ht="20.399999999999999">
      <c r="B3456" s="147"/>
      <c r="D3456" s="141" t="s">
        <v>176</v>
      </c>
      <c r="E3456" s="148" t="s">
        <v>19</v>
      </c>
      <c r="F3456" s="149" t="s">
        <v>830</v>
      </c>
      <c r="H3456" s="148" t="s">
        <v>19</v>
      </c>
      <c r="I3456" s="150"/>
      <c r="L3456" s="147"/>
      <c r="M3456" s="151"/>
      <c r="T3456" s="152"/>
      <c r="AT3456" s="148" t="s">
        <v>176</v>
      </c>
      <c r="AU3456" s="148" t="s">
        <v>86</v>
      </c>
      <c r="AV3456" s="12" t="s">
        <v>84</v>
      </c>
      <c r="AW3456" s="12" t="s">
        <v>37</v>
      </c>
      <c r="AX3456" s="12" t="s">
        <v>76</v>
      </c>
      <c r="AY3456" s="148" t="s">
        <v>163</v>
      </c>
    </row>
    <row r="3457" spans="2:65" s="12" customFormat="1">
      <c r="B3457" s="147"/>
      <c r="D3457" s="141" t="s">
        <v>176</v>
      </c>
      <c r="E3457" s="148" t="s">
        <v>19</v>
      </c>
      <c r="F3457" s="149" t="s">
        <v>831</v>
      </c>
      <c r="H3457" s="148" t="s">
        <v>19</v>
      </c>
      <c r="I3457" s="150"/>
      <c r="L3457" s="147"/>
      <c r="M3457" s="151"/>
      <c r="T3457" s="152"/>
      <c r="AT3457" s="148" t="s">
        <v>176</v>
      </c>
      <c r="AU3457" s="148" t="s">
        <v>86</v>
      </c>
      <c r="AV3457" s="12" t="s">
        <v>84</v>
      </c>
      <c r="AW3457" s="12" t="s">
        <v>37</v>
      </c>
      <c r="AX3457" s="12" t="s">
        <v>76</v>
      </c>
      <c r="AY3457" s="148" t="s">
        <v>163</v>
      </c>
    </row>
    <row r="3458" spans="2:65" s="13" customFormat="1">
      <c r="B3458" s="153"/>
      <c r="D3458" s="141" t="s">
        <v>176</v>
      </c>
      <c r="E3458" s="154" t="s">
        <v>19</v>
      </c>
      <c r="F3458" s="155" t="s">
        <v>2470</v>
      </c>
      <c r="H3458" s="156">
        <v>26.4</v>
      </c>
      <c r="I3458" s="157"/>
      <c r="L3458" s="153"/>
      <c r="M3458" s="158"/>
      <c r="T3458" s="159"/>
      <c r="AT3458" s="154" t="s">
        <v>176</v>
      </c>
      <c r="AU3458" s="154" t="s">
        <v>86</v>
      </c>
      <c r="AV3458" s="13" t="s">
        <v>86</v>
      </c>
      <c r="AW3458" s="13" t="s">
        <v>37</v>
      </c>
      <c r="AX3458" s="13" t="s">
        <v>76</v>
      </c>
      <c r="AY3458" s="154" t="s">
        <v>163</v>
      </c>
    </row>
    <row r="3459" spans="2:65" s="14" customFormat="1">
      <c r="B3459" s="160"/>
      <c r="D3459" s="141" t="s">
        <v>176</v>
      </c>
      <c r="E3459" s="161" t="s">
        <v>19</v>
      </c>
      <c r="F3459" s="162" t="s">
        <v>178</v>
      </c>
      <c r="H3459" s="163">
        <v>26.4</v>
      </c>
      <c r="I3459" s="164"/>
      <c r="L3459" s="160"/>
      <c r="M3459" s="165"/>
      <c r="T3459" s="166"/>
      <c r="AT3459" s="161" t="s">
        <v>176</v>
      </c>
      <c r="AU3459" s="161" t="s">
        <v>86</v>
      </c>
      <c r="AV3459" s="14" t="s">
        <v>170</v>
      </c>
      <c r="AW3459" s="14" t="s">
        <v>37</v>
      </c>
      <c r="AX3459" s="14" t="s">
        <v>84</v>
      </c>
      <c r="AY3459" s="161" t="s">
        <v>163</v>
      </c>
    </row>
    <row r="3460" spans="2:65" s="1" customFormat="1" ht="37.799999999999997" customHeight="1">
      <c r="B3460" s="33"/>
      <c r="C3460" s="167" t="s">
        <v>2491</v>
      </c>
      <c r="D3460" s="167" t="s">
        <v>323</v>
      </c>
      <c r="E3460" s="168" t="s">
        <v>2492</v>
      </c>
      <c r="F3460" s="169" t="s">
        <v>2493</v>
      </c>
      <c r="G3460" s="170" t="s">
        <v>187</v>
      </c>
      <c r="H3460" s="171">
        <v>12.474</v>
      </c>
      <c r="I3460" s="172"/>
      <c r="J3460" s="173">
        <f>ROUND(I3460*H3460,2)</f>
        <v>0</v>
      </c>
      <c r="K3460" s="169" t="s">
        <v>169</v>
      </c>
      <c r="L3460" s="174"/>
      <c r="M3460" s="175" t="s">
        <v>19</v>
      </c>
      <c r="N3460" s="176" t="s">
        <v>47</v>
      </c>
      <c r="P3460" s="137">
        <f>O3460*H3460</f>
        <v>0</v>
      </c>
      <c r="Q3460" s="137">
        <v>2.1999999999999999E-2</v>
      </c>
      <c r="R3460" s="137">
        <f>Q3460*H3460</f>
        <v>0.27442800000000001</v>
      </c>
      <c r="S3460" s="137">
        <v>0</v>
      </c>
      <c r="T3460" s="138">
        <f>S3460*H3460</f>
        <v>0</v>
      </c>
      <c r="AR3460" s="139" t="s">
        <v>403</v>
      </c>
      <c r="AT3460" s="139" t="s">
        <v>323</v>
      </c>
      <c r="AU3460" s="139" t="s">
        <v>86</v>
      </c>
      <c r="AY3460" s="18" t="s">
        <v>163</v>
      </c>
      <c r="BE3460" s="140">
        <f>IF(N3460="základní",J3460,0)</f>
        <v>0</v>
      </c>
      <c r="BF3460" s="140">
        <f>IF(N3460="snížená",J3460,0)</f>
        <v>0</v>
      </c>
      <c r="BG3460" s="140">
        <f>IF(N3460="zákl. přenesená",J3460,0)</f>
        <v>0</v>
      </c>
      <c r="BH3460" s="140">
        <f>IF(N3460="sníž. přenesená",J3460,0)</f>
        <v>0</v>
      </c>
      <c r="BI3460" s="140">
        <f>IF(N3460="nulová",J3460,0)</f>
        <v>0</v>
      </c>
      <c r="BJ3460" s="18" t="s">
        <v>84</v>
      </c>
      <c r="BK3460" s="140">
        <f>ROUND(I3460*H3460,2)</f>
        <v>0</v>
      </c>
      <c r="BL3460" s="18" t="s">
        <v>302</v>
      </c>
      <c r="BM3460" s="139" t="s">
        <v>2494</v>
      </c>
    </row>
    <row r="3461" spans="2:65" s="1" customFormat="1" ht="19.2">
      <c r="B3461" s="33"/>
      <c r="D3461" s="141" t="s">
        <v>172</v>
      </c>
      <c r="F3461" s="142" t="s">
        <v>2493</v>
      </c>
      <c r="I3461" s="143"/>
      <c r="L3461" s="33"/>
      <c r="M3461" s="144"/>
      <c r="T3461" s="54"/>
      <c r="AT3461" s="18" t="s">
        <v>172</v>
      </c>
      <c r="AU3461" s="18" t="s">
        <v>86</v>
      </c>
    </row>
    <row r="3462" spans="2:65" s="12" customFormat="1" ht="20.399999999999999">
      <c r="B3462" s="147"/>
      <c r="D3462" s="141" t="s">
        <v>176</v>
      </c>
      <c r="E3462" s="148" t="s">
        <v>19</v>
      </c>
      <c r="F3462" s="149" t="s">
        <v>830</v>
      </c>
      <c r="H3462" s="148" t="s">
        <v>19</v>
      </c>
      <c r="I3462" s="150"/>
      <c r="L3462" s="147"/>
      <c r="M3462" s="151"/>
      <c r="T3462" s="152"/>
      <c r="AT3462" s="148" t="s">
        <v>176</v>
      </c>
      <c r="AU3462" s="148" t="s">
        <v>86</v>
      </c>
      <c r="AV3462" s="12" t="s">
        <v>84</v>
      </c>
      <c r="AW3462" s="12" t="s">
        <v>37</v>
      </c>
      <c r="AX3462" s="12" t="s">
        <v>76</v>
      </c>
      <c r="AY3462" s="148" t="s">
        <v>163</v>
      </c>
    </row>
    <row r="3463" spans="2:65" s="12" customFormat="1">
      <c r="B3463" s="147"/>
      <c r="D3463" s="141" t="s">
        <v>176</v>
      </c>
      <c r="E3463" s="148" t="s">
        <v>19</v>
      </c>
      <c r="F3463" s="149" t="s">
        <v>2468</v>
      </c>
      <c r="H3463" s="148" t="s">
        <v>19</v>
      </c>
      <c r="I3463" s="150"/>
      <c r="L3463" s="147"/>
      <c r="M3463" s="151"/>
      <c r="T3463" s="152"/>
      <c r="AT3463" s="148" t="s">
        <v>176</v>
      </c>
      <c r="AU3463" s="148" t="s">
        <v>86</v>
      </c>
      <c r="AV3463" s="12" t="s">
        <v>84</v>
      </c>
      <c r="AW3463" s="12" t="s">
        <v>37</v>
      </c>
      <c r="AX3463" s="12" t="s">
        <v>76</v>
      </c>
      <c r="AY3463" s="148" t="s">
        <v>163</v>
      </c>
    </row>
    <row r="3464" spans="2:65" s="13" customFormat="1">
      <c r="B3464" s="153"/>
      <c r="D3464" s="141" t="s">
        <v>176</v>
      </c>
      <c r="E3464" s="154" t="s">
        <v>19</v>
      </c>
      <c r="F3464" s="155" t="s">
        <v>2477</v>
      </c>
      <c r="H3464" s="156">
        <v>7.2</v>
      </c>
      <c r="I3464" s="157"/>
      <c r="L3464" s="153"/>
      <c r="M3464" s="158"/>
      <c r="T3464" s="159"/>
      <c r="AT3464" s="154" t="s">
        <v>176</v>
      </c>
      <c r="AU3464" s="154" t="s">
        <v>86</v>
      </c>
      <c r="AV3464" s="13" t="s">
        <v>86</v>
      </c>
      <c r="AW3464" s="13" t="s">
        <v>37</v>
      </c>
      <c r="AX3464" s="13" t="s">
        <v>76</v>
      </c>
      <c r="AY3464" s="154" t="s">
        <v>163</v>
      </c>
    </row>
    <row r="3465" spans="2:65" s="12" customFormat="1">
      <c r="B3465" s="147"/>
      <c r="D3465" s="141" t="s">
        <v>176</v>
      </c>
      <c r="E3465" s="148" t="s">
        <v>19</v>
      </c>
      <c r="F3465" s="149" t="s">
        <v>831</v>
      </c>
      <c r="H3465" s="148" t="s">
        <v>19</v>
      </c>
      <c r="I3465" s="150"/>
      <c r="L3465" s="147"/>
      <c r="M3465" s="151"/>
      <c r="T3465" s="152"/>
      <c r="AT3465" s="148" t="s">
        <v>176</v>
      </c>
      <c r="AU3465" s="148" t="s">
        <v>86</v>
      </c>
      <c r="AV3465" s="12" t="s">
        <v>84</v>
      </c>
      <c r="AW3465" s="12" t="s">
        <v>37</v>
      </c>
      <c r="AX3465" s="12" t="s">
        <v>76</v>
      </c>
      <c r="AY3465" s="148" t="s">
        <v>163</v>
      </c>
    </row>
    <row r="3466" spans="2:65" s="13" customFormat="1">
      <c r="B3466" s="153"/>
      <c r="D3466" s="141" t="s">
        <v>176</v>
      </c>
      <c r="E3466" s="154" t="s">
        <v>19</v>
      </c>
      <c r="F3466" s="155" t="s">
        <v>2478</v>
      </c>
      <c r="H3466" s="156">
        <v>4.1399999999999997</v>
      </c>
      <c r="I3466" s="157"/>
      <c r="L3466" s="153"/>
      <c r="M3466" s="158"/>
      <c r="T3466" s="159"/>
      <c r="AT3466" s="154" t="s">
        <v>176</v>
      </c>
      <c r="AU3466" s="154" t="s">
        <v>86</v>
      </c>
      <c r="AV3466" s="13" t="s">
        <v>86</v>
      </c>
      <c r="AW3466" s="13" t="s">
        <v>37</v>
      </c>
      <c r="AX3466" s="13" t="s">
        <v>76</v>
      </c>
      <c r="AY3466" s="154" t="s">
        <v>163</v>
      </c>
    </row>
    <row r="3467" spans="2:65" s="14" customFormat="1">
      <c r="B3467" s="160"/>
      <c r="D3467" s="141" t="s">
        <v>176</v>
      </c>
      <c r="E3467" s="161" t="s">
        <v>19</v>
      </c>
      <c r="F3467" s="162" t="s">
        <v>178</v>
      </c>
      <c r="H3467" s="163">
        <v>11.34</v>
      </c>
      <c r="I3467" s="164"/>
      <c r="L3467" s="160"/>
      <c r="M3467" s="165"/>
      <c r="T3467" s="166"/>
      <c r="AT3467" s="161" t="s">
        <v>176</v>
      </c>
      <c r="AU3467" s="161" t="s">
        <v>86</v>
      </c>
      <c r="AV3467" s="14" t="s">
        <v>170</v>
      </c>
      <c r="AW3467" s="14" t="s">
        <v>37</v>
      </c>
      <c r="AX3467" s="14" t="s">
        <v>84</v>
      </c>
      <c r="AY3467" s="161" t="s">
        <v>163</v>
      </c>
    </row>
    <row r="3468" spans="2:65" s="13" customFormat="1">
      <c r="B3468" s="153"/>
      <c r="D3468" s="141" t="s">
        <v>176</v>
      </c>
      <c r="F3468" s="155" t="s">
        <v>2495</v>
      </c>
      <c r="H3468" s="156">
        <v>12.474</v>
      </c>
      <c r="I3468" s="157"/>
      <c r="L3468" s="153"/>
      <c r="M3468" s="158"/>
      <c r="T3468" s="159"/>
      <c r="AT3468" s="154" t="s">
        <v>176</v>
      </c>
      <c r="AU3468" s="154" t="s">
        <v>86</v>
      </c>
      <c r="AV3468" s="13" t="s">
        <v>86</v>
      </c>
      <c r="AW3468" s="13" t="s">
        <v>4</v>
      </c>
      <c r="AX3468" s="13" t="s">
        <v>84</v>
      </c>
      <c r="AY3468" s="154" t="s">
        <v>163</v>
      </c>
    </row>
    <row r="3469" spans="2:65" s="1" customFormat="1" ht="33" customHeight="1">
      <c r="B3469" s="33"/>
      <c r="C3469" s="128" t="s">
        <v>2496</v>
      </c>
      <c r="D3469" s="128" t="s">
        <v>165</v>
      </c>
      <c r="E3469" s="129" t="s">
        <v>2497</v>
      </c>
      <c r="F3469" s="130" t="s">
        <v>2498</v>
      </c>
      <c r="G3469" s="131" t="s">
        <v>202</v>
      </c>
      <c r="H3469" s="132">
        <v>160.41999999999999</v>
      </c>
      <c r="I3469" s="133"/>
      <c r="J3469" s="134">
        <f>ROUND(I3469*H3469,2)</f>
        <v>0</v>
      </c>
      <c r="K3469" s="130" t="s">
        <v>169</v>
      </c>
      <c r="L3469" s="33"/>
      <c r="M3469" s="135" t="s">
        <v>19</v>
      </c>
      <c r="N3469" s="136" t="s">
        <v>47</v>
      </c>
      <c r="P3469" s="137">
        <f>O3469*H3469</f>
        <v>0</v>
      </c>
      <c r="Q3469" s="137">
        <v>5.8E-4</v>
      </c>
      <c r="R3469" s="137">
        <f>Q3469*H3469</f>
        <v>9.304359999999999E-2</v>
      </c>
      <c r="S3469" s="137">
        <v>0</v>
      </c>
      <c r="T3469" s="138">
        <f>S3469*H3469</f>
        <v>0</v>
      </c>
      <c r="AR3469" s="139" t="s">
        <v>302</v>
      </c>
      <c r="AT3469" s="139" t="s">
        <v>165</v>
      </c>
      <c r="AU3469" s="139" t="s">
        <v>86</v>
      </c>
      <c r="AY3469" s="18" t="s">
        <v>163</v>
      </c>
      <c r="BE3469" s="140">
        <f>IF(N3469="základní",J3469,0)</f>
        <v>0</v>
      </c>
      <c r="BF3469" s="140">
        <f>IF(N3469="snížená",J3469,0)</f>
        <v>0</v>
      </c>
      <c r="BG3469" s="140">
        <f>IF(N3469="zákl. přenesená",J3469,0)</f>
        <v>0</v>
      </c>
      <c r="BH3469" s="140">
        <f>IF(N3469="sníž. přenesená",J3469,0)</f>
        <v>0</v>
      </c>
      <c r="BI3469" s="140">
        <f>IF(N3469="nulová",J3469,0)</f>
        <v>0</v>
      </c>
      <c r="BJ3469" s="18" t="s">
        <v>84</v>
      </c>
      <c r="BK3469" s="140">
        <f>ROUND(I3469*H3469,2)</f>
        <v>0</v>
      </c>
      <c r="BL3469" s="18" t="s">
        <v>302</v>
      </c>
      <c r="BM3469" s="139" t="s">
        <v>2499</v>
      </c>
    </row>
    <row r="3470" spans="2:65" s="1" customFormat="1" ht="19.2">
      <c r="B3470" s="33"/>
      <c r="D3470" s="141" t="s">
        <v>172</v>
      </c>
      <c r="F3470" s="142" t="s">
        <v>2500</v>
      </c>
      <c r="I3470" s="143"/>
      <c r="L3470" s="33"/>
      <c r="M3470" s="144"/>
      <c r="T3470" s="54"/>
      <c r="AT3470" s="18" t="s">
        <v>172</v>
      </c>
      <c r="AU3470" s="18" t="s">
        <v>86</v>
      </c>
    </row>
    <row r="3471" spans="2:65" s="1" customFormat="1">
      <c r="B3471" s="33"/>
      <c r="D3471" s="145" t="s">
        <v>174</v>
      </c>
      <c r="F3471" s="146" t="s">
        <v>2501</v>
      </c>
      <c r="I3471" s="143"/>
      <c r="L3471" s="33"/>
      <c r="M3471" s="144"/>
      <c r="T3471" s="54"/>
      <c r="AT3471" s="18" t="s">
        <v>174</v>
      </c>
      <c r="AU3471" s="18" t="s">
        <v>86</v>
      </c>
    </row>
    <row r="3472" spans="2:65" s="12" customFormat="1" ht="20.399999999999999">
      <c r="B3472" s="147"/>
      <c r="D3472" s="141" t="s">
        <v>176</v>
      </c>
      <c r="E3472" s="148" t="s">
        <v>19</v>
      </c>
      <c r="F3472" s="149" t="s">
        <v>830</v>
      </c>
      <c r="H3472" s="148" t="s">
        <v>19</v>
      </c>
      <c r="I3472" s="150"/>
      <c r="L3472" s="147"/>
      <c r="M3472" s="151"/>
      <c r="T3472" s="152"/>
      <c r="AT3472" s="148" t="s">
        <v>176</v>
      </c>
      <c r="AU3472" s="148" t="s">
        <v>86</v>
      </c>
      <c r="AV3472" s="12" t="s">
        <v>84</v>
      </c>
      <c r="AW3472" s="12" t="s">
        <v>37</v>
      </c>
      <c r="AX3472" s="12" t="s">
        <v>76</v>
      </c>
      <c r="AY3472" s="148" t="s">
        <v>163</v>
      </c>
    </row>
    <row r="3473" spans="2:51" s="12" customFormat="1">
      <c r="B3473" s="147"/>
      <c r="D3473" s="141" t="s">
        <v>176</v>
      </c>
      <c r="E3473" s="148" t="s">
        <v>19</v>
      </c>
      <c r="F3473" s="149" t="s">
        <v>877</v>
      </c>
      <c r="H3473" s="148" t="s">
        <v>19</v>
      </c>
      <c r="I3473" s="150"/>
      <c r="L3473" s="147"/>
      <c r="M3473" s="151"/>
      <c r="T3473" s="152"/>
      <c r="AT3473" s="148" t="s">
        <v>176</v>
      </c>
      <c r="AU3473" s="148" t="s">
        <v>86</v>
      </c>
      <c r="AV3473" s="12" t="s">
        <v>84</v>
      </c>
      <c r="AW3473" s="12" t="s">
        <v>37</v>
      </c>
      <c r="AX3473" s="12" t="s">
        <v>76</v>
      </c>
      <c r="AY3473" s="148" t="s">
        <v>163</v>
      </c>
    </row>
    <row r="3474" spans="2:51" s="13" customFormat="1">
      <c r="B3474" s="153"/>
      <c r="D3474" s="141" t="s">
        <v>176</v>
      </c>
      <c r="E3474" s="154" t="s">
        <v>19</v>
      </c>
      <c r="F3474" s="155" t="s">
        <v>1427</v>
      </c>
      <c r="H3474" s="156">
        <v>8.5299999999999994</v>
      </c>
      <c r="I3474" s="157"/>
      <c r="L3474" s="153"/>
      <c r="M3474" s="158"/>
      <c r="T3474" s="159"/>
      <c r="AT3474" s="154" t="s">
        <v>176</v>
      </c>
      <c r="AU3474" s="154" t="s">
        <v>86</v>
      </c>
      <c r="AV3474" s="13" t="s">
        <v>86</v>
      </c>
      <c r="AW3474" s="13" t="s">
        <v>37</v>
      </c>
      <c r="AX3474" s="13" t="s">
        <v>76</v>
      </c>
      <c r="AY3474" s="154" t="s">
        <v>163</v>
      </c>
    </row>
    <row r="3475" spans="2:51" s="12" customFormat="1">
      <c r="B3475" s="147"/>
      <c r="D3475" s="141" t="s">
        <v>176</v>
      </c>
      <c r="E3475" s="148" t="s">
        <v>19</v>
      </c>
      <c r="F3475" s="149" t="s">
        <v>909</v>
      </c>
      <c r="H3475" s="148" t="s">
        <v>19</v>
      </c>
      <c r="I3475" s="150"/>
      <c r="L3475" s="147"/>
      <c r="M3475" s="151"/>
      <c r="T3475" s="152"/>
      <c r="AT3475" s="148" t="s">
        <v>176</v>
      </c>
      <c r="AU3475" s="148" t="s">
        <v>86</v>
      </c>
      <c r="AV3475" s="12" t="s">
        <v>84</v>
      </c>
      <c r="AW3475" s="12" t="s">
        <v>37</v>
      </c>
      <c r="AX3475" s="12" t="s">
        <v>76</v>
      </c>
      <c r="AY3475" s="148" t="s">
        <v>163</v>
      </c>
    </row>
    <row r="3476" spans="2:51" s="13" customFormat="1" ht="20.399999999999999">
      <c r="B3476" s="153"/>
      <c r="D3476" s="141" t="s">
        <v>176</v>
      </c>
      <c r="E3476" s="154" t="s">
        <v>19</v>
      </c>
      <c r="F3476" s="155" t="s">
        <v>1428</v>
      </c>
      <c r="H3476" s="156">
        <v>21.3</v>
      </c>
      <c r="I3476" s="157"/>
      <c r="L3476" s="153"/>
      <c r="M3476" s="158"/>
      <c r="T3476" s="159"/>
      <c r="AT3476" s="154" t="s">
        <v>176</v>
      </c>
      <c r="AU3476" s="154" t="s">
        <v>86</v>
      </c>
      <c r="AV3476" s="13" t="s">
        <v>86</v>
      </c>
      <c r="AW3476" s="13" t="s">
        <v>37</v>
      </c>
      <c r="AX3476" s="13" t="s">
        <v>76</v>
      </c>
      <c r="AY3476" s="154" t="s">
        <v>163</v>
      </c>
    </row>
    <row r="3477" spans="2:51" s="12" customFormat="1">
      <c r="B3477" s="147"/>
      <c r="D3477" s="141" t="s">
        <v>176</v>
      </c>
      <c r="E3477" s="148" t="s">
        <v>19</v>
      </c>
      <c r="F3477" s="149" t="s">
        <v>928</v>
      </c>
      <c r="H3477" s="148" t="s">
        <v>19</v>
      </c>
      <c r="I3477" s="150"/>
      <c r="L3477" s="147"/>
      <c r="M3477" s="151"/>
      <c r="T3477" s="152"/>
      <c r="AT3477" s="148" t="s">
        <v>176</v>
      </c>
      <c r="AU3477" s="148" t="s">
        <v>86</v>
      </c>
      <c r="AV3477" s="12" t="s">
        <v>84</v>
      </c>
      <c r="AW3477" s="12" t="s">
        <v>37</v>
      </c>
      <c r="AX3477" s="12" t="s">
        <v>76</v>
      </c>
      <c r="AY3477" s="148" t="s">
        <v>163</v>
      </c>
    </row>
    <row r="3478" spans="2:51" s="13" customFormat="1" ht="20.399999999999999">
      <c r="B3478" s="153"/>
      <c r="D3478" s="141" t="s">
        <v>176</v>
      </c>
      <c r="E3478" s="154" t="s">
        <v>19</v>
      </c>
      <c r="F3478" s="155" t="s">
        <v>1116</v>
      </c>
      <c r="H3478" s="156">
        <v>16.899999999999999</v>
      </c>
      <c r="I3478" s="157"/>
      <c r="L3478" s="153"/>
      <c r="M3478" s="158"/>
      <c r="T3478" s="159"/>
      <c r="AT3478" s="154" t="s">
        <v>176</v>
      </c>
      <c r="AU3478" s="154" t="s">
        <v>86</v>
      </c>
      <c r="AV3478" s="13" t="s">
        <v>86</v>
      </c>
      <c r="AW3478" s="13" t="s">
        <v>37</v>
      </c>
      <c r="AX3478" s="13" t="s">
        <v>76</v>
      </c>
      <c r="AY3478" s="154" t="s">
        <v>163</v>
      </c>
    </row>
    <row r="3479" spans="2:51" s="12" customFormat="1">
      <c r="B3479" s="147"/>
      <c r="D3479" s="141" t="s">
        <v>176</v>
      </c>
      <c r="E3479" s="148" t="s">
        <v>19</v>
      </c>
      <c r="F3479" s="149" t="s">
        <v>931</v>
      </c>
      <c r="H3479" s="148" t="s">
        <v>19</v>
      </c>
      <c r="I3479" s="150"/>
      <c r="L3479" s="147"/>
      <c r="M3479" s="151"/>
      <c r="T3479" s="152"/>
      <c r="AT3479" s="148" t="s">
        <v>176</v>
      </c>
      <c r="AU3479" s="148" t="s">
        <v>86</v>
      </c>
      <c r="AV3479" s="12" t="s">
        <v>84</v>
      </c>
      <c r="AW3479" s="12" t="s">
        <v>37</v>
      </c>
      <c r="AX3479" s="12" t="s">
        <v>76</v>
      </c>
      <c r="AY3479" s="148" t="s">
        <v>163</v>
      </c>
    </row>
    <row r="3480" spans="2:51" s="13" customFormat="1">
      <c r="B3480" s="153"/>
      <c r="D3480" s="141" t="s">
        <v>176</v>
      </c>
      <c r="E3480" s="154" t="s">
        <v>19</v>
      </c>
      <c r="F3480" s="155" t="s">
        <v>1117</v>
      </c>
      <c r="H3480" s="156">
        <v>11.5</v>
      </c>
      <c r="I3480" s="157"/>
      <c r="L3480" s="153"/>
      <c r="M3480" s="158"/>
      <c r="T3480" s="159"/>
      <c r="AT3480" s="154" t="s">
        <v>176</v>
      </c>
      <c r="AU3480" s="154" t="s">
        <v>86</v>
      </c>
      <c r="AV3480" s="13" t="s">
        <v>86</v>
      </c>
      <c r="AW3480" s="13" t="s">
        <v>37</v>
      </c>
      <c r="AX3480" s="13" t="s">
        <v>76</v>
      </c>
      <c r="AY3480" s="154" t="s">
        <v>163</v>
      </c>
    </row>
    <row r="3481" spans="2:51" s="12" customFormat="1">
      <c r="B3481" s="147"/>
      <c r="D3481" s="141" t="s">
        <v>176</v>
      </c>
      <c r="E3481" s="148" t="s">
        <v>19</v>
      </c>
      <c r="F3481" s="149" t="s">
        <v>558</v>
      </c>
      <c r="H3481" s="148" t="s">
        <v>19</v>
      </c>
      <c r="I3481" s="150"/>
      <c r="L3481" s="147"/>
      <c r="M3481" s="151"/>
      <c r="T3481" s="152"/>
      <c r="AT3481" s="148" t="s">
        <v>176</v>
      </c>
      <c r="AU3481" s="148" t="s">
        <v>86</v>
      </c>
      <c r="AV3481" s="12" t="s">
        <v>84</v>
      </c>
      <c r="AW3481" s="12" t="s">
        <v>37</v>
      </c>
      <c r="AX3481" s="12" t="s">
        <v>76</v>
      </c>
      <c r="AY3481" s="148" t="s">
        <v>163</v>
      </c>
    </row>
    <row r="3482" spans="2:51" s="12" customFormat="1">
      <c r="B3482" s="147"/>
      <c r="D3482" s="141" t="s">
        <v>176</v>
      </c>
      <c r="E3482" s="148" t="s">
        <v>19</v>
      </c>
      <c r="F3482" s="149" t="s">
        <v>880</v>
      </c>
      <c r="H3482" s="148" t="s">
        <v>19</v>
      </c>
      <c r="I3482" s="150"/>
      <c r="L3482" s="147"/>
      <c r="M3482" s="151"/>
      <c r="T3482" s="152"/>
      <c r="AT3482" s="148" t="s">
        <v>176</v>
      </c>
      <c r="AU3482" s="148" t="s">
        <v>86</v>
      </c>
      <c r="AV3482" s="12" t="s">
        <v>84</v>
      </c>
      <c r="AW3482" s="12" t="s">
        <v>37</v>
      </c>
      <c r="AX3482" s="12" t="s">
        <v>76</v>
      </c>
      <c r="AY3482" s="148" t="s">
        <v>163</v>
      </c>
    </row>
    <row r="3483" spans="2:51" s="13" customFormat="1">
      <c r="B3483" s="153"/>
      <c r="D3483" s="141" t="s">
        <v>176</v>
      </c>
      <c r="E3483" s="154" t="s">
        <v>19</v>
      </c>
      <c r="F3483" s="155" t="s">
        <v>1119</v>
      </c>
      <c r="H3483" s="156">
        <v>3.89</v>
      </c>
      <c r="I3483" s="157"/>
      <c r="L3483" s="153"/>
      <c r="M3483" s="158"/>
      <c r="T3483" s="159"/>
      <c r="AT3483" s="154" t="s">
        <v>176</v>
      </c>
      <c r="AU3483" s="154" t="s">
        <v>86</v>
      </c>
      <c r="AV3483" s="13" t="s">
        <v>86</v>
      </c>
      <c r="AW3483" s="13" t="s">
        <v>37</v>
      </c>
      <c r="AX3483" s="13" t="s">
        <v>76</v>
      </c>
      <c r="AY3483" s="154" t="s">
        <v>163</v>
      </c>
    </row>
    <row r="3484" spans="2:51" s="12" customFormat="1">
      <c r="B3484" s="147"/>
      <c r="D3484" s="141" t="s">
        <v>176</v>
      </c>
      <c r="E3484" s="148" t="s">
        <v>19</v>
      </c>
      <c r="F3484" s="149" t="s">
        <v>947</v>
      </c>
      <c r="H3484" s="148" t="s">
        <v>19</v>
      </c>
      <c r="I3484" s="150"/>
      <c r="L3484" s="147"/>
      <c r="M3484" s="151"/>
      <c r="T3484" s="152"/>
      <c r="AT3484" s="148" t="s">
        <v>176</v>
      </c>
      <c r="AU3484" s="148" t="s">
        <v>86</v>
      </c>
      <c r="AV3484" s="12" t="s">
        <v>84</v>
      </c>
      <c r="AW3484" s="12" t="s">
        <v>37</v>
      </c>
      <c r="AX3484" s="12" t="s">
        <v>76</v>
      </c>
      <c r="AY3484" s="148" t="s">
        <v>163</v>
      </c>
    </row>
    <row r="3485" spans="2:51" s="13" customFormat="1">
      <c r="B3485" s="153"/>
      <c r="D3485" s="141" t="s">
        <v>176</v>
      </c>
      <c r="E3485" s="154" t="s">
        <v>19</v>
      </c>
      <c r="F3485" s="155" t="s">
        <v>1120</v>
      </c>
      <c r="H3485" s="156">
        <v>20.399999999999999</v>
      </c>
      <c r="I3485" s="157"/>
      <c r="L3485" s="153"/>
      <c r="M3485" s="158"/>
      <c r="T3485" s="159"/>
      <c r="AT3485" s="154" t="s">
        <v>176</v>
      </c>
      <c r="AU3485" s="154" t="s">
        <v>86</v>
      </c>
      <c r="AV3485" s="13" t="s">
        <v>86</v>
      </c>
      <c r="AW3485" s="13" t="s">
        <v>37</v>
      </c>
      <c r="AX3485" s="13" t="s">
        <v>76</v>
      </c>
      <c r="AY3485" s="154" t="s">
        <v>163</v>
      </c>
    </row>
    <row r="3486" spans="2:51" s="12" customFormat="1">
      <c r="B3486" s="147"/>
      <c r="D3486" s="141" t="s">
        <v>176</v>
      </c>
      <c r="E3486" s="148" t="s">
        <v>19</v>
      </c>
      <c r="F3486" s="149" t="s">
        <v>957</v>
      </c>
      <c r="H3486" s="148" t="s">
        <v>19</v>
      </c>
      <c r="I3486" s="150"/>
      <c r="L3486" s="147"/>
      <c r="M3486" s="151"/>
      <c r="T3486" s="152"/>
      <c r="AT3486" s="148" t="s">
        <v>176</v>
      </c>
      <c r="AU3486" s="148" t="s">
        <v>86</v>
      </c>
      <c r="AV3486" s="12" t="s">
        <v>84</v>
      </c>
      <c r="AW3486" s="12" t="s">
        <v>37</v>
      </c>
      <c r="AX3486" s="12" t="s">
        <v>76</v>
      </c>
      <c r="AY3486" s="148" t="s">
        <v>163</v>
      </c>
    </row>
    <row r="3487" spans="2:51" s="13" customFormat="1">
      <c r="B3487" s="153"/>
      <c r="D3487" s="141" t="s">
        <v>176</v>
      </c>
      <c r="E3487" s="154" t="s">
        <v>19</v>
      </c>
      <c r="F3487" s="155" t="s">
        <v>1123</v>
      </c>
      <c r="H3487" s="156">
        <v>8.3000000000000007</v>
      </c>
      <c r="I3487" s="157"/>
      <c r="L3487" s="153"/>
      <c r="M3487" s="158"/>
      <c r="T3487" s="159"/>
      <c r="AT3487" s="154" t="s">
        <v>176</v>
      </c>
      <c r="AU3487" s="154" t="s">
        <v>86</v>
      </c>
      <c r="AV3487" s="13" t="s">
        <v>86</v>
      </c>
      <c r="AW3487" s="13" t="s">
        <v>37</v>
      </c>
      <c r="AX3487" s="13" t="s">
        <v>76</v>
      </c>
      <c r="AY3487" s="154" t="s">
        <v>163</v>
      </c>
    </row>
    <row r="3488" spans="2:51" s="12" customFormat="1">
      <c r="B3488" s="147"/>
      <c r="D3488" s="141" t="s">
        <v>176</v>
      </c>
      <c r="E3488" s="148" t="s">
        <v>19</v>
      </c>
      <c r="F3488" s="149" t="s">
        <v>962</v>
      </c>
      <c r="H3488" s="148" t="s">
        <v>19</v>
      </c>
      <c r="I3488" s="150"/>
      <c r="L3488" s="147"/>
      <c r="M3488" s="151"/>
      <c r="T3488" s="152"/>
      <c r="AT3488" s="148" t="s">
        <v>176</v>
      </c>
      <c r="AU3488" s="148" t="s">
        <v>86</v>
      </c>
      <c r="AV3488" s="12" t="s">
        <v>84</v>
      </c>
      <c r="AW3488" s="12" t="s">
        <v>37</v>
      </c>
      <c r="AX3488" s="12" t="s">
        <v>76</v>
      </c>
      <c r="AY3488" s="148" t="s">
        <v>163</v>
      </c>
    </row>
    <row r="3489" spans="2:65" s="13" customFormat="1" ht="20.399999999999999">
      <c r="B3489" s="153"/>
      <c r="D3489" s="141" t="s">
        <v>176</v>
      </c>
      <c r="E3489" s="154" t="s">
        <v>19</v>
      </c>
      <c r="F3489" s="155" t="s">
        <v>1124</v>
      </c>
      <c r="H3489" s="156">
        <v>19.2</v>
      </c>
      <c r="I3489" s="157"/>
      <c r="L3489" s="153"/>
      <c r="M3489" s="158"/>
      <c r="T3489" s="159"/>
      <c r="AT3489" s="154" t="s">
        <v>176</v>
      </c>
      <c r="AU3489" s="154" t="s">
        <v>86</v>
      </c>
      <c r="AV3489" s="13" t="s">
        <v>86</v>
      </c>
      <c r="AW3489" s="13" t="s">
        <v>37</v>
      </c>
      <c r="AX3489" s="13" t="s">
        <v>76</v>
      </c>
      <c r="AY3489" s="154" t="s">
        <v>163</v>
      </c>
    </row>
    <row r="3490" spans="2:65" s="12" customFormat="1" ht="20.399999999999999">
      <c r="B3490" s="147"/>
      <c r="D3490" s="141" t="s">
        <v>176</v>
      </c>
      <c r="E3490" s="148" t="s">
        <v>19</v>
      </c>
      <c r="F3490" s="149" t="s">
        <v>830</v>
      </c>
      <c r="H3490" s="148" t="s">
        <v>19</v>
      </c>
      <c r="I3490" s="150"/>
      <c r="L3490" s="147"/>
      <c r="M3490" s="151"/>
      <c r="T3490" s="152"/>
      <c r="AT3490" s="148" t="s">
        <v>176</v>
      </c>
      <c r="AU3490" s="148" t="s">
        <v>86</v>
      </c>
      <c r="AV3490" s="12" t="s">
        <v>84</v>
      </c>
      <c r="AW3490" s="12" t="s">
        <v>37</v>
      </c>
      <c r="AX3490" s="12" t="s">
        <v>76</v>
      </c>
      <c r="AY3490" s="148" t="s">
        <v>163</v>
      </c>
    </row>
    <row r="3491" spans="2:65" s="12" customFormat="1">
      <c r="B3491" s="147"/>
      <c r="D3491" s="141" t="s">
        <v>176</v>
      </c>
      <c r="E3491" s="148" t="s">
        <v>19</v>
      </c>
      <c r="F3491" s="149" t="s">
        <v>2468</v>
      </c>
      <c r="H3491" s="148" t="s">
        <v>19</v>
      </c>
      <c r="I3491" s="150"/>
      <c r="L3491" s="147"/>
      <c r="M3491" s="151"/>
      <c r="T3491" s="152"/>
      <c r="AT3491" s="148" t="s">
        <v>176</v>
      </c>
      <c r="AU3491" s="148" t="s">
        <v>86</v>
      </c>
      <c r="AV3491" s="12" t="s">
        <v>84</v>
      </c>
      <c r="AW3491" s="12" t="s">
        <v>37</v>
      </c>
      <c r="AX3491" s="12" t="s">
        <v>76</v>
      </c>
      <c r="AY3491" s="148" t="s">
        <v>163</v>
      </c>
    </row>
    <row r="3492" spans="2:65" s="13" customFormat="1">
      <c r="B3492" s="153"/>
      <c r="D3492" s="141" t="s">
        <v>176</v>
      </c>
      <c r="E3492" s="154" t="s">
        <v>19</v>
      </c>
      <c r="F3492" s="155" t="s">
        <v>2469</v>
      </c>
      <c r="H3492" s="156">
        <v>24</v>
      </c>
      <c r="I3492" s="157"/>
      <c r="L3492" s="153"/>
      <c r="M3492" s="158"/>
      <c r="T3492" s="159"/>
      <c r="AT3492" s="154" t="s">
        <v>176</v>
      </c>
      <c r="AU3492" s="154" t="s">
        <v>86</v>
      </c>
      <c r="AV3492" s="13" t="s">
        <v>86</v>
      </c>
      <c r="AW3492" s="13" t="s">
        <v>37</v>
      </c>
      <c r="AX3492" s="13" t="s">
        <v>76</v>
      </c>
      <c r="AY3492" s="154" t="s">
        <v>163</v>
      </c>
    </row>
    <row r="3493" spans="2:65" s="12" customFormat="1">
      <c r="B3493" s="147"/>
      <c r="D3493" s="141" t="s">
        <v>176</v>
      </c>
      <c r="E3493" s="148" t="s">
        <v>19</v>
      </c>
      <c r="F3493" s="149" t="s">
        <v>831</v>
      </c>
      <c r="H3493" s="148" t="s">
        <v>19</v>
      </c>
      <c r="I3493" s="150"/>
      <c r="L3493" s="147"/>
      <c r="M3493" s="151"/>
      <c r="T3493" s="152"/>
      <c r="AT3493" s="148" t="s">
        <v>176</v>
      </c>
      <c r="AU3493" s="148" t="s">
        <v>86</v>
      </c>
      <c r="AV3493" s="12" t="s">
        <v>84</v>
      </c>
      <c r="AW3493" s="12" t="s">
        <v>37</v>
      </c>
      <c r="AX3493" s="12" t="s">
        <v>76</v>
      </c>
      <c r="AY3493" s="148" t="s">
        <v>163</v>
      </c>
    </row>
    <row r="3494" spans="2:65" s="13" customFormat="1">
      <c r="B3494" s="153"/>
      <c r="D3494" s="141" t="s">
        <v>176</v>
      </c>
      <c r="E3494" s="154" t="s">
        <v>19</v>
      </c>
      <c r="F3494" s="155" t="s">
        <v>2470</v>
      </c>
      <c r="H3494" s="156">
        <v>26.4</v>
      </c>
      <c r="I3494" s="157"/>
      <c r="L3494" s="153"/>
      <c r="M3494" s="158"/>
      <c r="T3494" s="159"/>
      <c r="AT3494" s="154" t="s">
        <v>176</v>
      </c>
      <c r="AU3494" s="154" t="s">
        <v>86</v>
      </c>
      <c r="AV3494" s="13" t="s">
        <v>86</v>
      </c>
      <c r="AW3494" s="13" t="s">
        <v>37</v>
      </c>
      <c r="AX3494" s="13" t="s">
        <v>76</v>
      </c>
      <c r="AY3494" s="154" t="s">
        <v>163</v>
      </c>
    </row>
    <row r="3495" spans="2:65" s="14" customFormat="1">
      <c r="B3495" s="160"/>
      <c r="D3495" s="141" t="s">
        <v>176</v>
      </c>
      <c r="E3495" s="161" t="s">
        <v>19</v>
      </c>
      <c r="F3495" s="162" t="s">
        <v>178</v>
      </c>
      <c r="H3495" s="163">
        <v>160.41999999999999</v>
      </c>
      <c r="I3495" s="164"/>
      <c r="L3495" s="160"/>
      <c r="M3495" s="165"/>
      <c r="T3495" s="166"/>
      <c r="AT3495" s="161" t="s">
        <v>176</v>
      </c>
      <c r="AU3495" s="161" t="s">
        <v>86</v>
      </c>
      <c r="AV3495" s="14" t="s">
        <v>170</v>
      </c>
      <c r="AW3495" s="14" t="s">
        <v>37</v>
      </c>
      <c r="AX3495" s="14" t="s">
        <v>84</v>
      </c>
      <c r="AY3495" s="161" t="s">
        <v>163</v>
      </c>
    </row>
    <row r="3496" spans="2:65" s="1" customFormat="1" ht="37.799999999999997" customHeight="1">
      <c r="B3496" s="33"/>
      <c r="C3496" s="128" t="s">
        <v>2502</v>
      </c>
      <c r="D3496" s="128" t="s">
        <v>165</v>
      </c>
      <c r="E3496" s="129" t="s">
        <v>2503</v>
      </c>
      <c r="F3496" s="130" t="s">
        <v>2504</v>
      </c>
      <c r="G3496" s="131" t="s">
        <v>187</v>
      </c>
      <c r="H3496" s="132">
        <v>161.185</v>
      </c>
      <c r="I3496" s="133"/>
      <c r="J3496" s="134">
        <f>ROUND(I3496*H3496,2)</f>
        <v>0</v>
      </c>
      <c r="K3496" s="130" t="s">
        <v>169</v>
      </c>
      <c r="L3496" s="33"/>
      <c r="M3496" s="135" t="s">
        <v>19</v>
      </c>
      <c r="N3496" s="136" t="s">
        <v>47</v>
      </c>
      <c r="P3496" s="137">
        <f>O3496*H3496</f>
        <v>0</v>
      </c>
      <c r="Q3496" s="137">
        <v>5.1999999999999998E-3</v>
      </c>
      <c r="R3496" s="137">
        <f>Q3496*H3496</f>
        <v>0.83816199999999996</v>
      </c>
      <c r="S3496" s="137">
        <v>0</v>
      </c>
      <c r="T3496" s="138">
        <f>S3496*H3496</f>
        <v>0</v>
      </c>
      <c r="AR3496" s="139" t="s">
        <v>302</v>
      </c>
      <c r="AT3496" s="139" t="s">
        <v>165</v>
      </c>
      <c r="AU3496" s="139" t="s">
        <v>86</v>
      </c>
      <c r="AY3496" s="18" t="s">
        <v>163</v>
      </c>
      <c r="BE3496" s="140">
        <f>IF(N3496="základní",J3496,0)</f>
        <v>0</v>
      </c>
      <c r="BF3496" s="140">
        <f>IF(N3496="snížená",J3496,0)</f>
        <v>0</v>
      </c>
      <c r="BG3496" s="140">
        <f>IF(N3496="zákl. přenesená",J3496,0)</f>
        <v>0</v>
      </c>
      <c r="BH3496" s="140">
        <f>IF(N3496="sníž. přenesená",J3496,0)</f>
        <v>0</v>
      </c>
      <c r="BI3496" s="140">
        <f>IF(N3496="nulová",J3496,0)</f>
        <v>0</v>
      </c>
      <c r="BJ3496" s="18" t="s">
        <v>84</v>
      </c>
      <c r="BK3496" s="140">
        <f>ROUND(I3496*H3496,2)</f>
        <v>0</v>
      </c>
      <c r="BL3496" s="18" t="s">
        <v>302</v>
      </c>
      <c r="BM3496" s="139" t="s">
        <v>2505</v>
      </c>
    </row>
    <row r="3497" spans="2:65" s="1" customFormat="1" ht="28.8">
      <c r="B3497" s="33"/>
      <c r="D3497" s="141" t="s">
        <v>172</v>
      </c>
      <c r="F3497" s="142" t="s">
        <v>2506</v>
      </c>
      <c r="I3497" s="143"/>
      <c r="L3497" s="33"/>
      <c r="M3497" s="144"/>
      <c r="T3497" s="54"/>
      <c r="AT3497" s="18" t="s">
        <v>172</v>
      </c>
      <c r="AU3497" s="18" t="s">
        <v>86</v>
      </c>
    </row>
    <row r="3498" spans="2:65" s="1" customFormat="1">
      <c r="B3498" s="33"/>
      <c r="D3498" s="145" t="s">
        <v>174</v>
      </c>
      <c r="F3498" s="146" t="s">
        <v>2507</v>
      </c>
      <c r="I3498" s="143"/>
      <c r="L3498" s="33"/>
      <c r="M3498" s="144"/>
      <c r="T3498" s="54"/>
      <c r="AT3498" s="18" t="s">
        <v>174</v>
      </c>
      <c r="AU3498" s="18" t="s">
        <v>86</v>
      </c>
    </row>
    <row r="3499" spans="2:65" s="12" customFormat="1">
      <c r="B3499" s="147"/>
      <c r="D3499" s="141" t="s">
        <v>176</v>
      </c>
      <c r="E3499" s="148" t="s">
        <v>19</v>
      </c>
      <c r="F3499" s="149" t="s">
        <v>511</v>
      </c>
      <c r="H3499" s="148" t="s">
        <v>19</v>
      </c>
      <c r="I3499" s="150"/>
      <c r="L3499" s="147"/>
      <c r="M3499" s="151"/>
      <c r="T3499" s="152"/>
      <c r="AT3499" s="148" t="s">
        <v>176</v>
      </c>
      <c r="AU3499" s="148" t="s">
        <v>86</v>
      </c>
      <c r="AV3499" s="12" t="s">
        <v>84</v>
      </c>
      <c r="AW3499" s="12" t="s">
        <v>37</v>
      </c>
      <c r="AX3499" s="12" t="s">
        <v>76</v>
      </c>
      <c r="AY3499" s="148" t="s">
        <v>163</v>
      </c>
    </row>
    <row r="3500" spans="2:65" s="12" customFormat="1">
      <c r="B3500" s="147"/>
      <c r="D3500" s="141" t="s">
        <v>176</v>
      </c>
      <c r="E3500" s="148" t="s">
        <v>19</v>
      </c>
      <c r="F3500" s="149" t="s">
        <v>877</v>
      </c>
      <c r="H3500" s="148" t="s">
        <v>19</v>
      </c>
      <c r="I3500" s="150"/>
      <c r="L3500" s="147"/>
      <c r="M3500" s="151"/>
      <c r="T3500" s="152"/>
      <c r="AT3500" s="148" t="s">
        <v>176</v>
      </c>
      <c r="AU3500" s="148" t="s">
        <v>86</v>
      </c>
      <c r="AV3500" s="12" t="s">
        <v>84</v>
      </c>
      <c r="AW3500" s="12" t="s">
        <v>37</v>
      </c>
      <c r="AX3500" s="12" t="s">
        <v>76</v>
      </c>
      <c r="AY3500" s="148" t="s">
        <v>163</v>
      </c>
    </row>
    <row r="3501" spans="2:65" s="13" customFormat="1">
      <c r="B3501" s="153"/>
      <c r="D3501" s="141" t="s">
        <v>176</v>
      </c>
      <c r="E3501" s="154" t="s">
        <v>19</v>
      </c>
      <c r="F3501" s="155" t="s">
        <v>1062</v>
      </c>
      <c r="H3501" s="156">
        <v>23.372</v>
      </c>
      <c r="I3501" s="157"/>
      <c r="L3501" s="153"/>
      <c r="M3501" s="158"/>
      <c r="T3501" s="159"/>
      <c r="AT3501" s="154" t="s">
        <v>176</v>
      </c>
      <c r="AU3501" s="154" t="s">
        <v>86</v>
      </c>
      <c r="AV3501" s="13" t="s">
        <v>86</v>
      </c>
      <c r="AW3501" s="13" t="s">
        <v>37</v>
      </c>
      <c r="AX3501" s="13" t="s">
        <v>76</v>
      </c>
      <c r="AY3501" s="154" t="s">
        <v>163</v>
      </c>
    </row>
    <row r="3502" spans="2:65" s="12" customFormat="1">
      <c r="B3502" s="147"/>
      <c r="D3502" s="141" t="s">
        <v>176</v>
      </c>
      <c r="E3502" s="148" t="s">
        <v>19</v>
      </c>
      <c r="F3502" s="149" t="s">
        <v>909</v>
      </c>
      <c r="H3502" s="148" t="s">
        <v>19</v>
      </c>
      <c r="I3502" s="150"/>
      <c r="L3502" s="147"/>
      <c r="M3502" s="151"/>
      <c r="T3502" s="152"/>
      <c r="AT3502" s="148" t="s">
        <v>176</v>
      </c>
      <c r="AU3502" s="148" t="s">
        <v>86</v>
      </c>
      <c r="AV3502" s="12" t="s">
        <v>84</v>
      </c>
      <c r="AW3502" s="12" t="s">
        <v>37</v>
      </c>
      <c r="AX3502" s="12" t="s">
        <v>76</v>
      </c>
      <c r="AY3502" s="148" t="s">
        <v>163</v>
      </c>
    </row>
    <row r="3503" spans="2:65" s="13" customFormat="1">
      <c r="B3503" s="153"/>
      <c r="D3503" s="141" t="s">
        <v>176</v>
      </c>
      <c r="E3503" s="154" t="s">
        <v>19</v>
      </c>
      <c r="F3503" s="155" t="s">
        <v>1063</v>
      </c>
      <c r="H3503" s="156">
        <v>15.635</v>
      </c>
      <c r="I3503" s="157"/>
      <c r="L3503" s="153"/>
      <c r="M3503" s="158"/>
      <c r="T3503" s="159"/>
      <c r="AT3503" s="154" t="s">
        <v>176</v>
      </c>
      <c r="AU3503" s="154" t="s">
        <v>86</v>
      </c>
      <c r="AV3503" s="13" t="s">
        <v>86</v>
      </c>
      <c r="AW3503" s="13" t="s">
        <v>37</v>
      </c>
      <c r="AX3503" s="13" t="s">
        <v>76</v>
      </c>
      <c r="AY3503" s="154" t="s">
        <v>163</v>
      </c>
    </row>
    <row r="3504" spans="2:65" s="12" customFormat="1">
      <c r="B3504" s="147"/>
      <c r="D3504" s="141" t="s">
        <v>176</v>
      </c>
      <c r="E3504" s="148" t="s">
        <v>19</v>
      </c>
      <c r="F3504" s="149" t="s">
        <v>915</v>
      </c>
      <c r="H3504" s="148" t="s">
        <v>19</v>
      </c>
      <c r="I3504" s="150"/>
      <c r="L3504" s="147"/>
      <c r="M3504" s="151"/>
      <c r="T3504" s="152"/>
      <c r="AT3504" s="148" t="s">
        <v>176</v>
      </c>
      <c r="AU3504" s="148" t="s">
        <v>86</v>
      </c>
      <c r="AV3504" s="12" t="s">
        <v>84</v>
      </c>
      <c r="AW3504" s="12" t="s">
        <v>37</v>
      </c>
      <c r="AX3504" s="12" t="s">
        <v>76</v>
      </c>
      <c r="AY3504" s="148" t="s">
        <v>163</v>
      </c>
    </row>
    <row r="3505" spans="2:51" s="13" customFormat="1">
      <c r="B3505" s="153"/>
      <c r="D3505" s="141" t="s">
        <v>176</v>
      </c>
      <c r="E3505" s="154" t="s">
        <v>19</v>
      </c>
      <c r="F3505" s="155" t="s">
        <v>1065</v>
      </c>
      <c r="H3505" s="156">
        <v>5.1230000000000002</v>
      </c>
      <c r="I3505" s="157"/>
      <c r="L3505" s="153"/>
      <c r="M3505" s="158"/>
      <c r="T3505" s="159"/>
      <c r="AT3505" s="154" t="s">
        <v>176</v>
      </c>
      <c r="AU3505" s="154" t="s">
        <v>86</v>
      </c>
      <c r="AV3505" s="13" t="s">
        <v>86</v>
      </c>
      <c r="AW3505" s="13" t="s">
        <v>37</v>
      </c>
      <c r="AX3505" s="13" t="s">
        <v>76</v>
      </c>
      <c r="AY3505" s="154" t="s">
        <v>163</v>
      </c>
    </row>
    <row r="3506" spans="2:51" s="12" customFormat="1">
      <c r="B3506" s="147"/>
      <c r="D3506" s="141" t="s">
        <v>176</v>
      </c>
      <c r="E3506" s="148" t="s">
        <v>19</v>
      </c>
      <c r="F3506" s="149" t="s">
        <v>917</v>
      </c>
      <c r="H3506" s="148" t="s">
        <v>19</v>
      </c>
      <c r="I3506" s="150"/>
      <c r="L3506" s="147"/>
      <c r="M3506" s="151"/>
      <c r="T3506" s="152"/>
      <c r="AT3506" s="148" t="s">
        <v>176</v>
      </c>
      <c r="AU3506" s="148" t="s">
        <v>86</v>
      </c>
      <c r="AV3506" s="12" t="s">
        <v>84</v>
      </c>
      <c r="AW3506" s="12" t="s">
        <v>37</v>
      </c>
      <c r="AX3506" s="12" t="s">
        <v>76</v>
      </c>
      <c r="AY3506" s="148" t="s">
        <v>163</v>
      </c>
    </row>
    <row r="3507" spans="2:51" s="13" customFormat="1">
      <c r="B3507" s="153"/>
      <c r="D3507" s="141" t="s">
        <v>176</v>
      </c>
      <c r="E3507" s="154" t="s">
        <v>19</v>
      </c>
      <c r="F3507" s="155" t="s">
        <v>1066</v>
      </c>
      <c r="H3507" s="156">
        <v>1.62</v>
      </c>
      <c r="I3507" s="157"/>
      <c r="L3507" s="153"/>
      <c r="M3507" s="158"/>
      <c r="T3507" s="159"/>
      <c r="AT3507" s="154" t="s">
        <v>176</v>
      </c>
      <c r="AU3507" s="154" t="s">
        <v>86</v>
      </c>
      <c r="AV3507" s="13" t="s">
        <v>86</v>
      </c>
      <c r="AW3507" s="13" t="s">
        <v>37</v>
      </c>
      <c r="AX3507" s="13" t="s">
        <v>76</v>
      </c>
      <c r="AY3507" s="154" t="s">
        <v>163</v>
      </c>
    </row>
    <row r="3508" spans="2:51" s="12" customFormat="1">
      <c r="B3508" s="147"/>
      <c r="D3508" s="141" t="s">
        <v>176</v>
      </c>
      <c r="E3508" s="148" t="s">
        <v>19</v>
      </c>
      <c r="F3508" s="149" t="s">
        <v>919</v>
      </c>
      <c r="H3508" s="148" t="s">
        <v>19</v>
      </c>
      <c r="I3508" s="150"/>
      <c r="L3508" s="147"/>
      <c r="M3508" s="151"/>
      <c r="T3508" s="152"/>
      <c r="AT3508" s="148" t="s">
        <v>176</v>
      </c>
      <c r="AU3508" s="148" t="s">
        <v>86</v>
      </c>
      <c r="AV3508" s="12" t="s">
        <v>84</v>
      </c>
      <c r="AW3508" s="12" t="s">
        <v>37</v>
      </c>
      <c r="AX3508" s="12" t="s">
        <v>76</v>
      </c>
      <c r="AY3508" s="148" t="s">
        <v>163</v>
      </c>
    </row>
    <row r="3509" spans="2:51" s="13" customFormat="1">
      <c r="B3509" s="153"/>
      <c r="D3509" s="141" t="s">
        <v>176</v>
      </c>
      <c r="E3509" s="154" t="s">
        <v>19</v>
      </c>
      <c r="F3509" s="155" t="s">
        <v>1067</v>
      </c>
      <c r="H3509" s="156">
        <v>3.87</v>
      </c>
      <c r="I3509" s="157"/>
      <c r="L3509" s="153"/>
      <c r="M3509" s="158"/>
      <c r="T3509" s="159"/>
      <c r="AT3509" s="154" t="s">
        <v>176</v>
      </c>
      <c r="AU3509" s="154" t="s">
        <v>86</v>
      </c>
      <c r="AV3509" s="13" t="s">
        <v>86</v>
      </c>
      <c r="AW3509" s="13" t="s">
        <v>37</v>
      </c>
      <c r="AX3509" s="13" t="s">
        <v>76</v>
      </c>
      <c r="AY3509" s="154" t="s">
        <v>163</v>
      </c>
    </row>
    <row r="3510" spans="2:51" s="12" customFormat="1">
      <c r="B3510" s="147"/>
      <c r="D3510" s="141" t="s">
        <v>176</v>
      </c>
      <c r="E3510" s="148" t="s">
        <v>19</v>
      </c>
      <c r="F3510" s="149" t="s">
        <v>925</v>
      </c>
      <c r="H3510" s="148" t="s">
        <v>19</v>
      </c>
      <c r="I3510" s="150"/>
      <c r="L3510" s="147"/>
      <c r="M3510" s="151"/>
      <c r="T3510" s="152"/>
      <c r="AT3510" s="148" t="s">
        <v>176</v>
      </c>
      <c r="AU3510" s="148" t="s">
        <v>86</v>
      </c>
      <c r="AV3510" s="12" t="s">
        <v>84</v>
      </c>
      <c r="AW3510" s="12" t="s">
        <v>37</v>
      </c>
      <c r="AX3510" s="12" t="s">
        <v>76</v>
      </c>
      <c r="AY3510" s="148" t="s">
        <v>163</v>
      </c>
    </row>
    <row r="3511" spans="2:51" s="13" customFormat="1">
      <c r="B3511" s="153"/>
      <c r="D3511" s="141" t="s">
        <v>176</v>
      </c>
      <c r="E3511" s="154" t="s">
        <v>19</v>
      </c>
      <c r="F3511" s="155" t="s">
        <v>1069</v>
      </c>
      <c r="H3511" s="156">
        <v>18.010000000000002</v>
      </c>
      <c r="I3511" s="157"/>
      <c r="L3511" s="153"/>
      <c r="M3511" s="158"/>
      <c r="T3511" s="159"/>
      <c r="AT3511" s="154" t="s">
        <v>176</v>
      </c>
      <c r="AU3511" s="154" t="s">
        <v>86</v>
      </c>
      <c r="AV3511" s="13" t="s">
        <v>86</v>
      </c>
      <c r="AW3511" s="13" t="s">
        <v>37</v>
      </c>
      <c r="AX3511" s="13" t="s">
        <v>76</v>
      </c>
      <c r="AY3511" s="154" t="s">
        <v>163</v>
      </c>
    </row>
    <row r="3512" spans="2:51" s="12" customFormat="1">
      <c r="B3512" s="147"/>
      <c r="D3512" s="141" t="s">
        <v>176</v>
      </c>
      <c r="E3512" s="148" t="s">
        <v>19</v>
      </c>
      <c r="F3512" s="149" t="s">
        <v>928</v>
      </c>
      <c r="H3512" s="148" t="s">
        <v>19</v>
      </c>
      <c r="I3512" s="150"/>
      <c r="L3512" s="147"/>
      <c r="M3512" s="151"/>
      <c r="T3512" s="152"/>
      <c r="AT3512" s="148" t="s">
        <v>176</v>
      </c>
      <c r="AU3512" s="148" t="s">
        <v>86</v>
      </c>
      <c r="AV3512" s="12" t="s">
        <v>84</v>
      </c>
      <c r="AW3512" s="12" t="s">
        <v>37</v>
      </c>
      <c r="AX3512" s="12" t="s">
        <v>76</v>
      </c>
      <c r="AY3512" s="148" t="s">
        <v>163</v>
      </c>
    </row>
    <row r="3513" spans="2:51" s="13" customFormat="1">
      <c r="B3513" s="153"/>
      <c r="D3513" s="141" t="s">
        <v>176</v>
      </c>
      <c r="E3513" s="154" t="s">
        <v>19</v>
      </c>
      <c r="F3513" s="155" t="s">
        <v>1070</v>
      </c>
      <c r="H3513" s="156">
        <v>10.015000000000001</v>
      </c>
      <c r="I3513" s="157"/>
      <c r="L3513" s="153"/>
      <c r="M3513" s="158"/>
      <c r="T3513" s="159"/>
      <c r="AT3513" s="154" t="s">
        <v>176</v>
      </c>
      <c r="AU3513" s="154" t="s">
        <v>86</v>
      </c>
      <c r="AV3513" s="13" t="s">
        <v>86</v>
      </c>
      <c r="AW3513" s="13" t="s">
        <v>37</v>
      </c>
      <c r="AX3513" s="13" t="s">
        <v>76</v>
      </c>
      <c r="AY3513" s="154" t="s">
        <v>163</v>
      </c>
    </row>
    <row r="3514" spans="2:51" s="12" customFormat="1">
      <c r="B3514" s="147"/>
      <c r="D3514" s="141" t="s">
        <v>176</v>
      </c>
      <c r="E3514" s="148" t="s">
        <v>19</v>
      </c>
      <c r="F3514" s="149" t="s">
        <v>931</v>
      </c>
      <c r="H3514" s="148" t="s">
        <v>19</v>
      </c>
      <c r="I3514" s="150"/>
      <c r="L3514" s="147"/>
      <c r="M3514" s="151"/>
      <c r="T3514" s="152"/>
      <c r="AT3514" s="148" t="s">
        <v>176</v>
      </c>
      <c r="AU3514" s="148" t="s">
        <v>86</v>
      </c>
      <c r="AV3514" s="12" t="s">
        <v>84</v>
      </c>
      <c r="AW3514" s="12" t="s">
        <v>37</v>
      </c>
      <c r="AX3514" s="12" t="s">
        <v>76</v>
      </c>
      <c r="AY3514" s="148" t="s">
        <v>163</v>
      </c>
    </row>
    <row r="3515" spans="2:51" s="13" customFormat="1">
      <c r="B3515" s="153"/>
      <c r="D3515" s="141" t="s">
        <v>176</v>
      </c>
      <c r="E3515" s="154" t="s">
        <v>19</v>
      </c>
      <c r="F3515" s="155" t="s">
        <v>1071</v>
      </c>
      <c r="H3515" s="156">
        <v>7.665</v>
      </c>
      <c r="I3515" s="157"/>
      <c r="L3515" s="153"/>
      <c r="M3515" s="158"/>
      <c r="T3515" s="159"/>
      <c r="AT3515" s="154" t="s">
        <v>176</v>
      </c>
      <c r="AU3515" s="154" t="s">
        <v>86</v>
      </c>
      <c r="AV3515" s="13" t="s">
        <v>86</v>
      </c>
      <c r="AW3515" s="13" t="s">
        <v>37</v>
      </c>
      <c r="AX3515" s="13" t="s">
        <v>76</v>
      </c>
      <c r="AY3515" s="154" t="s">
        <v>163</v>
      </c>
    </row>
    <row r="3516" spans="2:51" s="12" customFormat="1">
      <c r="B3516" s="147"/>
      <c r="D3516" s="141" t="s">
        <v>176</v>
      </c>
      <c r="E3516" s="148" t="s">
        <v>19</v>
      </c>
      <c r="F3516" s="149" t="s">
        <v>943</v>
      </c>
      <c r="H3516" s="148" t="s">
        <v>19</v>
      </c>
      <c r="I3516" s="150"/>
      <c r="L3516" s="147"/>
      <c r="M3516" s="151"/>
      <c r="T3516" s="152"/>
      <c r="AT3516" s="148" t="s">
        <v>176</v>
      </c>
      <c r="AU3516" s="148" t="s">
        <v>86</v>
      </c>
      <c r="AV3516" s="12" t="s">
        <v>84</v>
      </c>
      <c r="AW3516" s="12" t="s">
        <v>37</v>
      </c>
      <c r="AX3516" s="12" t="s">
        <v>76</v>
      </c>
      <c r="AY3516" s="148" t="s">
        <v>163</v>
      </c>
    </row>
    <row r="3517" spans="2:51" s="13" customFormat="1">
      <c r="B3517" s="153"/>
      <c r="D3517" s="141" t="s">
        <v>176</v>
      </c>
      <c r="E3517" s="154" t="s">
        <v>19</v>
      </c>
      <c r="F3517" s="155" t="s">
        <v>1075</v>
      </c>
      <c r="H3517" s="156">
        <v>5.67</v>
      </c>
      <c r="I3517" s="157"/>
      <c r="L3517" s="153"/>
      <c r="M3517" s="158"/>
      <c r="T3517" s="159"/>
      <c r="AT3517" s="154" t="s">
        <v>176</v>
      </c>
      <c r="AU3517" s="154" t="s">
        <v>86</v>
      </c>
      <c r="AV3517" s="13" t="s">
        <v>86</v>
      </c>
      <c r="AW3517" s="13" t="s">
        <v>37</v>
      </c>
      <c r="AX3517" s="13" t="s">
        <v>76</v>
      </c>
      <c r="AY3517" s="154" t="s">
        <v>163</v>
      </c>
    </row>
    <row r="3518" spans="2:51" s="12" customFormat="1">
      <c r="B3518" s="147"/>
      <c r="D3518" s="141" t="s">
        <v>176</v>
      </c>
      <c r="E3518" s="148" t="s">
        <v>19</v>
      </c>
      <c r="F3518" s="149" t="s">
        <v>558</v>
      </c>
      <c r="H3518" s="148" t="s">
        <v>19</v>
      </c>
      <c r="I3518" s="150"/>
      <c r="L3518" s="147"/>
      <c r="M3518" s="151"/>
      <c r="T3518" s="152"/>
      <c r="AT3518" s="148" t="s">
        <v>176</v>
      </c>
      <c r="AU3518" s="148" t="s">
        <v>86</v>
      </c>
      <c r="AV3518" s="12" t="s">
        <v>84</v>
      </c>
      <c r="AW3518" s="12" t="s">
        <v>37</v>
      </c>
      <c r="AX3518" s="12" t="s">
        <v>76</v>
      </c>
      <c r="AY3518" s="148" t="s">
        <v>163</v>
      </c>
    </row>
    <row r="3519" spans="2:51" s="12" customFormat="1">
      <c r="B3519" s="147"/>
      <c r="D3519" s="141" t="s">
        <v>176</v>
      </c>
      <c r="E3519" s="148" t="s">
        <v>19</v>
      </c>
      <c r="F3519" s="149" t="s">
        <v>880</v>
      </c>
      <c r="H3519" s="148" t="s">
        <v>19</v>
      </c>
      <c r="I3519" s="150"/>
      <c r="L3519" s="147"/>
      <c r="M3519" s="151"/>
      <c r="T3519" s="152"/>
      <c r="AT3519" s="148" t="s">
        <v>176</v>
      </c>
      <c r="AU3519" s="148" t="s">
        <v>86</v>
      </c>
      <c r="AV3519" s="12" t="s">
        <v>84</v>
      </c>
      <c r="AW3519" s="12" t="s">
        <v>37</v>
      </c>
      <c r="AX3519" s="12" t="s">
        <v>76</v>
      </c>
      <c r="AY3519" s="148" t="s">
        <v>163</v>
      </c>
    </row>
    <row r="3520" spans="2:51" s="13" customFormat="1">
      <c r="B3520" s="153"/>
      <c r="D3520" s="141" t="s">
        <v>176</v>
      </c>
      <c r="E3520" s="154" t="s">
        <v>19</v>
      </c>
      <c r="F3520" s="155" t="s">
        <v>1076</v>
      </c>
      <c r="H3520" s="156">
        <v>15.151999999999999</v>
      </c>
      <c r="I3520" s="157"/>
      <c r="L3520" s="153"/>
      <c r="M3520" s="158"/>
      <c r="T3520" s="159"/>
      <c r="AT3520" s="154" t="s">
        <v>176</v>
      </c>
      <c r="AU3520" s="154" t="s">
        <v>86</v>
      </c>
      <c r="AV3520" s="13" t="s">
        <v>86</v>
      </c>
      <c r="AW3520" s="13" t="s">
        <v>37</v>
      </c>
      <c r="AX3520" s="13" t="s">
        <v>76</v>
      </c>
      <c r="AY3520" s="154" t="s">
        <v>163</v>
      </c>
    </row>
    <row r="3521" spans="2:65" s="12" customFormat="1">
      <c r="B3521" s="147"/>
      <c r="D3521" s="141" t="s">
        <v>176</v>
      </c>
      <c r="E3521" s="148" t="s">
        <v>19</v>
      </c>
      <c r="F3521" s="149" t="s">
        <v>947</v>
      </c>
      <c r="H3521" s="148" t="s">
        <v>19</v>
      </c>
      <c r="I3521" s="150"/>
      <c r="L3521" s="147"/>
      <c r="M3521" s="151"/>
      <c r="T3521" s="152"/>
      <c r="AT3521" s="148" t="s">
        <v>176</v>
      </c>
      <c r="AU3521" s="148" t="s">
        <v>86</v>
      </c>
      <c r="AV3521" s="12" t="s">
        <v>84</v>
      </c>
      <c r="AW3521" s="12" t="s">
        <v>37</v>
      </c>
      <c r="AX3521" s="12" t="s">
        <v>76</v>
      </c>
      <c r="AY3521" s="148" t="s">
        <v>163</v>
      </c>
    </row>
    <row r="3522" spans="2:65" s="13" customFormat="1">
      <c r="B3522" s="153"/>
      <c r="D3522" s="141" t="s">
        <v>176</v>
      </c>
      <c r="E3522" s="154" t="s">
        <v>19</v>
      </c>
      <c r="F3522" s="155" t="s">
        <v>1077</v>
      </c>
      <c r="H3522" s="156">
        <v>15.95</v>
      </c>
      <c r="I3522" s="157"/>
      <c r="L3522" s="153"/>
      <c r="M3522" s="158"/>
      <c r="T3522" s="159"/>
      <c r="AT3522" s="154" t="s">
        <v>176</v>
      </c>
      <c r="AU3522" s="154" t="s">
        <v>86</v>
      </c>
      <c r="AV3522" s="13" t="s">
        <v>86</v>
      </c>
      <c r="AW3522" s="13" t="s">
        <v>37</v>
      </c>
      <c r="AX3522" s="13" t="s">
        <v>76</v>
      </c>
      <c r="AY3522" s="154" t="s">
        <v>163</v>
      </c>
    </row>
    <row r="3523" spans="2:65" s="12" customFormat="1">
      <c r="B3523" s="147"/>
      <c r="D3523" s="141" t="s">
        <v>176</v>
      </c>
      <c r="E3523" s="148" t="s">
        <v>19</v>
      </c>
      <c r="F3523" s="149" t="s">
        <v>953</v>
      </c>
      <c r="H3523" s="148" t="s">
        <v>19</v>
      </c>
      <c r="I3523" s="150"/>
      <c r="L3523" s="147"/>
      <c r="M3523" s="151"/>
      <c r="T3523" s="152"/>
      <c r="AT3523" s="148" t="s">
        <v>176</v>
      </c>
      <c r="AU3523" s="148" t="s">
        <v>86</v>
      </c>
      <c r="AV3523" s="12" t="s">
        <v>84</v>
      </c>
      <c r="AW3523" s="12" t="s">
        <v>37</v>
      </c>
      <c r="AX3523" s="12" t="s">
        <v>76</v>
      </c>
      <c r="AY3523" s="148" t="s">
        <v>163</v>
      </c>
    </row>
    <row r="3524" spans="2:65" s="13" customFormat="1">
      <c r="B3524" s="153"/>
      <c r="D3524" s="141" t="s">
        <v>176</v>
      </c>
      <c r="E3524" s="154" t="s">
        <v>19</v>
      </c>
      <c r="F3524" s="155" t="s">
        <v>1079</v>
      </c>
      <c r="H3524" s="156">
        <v>2.835</v>
      </c>
      <c r="I3524" s="157"/>
      <c r="L3524" s="153"/>
      <c r="M3524" s="158"/>
      <c r="T3524" s="159"/>
      <c r="AT3524" s="154" t="s">
        <v>176</v>
      </c>
      <c r="AU3524" s="154" t="s">
        <v>86</v>
      </c>
      <c r="AV3524" s="13" t="s">
        <v>86</v>
      </c>
      <c r="AW3524" s="13" t="s">
        <v>37</v>
      </c>
      <c r="AX3524" s="13" t="s">
        <v>76</v>
      </c>
      <c r="AY3524" s="154" t="s">
        <v>163</v>
      </c>
    </row>
    <row r="3525" spans="2:65" s="12" customFormat="1">
      <c r="B3525" s="147"/>
      <c r="D3525" s="141" t="s">
        <v>176</v>
      </c>
      <c r="E3525" s="148" t="s">
        <v>19</v>
      </c>
      <c r="F3525" s="149" t="s">
        <v>955</v>
      </c>
      <c r="H3525" s="148" t="s">
        <v>19</v>
      </c>
      <c r="I3525" s="150"/>
      <c r="L3525" s="147"/>
      <c r="M3525" s="151"/>
      <c r="T3525" s="152"/>
      <c r="AT3525" s="148" t="s">
        <v>176</v>
      </c>
      <c r="AU3525" s="148" t="s">
        <v>86</v>
      </c>
      <c r="AV3525" s="12" t="s">
        <v>84</v>
      </c>
      <c r="AW3525" s="12" t="s">
        <v>37</v>
      </c>
      <c r="AX3525" s="12" t="s">
        <v>76</v>
      </c>
      <c r="AY3525" s="148" t="s">
        <v>163</v>
      </c>
    </row>
    <row r="3526" spans="2:65" s="13" customFormat="1">
      <c r="B3526" s="153"/>
      <c r="D3526" s="141" t="s">
        <v>176</v>
      </c>
      <c r="E3526" s="154" t="s">
        <v>19</v>
      </c>
      <c r="F3526" s="155" t="s">
        <v>1080</v>
      </c>
      <c r="H3526" s="156">
        <v>1.3</v>
      </c>
      <c r="I3526" s="157"/>
      <c r="L3526" s="153"/>
      <c r="M3526" s="158"/>
      <c r="T3526" s="159"/>
      <c r="AT3526" s="154" t="s">
        <v>176</v>
      </c>
      <c r="AU3526" s="154" t="s">
        <v>86</v>
      </c>
      <c r="AV3526" s="13" t="s">
        <v>86</v>
      </c>
      <c r="AW3526" s="13" t="s">
        <v>37</v>
      </c>
      <c r="AX3526" s="13" t="s">
        <v>76</v>
      </c>
      <c r="AY3526" s="154" t="s">
        <v>163</v>
      </c>
    </row>
    <row r="3527" spans="2:65" s="12" customFormat="1">
      <c r="B3527" s="147"/>
      <c r="D3527" s="141" t="s">
        <v>176</v>
      </c>
      <c r="E3527" s="148" t="s">
        <v>19</v>
      </c>
      <c r="F3527" s="149" t="s">
        <v>957</v>
      </c>
      <c r="H3527" s="148" t="s">
        <v>19</v>
      </c>
      <c r="I3527" s="150"/>
      <c r="L3527" s="147"/>
      <c r="M3527" s="151"/>
      <c r="T3527" s="152"/>
      <c r="AT3527" s="148" t="s">
        <v>176</v>
      </c>
      <c r="AU3527" s="148" t="s">
        <v>86</v>
      </c>
      <c r="AV3527" s="12" t="s">
        <v>84</v>
      </c>
      <c r="AW3527" s="12" t="s">
        <v>37</v>
      </c>
      <c r="AX3527" s="12" t="s">
        <v>76</v>
      </c>
      <c r="AY3527" s="148" t="s">
        <v>163</v>
      </c>
    </row>
    <row r="3528" spans="2:65" s="13" customFormat="1">
      <c r="B3528" s="153"/>
      <c r="D3528" s="141" t="s">
        <v>176</v>
      </c>
      <c r="E3528" s="154" t="s">
        <v>19</v>
      </c>
      <c r="F3528" s="155" t="s">
        <v>1081</v>
      </c>
      <c r="H3528" s="156">
        <v>3.7050000000000001</v>
      </c>
      <c r="I3528" s="157"/>
      <c r="L3528" s="153"/>
      <c r="M3528" s="158"/>
      <c r="T3528" s="159"/>
      <c r="AT3528" s="154" t="s">
        <v>176</v>
      </c>
      <c r="AU3528" s="154" t="s">
        <v>86</v>
      </c>
      <c r="AV3528" s="13" t="s">
        <v>86</v>
      </c>
      <c r="AW3528" s="13" t="s">
        <v>37</v>
      </c>
      <c r="AX3528" s="13" t="s">
        <v>76</v>
      </c>
      <c r="AY3528" s="154" t="s">
        <v>163</v>
      </c>
    </row>
    <row r="3529" spans="2:65" s="12" customFormat="1">
      <c r="B3529" s="147"/>
      <c r="D3529" s="141" t="s">
        <v>176</v>
      </c>
      <c r="E3529" s="148" t="s">
        <v>19</v>
      </c>
      <c r="F3529" s="149" t="s">
        <v>960</v>
      </c>
      <c r="H3529" s="148" t="s">
        <v>19</v>
      </c>
      <c r="I3529" s="150"/>
      <c r="L3529" s="147"/>
      <c r="M3529" s="151"/>
      <c r="T3529" s="152"/>
      <c r="AT3529" s="148" t="s">
        <v>176</v>
      </c>
      <c r="AU3529" s="148" t="s">
        <v>86</v>
      </c>
      <c r="AV3529" s="12" t="s">
        <v>84</v>
      </c>
      <c r="AW3529" s="12" t="s">
        <v>37</v>
      </c>
      <c r="AX3529" s="12" t="s">
        <v>76</v>
      </c>
      <c r="AY3529" s="148" t="s">
        <v>163</v>
      </c>
    </row>
    <row r="3530" spans="2:65" s="13" customFormat="1">
      <c r="B3530" s="153"/>
      <c r="D3530" s="141" t="s">
        <v>176</v>
      </c>
      <c r="E3530" s="154" t="s">
        <v>19</v>
      </c>
      <c r="F3530" s="155" t="s">
        <v>1069</v>
      </c>
      <c r="H3530" s="156">
        <v>18.010000000000002</v>
      </c>
      <c r="I3530" s="157"/>
      <c r="L3530" s="153"/>
      <c r="M3530" s="158"/>
      <c r="T3530" s="159"/>
      <c r="AT3530" s="154" t="s">
        <v>176</v>
      </c>
      <c r="AU3530" s="154" t="s">
        <v>86</v>
      </c>
      <c r="AV3530" s="13" t="s">
        <v>86</v>
      </c>
      <c r="AW3530" s="13" t="s">
        <v>37</v>
      </c>
      <c r="AX3530" s="13" t="s">
        <v>76</v>
      </c>
      <c r="AY3530" s="154" t="s">
        <v>163</v>
      </c>
    </row>
    <row r="3531" spans="2:65" s="12" customFormat="1">
      <c r="B3531" s="147"/>
      <c r="D3531" s="141" t="s">
        <v>176</v>
      </c>
      <c r="E3531" s="148" t="s">
        <v>19</v>
      </c>
      <c r="F3531" s="149" t="s">
        <v>962</v>
      </c>
      <c r="H3531" s="148" t="s">
        <v>19</v>
      </c>
      <c r="I3531" s="150"/>
      <c r="L3531" s="147"/>
      <c r="M3531" s="151"/>
      <c r="T3531" s="152"/>
      <c r="AT3531" s="148" t="s">
        <v>176</v>
      </c>
      <c r="AU3531" s="148" t="s">
        <v>86</v>
      </c>
      <c r="AV3531" s="12" t="s">
        <v>84</v>
      </c>
      <c r="AW3531" s="12" t="s">
        <v>37</v>
      </c>
      <c r="AX3531" s="12" t="s">
        <v>76</v>
      </c>
      <c r="AY3531" s="148" t="s">
        <v>163</v>
      </c>
    </row>
    <row r="3532" spans="2:65" s="13" customFormat="1">
      <c r="B3532" s="153"/>
      <c r="D3532" s="141" t="s">
        <v>176</v>
      </c>
      <c r="E3532" s="154" t="s">
        <v>19</v>
      </c>
      <c r="F3532" s="155" t="s">
        <v>1082</v>
      </c>
      <c r="H3532" s="156">
        <v>13.253</v>
      </c>
      <c r="I3532" s="157"/>
      <c r="L3532" s="153"/>
      <c r="M3532" s="158"/>
      <c r="T3532" s="159"/>
      <c r="AT3532" s="154" t="s">
        <v>176</v>
      </c>
      <c r="AU3532" s="154" t="s">
        <v>86</v>
      </c>
      <c r="AV3532" s="13" t="s">
        <v>86</v>
      </c>
      <c r="AW3532" s="13" t="s">
        <v>37</v>
      </c>
      <c r="AX3532" s="13" t="s">
        <v>76</v>
      </c>
      <c r="AY3532" s="154" t="s">
        <v>163</v>
      </c>
    </row>
    <row r="3533" spans="2:65" s="14" customFormat="1">
      <c r="B3533" s="160"/>
      <c r="D3533" s="141" t="s">
        <v>176</v>
      </c>
      <c r="E3533" s="161" t="s">
        <v>19</v>
      </c>
      <c r="F3533" s="162" t="s">
        <v>178</v>
      </c>
      <c r="H3533" s="163">
        <v>161.185</v>
      </c>
      <c r="I3533" s="164"/>
      <c r="L3533" s="160"/>
      <c r="M3533" s="165"/>
      <c r="T3533" s="166"/>
      <c r="AT3533" s="161" t="s">
        <v>176</v>
      </c>
      <c r="AU3533" s="161" t="s">
        <v>86</v>
      </c>
      <c r="AV3533" s="14" t="s">
        <v>170</v>
      </c>
      <c r="AW3533" s="14" t="s">
        <v>37</v>
      </c>
      <c r="AX3533" s="14" t="s">
        <v>84</v>
      </c>
      <c r="AY3533" s="161" t="s">
        <v>163</v>
      </c>
    </row>
    <row r="3534" spans="2:65" s="1" customFormat="1" ht="37.799999999999997" customHeight="1">
      <c r="B3534" s="33"/>
      <c r="C3534" s="167" t="s">
        <v>2508</v>
      </c>
      <c r="D3534" s="167" t="s">
        <v>323</v>
      </c>
      <c r="E3534" s="168" t="s">
        <v>2509</v>
      </c>
      <c r="F3534" s="169" t="s">
        <v>2510</v>
      </c>
      <c r="G3534" s="170" t="s">
        <v>187</v>
      </c>
      <c r="H3534" s="171">
        <v>198.47900000000001</v>
      </c>
      <c r="I3534" s="172"/>
      <c r="J3534" s="173">
        <f>ROUND(I3534*H3534,2)</f>
        <v>0</v>
      </c>
      <c r="K3534" s="169" t="s">
        <v>169</v>
      </c>
      <c r="L3534" s="174"/>
      <c r="M3534" s="175" t="s">
        <v>19</v>
      </c>
      <c r="N3534" s="176" t="s">
        <v>47</v>
      </c>
      <c r="P3534" s="137">
        <f>O3534*H3534</f>
        <v>0</v>
      </c>
      <c r="Q3534" s="137">
        <v>2.1999999999999999E-2</v>
      </c>
      <c r="R3534" s="137">
        <f>Q3534*H3534</f>
        <v>4.3665380000000003</v>
      </c>
      <c r="S3534" s="137">
        <v>0</v>
      </c>
      <c r="T3534" s="138">
        <f>S3534*H3534</f>
        <v>0</v>
      </c>
      <c r="AR3534" s="139" t="s">
        <v>403</v>
      </c>
      <c r="AT3534" s="139" t="s">
        <v>323</v>
      </c>
      <c r="AU3534" s="139" t="s">
        <v>86</v>
      </c>
      <c r="AY3534" s="18" t="s">
        <v>163</v>
      </c>
      <c r="BE3534" s="140">
        <f>IF(N3534="základní",J3534,0)</f>
        <v>0</v>
      </c>
      <c r="BF3534" s="140">
        <f>IF(N3534="snížená",J3534,0)</f>
        <v>0</v>
      </c>
      <c r="BG3534" s="140">
        <f>IF(N3534="zákl. přenesená",J3534,0)</f>
        <v>0</v>
      </c>
      <c r="BH3534" s="140">
        <f>IF(N3534="sníž. přenesená",J3534,0)</f>
        <v>0</v>
      </c>
      <c r="BI3534" s="140">
        <f>IF(N3534="nulová",J3534,0)</f>
        <v>0</v>
      </c>
      <c r="BJ3534" s="18" t="s">
        <v>84</v>
      </c>
      <c r="BK3534" s="140">
        <f>ROUND(I3534*H3534,2)</f>
        <v>0</v>
      </c>
      <c r="BL3534" s="18" t="s">
        <v>302</v>
      </c>
      <c r="BM3534" s="139" t="s">
        <v>2511</v>
      </c>
    </row>
    <row r="3535" spans="2:65" s="1" customFormat="1" ht="19.2">
      <c r="B3535" s="33"/>
      <c r="D3535" s="141" t="s">
        <v>172</v>
      </c>
      <c r="F3535" s="142" t="s">
        <v>2510</v>
      </c>
      <c r="I3535" s="143"/>
      <c r="L3535" s="33"/>
      <c r="M3535" s="144"/>
      <c r="T3535" s="54"/>
      <c r="AT3535" s="18" t="s">
        <v>172</v>
      </c>
      <c r="AU3535" s="18" t="s">
        <v>86</v>
      </c>
    </row>
    <row r="3536" spans="2:65" s="12" customFormat="1" ht="20.399999999999999">
      <c r="B3536" s="147"/>
      <c r="D3536" s="141" t="s">
        <v>176</v>
      </c>
      <c r="E3536" s="148" t="s">
        <v>19</v>
      </c>
      <c r="F3536" s="149" t="s">
        <v>830</v>
      </c>
      <c r="H3536" s="148" t="s">
        <v>19</v>
      </c>
      <c r="I3536" s="150"/>
      <c r="L3536" s="147"/>
      <c r="M3536" s="151"/>
      <c r="T3536" s="152"/>
      <c r="AT3536" s="148" t="s">
        <v>176</v>
      </c>
      <c r="AU3536" s="148" t="s">
        <v>86</v>
      </c>
      <c r="AV3536" s="12" t="s">
        <v>84</v>
      </c>
      <c r="AW3536" s="12" t="s">
        <v>37</v>
      </c>
      <c r="AX3536" s="12" t="s">
        <v>76</v>
      </c>
      <c r="AY3536" s="148" t="s">
        <v>163</v>
      </c>
    </row>
    <row r="3537" spans="2:65" s="12" customFormat="1">
      <c r="B3537" s="147"/>
      <c r="D3537" s="141" t="s">
        <v>176</v>
      </c>
      <c r="E3537" s="148" t="s">
        <v>19</v>
      </c>
      <c r="F3537" s="149" t="s">
        <v>2512</v>
      </c>
      <c r="H3537" s="148" t="s">
        <v>19</v>
      </c>
      <c r="I3537" s="150"/>
      <c r="L3537" s="147"/>
      <c r="M3537" s="151"/>
      <c r="T3537" s="152"/>
      <c r="AT3537" s="148" t="s">
        <v>176</v>
      </c>
      <c r="AU3537" s="148" t="s">
        <v>86</v>
      </c>
      <c r="AV3537" s="12" t="s">
        <v>84</v>
      </c>
      <c r="AW3537" s="12" t="s">
        <v>37</v>
      </c>
      <c r="AX3537" s="12" t="s">
        <v>76</v>
      </c>
      <c r="AY3537" s="148" t="s">
        <v>163</v>
      </c>
    </row>
    <row r="3538" spans="2:65" s="13" customFormat="1">
      <c r="B3538" s="153"/>
      <c r="D3538" s="141" t="s">
        <v>176</v>
      </c>
      <c r="E3538" s="154" t="s">
        <v>19</v>
      </c>
      <c r="F3538" s="155" t="s">
        <v>2513</v>
      </c>
      <c r="H3538" s="156">
        <v>19.25</v>
      </c>
      <c r="I3538" s="157"/>
      <c r="L3538" s="153"/>
      <c r="M3538" s="158"/>
      <c r="T3538" s="159"/>
      <c r="AT3538" s="154" t="s">
        <v>176</v>
      </c>
      <c r="AU3538" s="154" t="s">
        <v>86</v>
      </c>
      <c r="AV3538" s="13" t="s">
        <v>86</v>
      </c>
      <c r="AW3538" s="13" t="s">
        <v>37</v>
      </c>
      <c r="AX3538" s="13" t="s">
        <v>76</v>
      </c>
      <c r="AY3538" s="154" t="s">
        <v>163</v>
      </c>
    </row>
    <row r="3539" spans="2:65" s="12" customFormat="1">
      <c r="B3539" s="147"/>
      <c r="D3539" s="141" t="s">
        <v>176</v>
      </c>
      <c r="E3539" s="148" t="s">
        <v>19</v>
      </c>
      <c r="F3539" s="149" t="s">
        <v>2514</v>
      </c>
      <c r="H3539" s="148" t="s">
        <v>19</v>
      </c>
      <c r="I3539" s="150"/>
      <c r="L3539" s="147"/>
      <c r="M3539" s="151"/>
      <c r="T3539" s="152"/>
      <c r="AT3539" s="148" t="s">
        <v>176</v>
      </c>
      <c r="AU3539" s="148" t="s">
        <v>86</v>
      </c>
      <c r="AV3539" s="12" t="s">
        <v>84</v>
      </c>
      <c r="AW3539" s="12" t="s">
        <v>37</v>
      </c>
      <c r="AX3539" s="12" t="s">
        <v>76</v>
      </c>
      <c r="AY3539" s="148" t="s">
        <v>163</v>
      </c>
    </row>
    <row r="3540" spans="2:65" s="13" customFormat="1">
      <c r="B3540" s="153"/>
      <c r="D3540" s="141" t="s">
        <v>176</v>
      </c>
      <c r="E3540" s="154" t="s">
        <v>19</v>
      </c>
      <c r="F3540" s="155" t="s">
        <v>2515</v>
      </c>
      <c r="H3540" s="156">
        <v>161.185</v>
      </c>
      <c r="I3540" s="157"/>
      <c r="L3540" s="153"/>
      <c r="M3540" s="158"/>
      <c r="T3540" s="159"/>
      <c r="AT3540" s="154" t="s">
        <v>176</v>
      </c>
      <c r="AU3540" s="154" t="s">
        <v>86</v>
      </c>
      <c r="AV3540" s="13" t="s">
        <v>86</v>
      </c>
      <c r="AW3540" s="13" t="s">
        <v>37</v>
      </c>
      <c r="AX3540" s="13" t="s">
        <v>76</v>
      </c>
      <c r="AY3540" s="154" t="s">
        <v>163</v>
      </c>
    </row>
    <row r="3541" spans="2:65" s="14" customFormat="1">
      <c r="B3541" s="160"/>
      <c r="D3541" s="141" t="s">
        <v>176</v>
      </c>
      <c r="E3541" s="161" t="s">
        <v>19</v>
      </c>
      <c r="F3541" s="162" t="s">
        <v>178</v>
      </c>
      <c r="H3541" s="163">
        <v>180.435</v>
      </c>
      <c r="I3541" s="164"/>
      <c r="L3541" s="160"/>
      <c r="M3541" s="165"/>
      <c r="T3541" s="166"/>
      <c r="AT3541" s="161" t="s">
        <v>176</v>
      </c>
      <c r="AU3541" s="161" t="s">
        <v>86</v>
      </c>
      <c r="AV3541" s="14" t="s">
        <v>170</v>
      </c>
      <c r="AW3541" s="14" t="s">
        <v>37</v>
      </c>
      <c r="AX3541" s="14" t="s">
        <v>84</v>
      </c>
      <c r="AY3541" s="161" t="s">
        <v>163</v>
      </c>
    </row>
    <row r="3542" spans="2:65" s="13" customFormat="1">
      <c r="B3542" s="153"/>
      <c r="D3542" s="141" t="s">
        <v>176</v>
      </c>
      <c r="F3542" s="155" t="s">
        <v>2516</v>
      </c>
      <c r="H3542" s="156">
        <v>198.47900000000001</v>
      </c>
      <c r="I3542" s="157"/>
      <c r="L3542" s="153"/>
      <c r="M3542" s="158"/>
      <c r="T3542" s="159"/>
      <c r="AT3542" s="154" t="s">
        <v>176</v>
      </c>
      <c r="AU3542" s="154" t="s">
        <v>86</v>
      </c>
      <c r="AV3542" s="13" t="s">
        <v>86</v>
      </c>
      <c r="AW3542" s="13" t="s">
        <v>4</v>
      </c>
      <c r="AX3542" s="13" t="s">
        <v>84</v>
      </c>
      <c r="AY3542" s="154" t="s">
        <v>163</v>
      </c>
    </row>
    <row r="3543" spans="2:65" s="1" customFormat="1" ht="33" customHeight="1">
      <c r="B3543" s="33"/>
      <c r="C3543" s="128" t="s">
        <v>2517</v>
      </c>
      <c r="D3543" s="128" t="s">
        <v>165</v>
      </c>
      <c r="E3543" s="129" t="s">
        <v>2518</v>
      </c>
      <c r="F3543" s="130" t="s">
        <v>2519</v>
      </c>
      <c r="G3543" s="131" t="s">
        <v>187</v>
      </c>
      <c r="H3543" s="132">
        <v>13.33</v>
      </c>
      <c r="I3543" s="133"/>
      <c r="J3543" s="134">
        <f>ROUND(I3543*H3543,2)</f>
        <v>0</v>
      </c>
      <c r="K3543" s="130" t="s">
        <v>169</v>
      </c>
      <c r="L3543" s="33"/>
      <c r="M3543" s="135" t="s">
        <v>19</v>
      </c>
      <c r="N3543" s="136" t="s">
        <v>47</v>
      </c>
      <c r="P3543" s="137">
        <f>O3543*H3543</f>
        <v>0</v>
      </c>
      <c r="Q3543" s="137">
        <v>0</v>
      </c>
      <c r="R3543" s="137">
        <f>Q3543*H3543</f>
        <v>0</v>
      </c>
      <c r="S3543" s="137">
        <v>0</v>
      </c>
      <c r="T3543" s="138">
        <f>S3543*H3543</f>
        <v>0</v>
      </c>
      <c r="AR3543" s="139" t="s">
        <v>302</v>
      </c>
      <c r="AT3543" s="139" t="s">
        <v>165</v>
      </c>
      <c r="AU3543" s="139" t="s">
        <v>86</v>
      </c>
      <c r="AY3543" s="18" t="s">
        <v>163</v>
      </c>
      <c r="BE3543" s="140">
        <f>IF(N3543="základní",J3543,0)</f>
        <v>0</v>
      </c>
      <c r="BF3543" s="140">
        <f>IF(N3543="snížená",J3543,0)</f>
        <v>0</v>
      </c>
      <c r="BG3543" s="140">
        <f>IF(N3543="zákl. přenesená",J3543,0)</f>
        <v>0</v>
      </c>
      <c r="BH3543" s="140">
        <f>IF(N3543="sníž. přenesená",J3543,0)</f>
        <v>0</v>
      </c>
      <c r="BI3543" s="140">
        <f>IF(N3543="nulová",J3543,0)</f>
        <v>0</v>
      </c>
      <c r="BJ3543" s="18" t="s">
        <v>84</v>
      </c>
      <c r="BK3543" s="140">
        <f>ROUND(I3543*H3543,2)</f>
        <v>0</v>
      </c>
      <c r="BL3543" s="18" t="s">
        <v>302</v>
      </c>
      <c r="BM3543" s="139" t="s">
        <v>2520</v>
      </c>
    </row>
    <row r="3544" spans="2:65" s="1" customFormat="1" ht="28.8">
      <c r="B3544" s="33"/>
      <c r="D3544" s="141" t="s">
        <v>172</v>
      </c>
      <c r="F3544" s="142" t="s">
        <v>2521</v>
      </c>
      <c r="I3544" s="143"/>
      <c r="L3544" s="33"/>
      <c r="M3544" s="144"/>
      <c r="T3544" s="54"/>
      <c r="AT3544" s="18" t="s">
        <v>172</v>
      </c>
      <c r="AU3544" s="18" t="s">
        <v>86</v>
      </c>
    </row>
    <row r="3545" spans="2:65" s="1" customFormat="1">
      <c r="B3545" s="33"/>
      <c r="D3545" s="145" t="s">
        <v>174</v>
      </c>
      <c r="F3545" s="146" t="s">
        <v>2522</v>
      </c>
      <c r="I3545" s="143"/>
      <c r="L3545" s="33"/>
      <c r="M3545" s="144"/>
      <c r="T3545" s="54"/>
      <c r="AT3545" s="18" t="s">
        <v>174</v>
      </c>
      <c r="AU3545" s="18" t="s">
        <v>86</v>
      </c>
    </row>
    <row r="3546" spans="2:65" s="12" customFormat="1">
      <c r="B3546" s="147"/>
      <c r="D3546" s="141" t="s">
        <v>176</v>
      </c>
      <c r="E3546" s="148" t="s">
        <v>19</v>
      </c>
      <c r="F3546" s="149" t="s">
        <v>511</v>
      </c>
      <c r="H3546" s="148" t="s">
        <v>19</v>
      </c>
      <c r="I3546" s="150"/>
      <c r="L3546" s="147"/>
      <c r="M3546" s="151"/>
      <c r="T3546" s="152"/>
      <c r="AT3546" s="148" t="s">
        <v>176</v>
      </c>
      <c r="AU3546" s="148" t="s">
        <v>86</v>
      </c>
      <c r="AV3546" s="12" t="s">
        <v>84</v>
      </c>
      <c r="AW3546" s="12" t="s">
        <v>37</v>
      </c>
      <c r="AX3546" s="12" t="s">
        <v>76</v>
      </c>
      <c r="AY3546" s="148" t="s">
        <v>163</v>
      </c>
    </row>
    <row r="3547" spans="2:65" s="12" customFormat="1">
      <c r="B3547" s="147"/>
      <c r="D3547" s="141" t="s">
        <v>176</v>
      </c>
      <c r="E3547" s="148" t="s">
        <v>19</v>
      </c>
      <c r="F3547" s="149" t="s">
        <v>917</v>
      </c>
      <c r="H3547" s="148" t="s">
        <v>19</v>
      </c>
      <c r="I3547" s="150"/>
      <c r="L3547" s="147"/>
      <c r="M3547" s="151"/>
      <c r="T3547" s="152"/>
      <c r="AT3547" s="148" t="s">
        <v>176</v>
      </c>
      <c r="AU3547" s="148" t="s">
        <v>86</v>
      </c>
      <c r="AV3547" s="12" t="s">
        <v>84</v>
      </c>
      <c r="AW3547" s="12" t="s">
        <v>37</v>
      </c>
      <c r="AX3547" s="12" t="s">
        <v>76</v>
      </c>
      <c r="AY3547" s="148" t="s">
        <v>163</v>
      </c>
    </row>
    <row r="3548" spans="2:65" s="13" customFormat="1">
      <c r="B3548" s="153"/>
      <c r="D3548" s="141" t="s">
        <v>176</v>
      </c>
      <c r="E3548" s="154" t="s">
        <v>19</v>
      </c>
      <c r="F3548" s="155" t="s">
        <v>1066</v>
      </c>
      <c r="H3548" s="156">
        <v>1.62</v>
      </c>
      <c r="I3548" s="157"/>
      <c r="L3548" s="153"/>
      <c r="M3548" s="158"/>
      <c r="T3548" s="159"/>
      <c r="AT3548" s="154" t="s">
        <v>176</v>
      </c>
      <c r="AU3548" s="154" t="s">
        <v>86</v>
      </c>
      <c r="AV3548" s="13" t="s">
        <v>86</v>
      </c>
      <c r="AW3548" s="13" t="s">
        <v>37</v>
      </c>
      <c r="AX3548" s="13" t="s">
        <v>76</v>
      </c>
      <c r="AY3548" s="154" t="s">
        <v>163</v>
      </c>
    </row>
    <row r="3549" spans="2:65" s="12" customFormat="1">
      <c r="B3549" s="147"/>
      <c r="D3549" s="141" t="s">
        <v>176</v>
      </c>
      <c r="E3549" s="148" t="s">
        <v>19</v>
      </c>
      <c r="F3549" s="149" t="s">
        <v>919</v>
      </c>
      <c r="H3549" s="148" t="s">
        <v>19</v>
      </c>
      <c r="I3549" s="150"/>
      <c r="L3549" s="147"/>
      <c r="M3549" s="151"/>
      <c r="T3549" s="152"/>
      <c r="AT3549" s="148" t="s">
        <v>176</v>
      </c>
      <c r="AU3549" s="148" t="s">
        <v>86</v>
      </c>
      <c r="AV3549" s="12" t="s">
        <v>84</v>
      </c>
      <c r="AW3549" s="12" t="s">
        <v>37</v>
      </c>
      <c r="AX3549" s="12" t="s">
        <v>76</v>
      </c>
      <c r="AY3549" s="148" t="s">
        <v>163</v>
      </c>
    </row>
    <row r="3550" spans="2:65" s="13" customFormat="1">
      <c r="B3550" s="153"/>
      <c r="D3550" s="141" t="s">
        <v>176</v>
      </c>
      <c r="E3550" s="154" t="s">
        <v>19</v>
      </c>
      <c r="F3550" s="155" t="s">
        <v>1067</v>
      </c>
      <c r="H3550" s="156">
        <v>3.87</v>
      </c>
      <c r="I3550" s="157"/>
      <c r="L3550" s="153"/>
      <c r="M3550" s="158"/>
      <c r="T3550" s="159"/>
      <c r="AT3550" s="154" t="s">
        <v>176</v>
      </c>
      <c r="AU3550" s="154" t="s">
        <v>86</v>
      </c>
      <c r="AV3550" s="13" t="s">
        <v>86</v>
      </c>
      <c r="AW3550" s="13" t="s">
        <v>37</v>
      </c>
      <c r="AX3550" s="13" t="s">
        <v>76</v>
      </c>
      <c r="AY3550" s="154" t="s">
        <v>163</v>
      </c>
    </row>
    <row r="3551" spans="2:65" s="12" customFormat="1">
      <c r="B3551" s="147"/>
      <c r="D3551" s="141" t="s">
        <v>176</v>
      </c>
      <c r="E3551" s="148" t="s">
        <v>19</v>
      </c>
      <c r="F3551" s="149" t="s">
        <v>558</v>
      </c>
      <c r="H3551" s="148" t="s">
        <v>19</v>
      </c>
      <c r="I3551" s="150"/>
      <c r="L3551" s="147"/>
      <c r="M3551" s="151"/>
      <c r="T3551" s="152"/>
      <c r="AT3551" s="148" t="s">
        <v>176</v>
      </c>
      <c r="AU3551" s="148" t="s">
        <v>86</v>
      </c>
      <c r="AV3551" s="12" t="s">
        <v>84</v>
      </c>
      <c r="AW3551" s="12" t="s">
        <v>37</v>
      </c>
      <c r="AX3551" s="12" t="s">
        <v>76</v>
      </c>
      <c r="AY3551" s="148" t="s">
        <v>163</v>
      </c>
    </row>
    <row r="3552" spans="2:65" s="12" customFormat="1">
      <c r="B3552" s="147"/>
      <c r="D3552" s="141" t="s">
        <v>176</v>
      </c>
      <c r="E3552" s="148" t="s">
        <v>19</v>
      </c>
      <c r="F3552" s="149" t="s">
        <v>953</v>
      </c>
      <c r="H3552" s="148" t="s">
        <v>19</v>
      </c>
      <c r="I3552" s="150"/>
      <c r="L3552" s="147"/>
      <c r="M3552" s="151"/>
      <c r="T3552" s="152"/>
      <c r="AT3552" s="148" t="s">
        <v>176</v>
      </c>
      <c r="AU3552" s="148" t="s">
        <v>86</v>
      </c>
      <c r="AV3552" s="12" t="s">
        <v>84</v>
      </c>
      <c r="AW3552" s="12" t="s">
        <v>37</v>
      </c>
      <c r="AX3552" s="12" t="s">
        <v>76</v>
      </c>
      <c r="AY3552" s="148" t="s">
        <v>163</v>
      </c>
    </row>
    <row r="3553" spans="2:65" s="13" customFormat="1">
      <c r="B3553" s="153"/>
      <c r="D3553" s="141" t="s">
        <v>176</v>
      </c>
      <c r="E3553" s="154" t="s">
        <v>19</v>
      </c>
      <c r="F3553" s="155" t="s">
        <v>1079</v>
      </c>
      <c r="H3553" s="156">
        <v>2.835</v>
      </c>
      <c r="I3553" s="157"/>
      <c r="L3553" s="153"/>
      <c r="M3553" s="158"/>
      <c r="T3553" s="159"/>
      <c r="AT3553" s="154" t="s">
        <v>176</v>
      </c>
      <c r="AU3553" s="154" t="s">
        <v>86</v>
      </c>
      <c r="AV3553" s="13" t="s">
        <v>86</v>
      </c>
      <c r="AW3553" s="13" t="s">
        <v>37</v>
      </c>
      <c r="AX3553" s="13" t="s">
        <v>76</v>
      </c>
      <c r="AY3553" s="154" t="s">
        <v>163</v>
      </c>
    </row>
    <row r="3554" spans="2:65" s="12" customFormat="1">
      <c r="B3554" s="147"/>
      <c r="D3554" s="141" t="s">
        <v>176</v>
      </c>
      <c r="E3554" s="148" t="s">
        <v>19</v>
      </c>
      <c r="F3554" s="149" t="s">
        <v>955</v>
      </c>
      <c r="H3554" s="148" t="s">
        <v>19</v>
      </c>
      <c r="I3554" s="150"/>
      <c r="L3554" s="147"/>
      <c r="M3554" s="151"/>
      <c r="T3554" s="152"/>
      <c r="AT3554" s="148" t="s">
        <v>176</v>
      </c>
      <c r="AU3554" s="148" t="s">
        <v>86</v>
      </c>
      <c r="AV3554" s="12" t="s">
        <v>84</v>
      </c>
      <c r="AW3554" s="12" t="s">
        <v>37</v>
      </c>
      <c r="AX3554" s="12" t="s">
        <v>76</v>
      </c>
      <c r="AY3554" s="148" t="s">
        <v>163</v>
      </c>
    </row>
    <row r="3555" spans="2:65" s="13" customFormat="1">
      <c r="B3555" s="153"/>
      <c r="D3555" s="141" t="s">
        <v>176</v>
      </c>
      <c r="E3555" s="154" t="s">
        <v>19</v>
      </c>
      <c r="F3555" s="155" t="s">
        <v>1080</v>
      </c>
      <c r="H3555" s="156">
        <v>1.3</v>
      </c>
      <c r="I3555" s="157"/>
      <c r="L3555" s="153"/>
      <c r="M3555" s="158"/>
      <c r="T3555" s="159"/>
      <c r="AT3555" s="154" t="s">
        <v>176</v>
      </c>
      <c r="AU3555" s="154" t="s">
        <v>86</v>
      </c>
      <c r="AV3555" s="13" t="s">
        <v>86</v>
      </c>
      <c r="AW3555" s="13" t="s">
        <v>37</v>
      </c>
      <c r="AX3555" s="13" t="s">
        <v>76</v>
      </c>
      <c r="AY3555" s="154" t="s">
        <v>163</v>
      </c>
    </row>
    <row r="3556" spans="2:65" s="12" customFormat="1">
      <c r="B3556" s="147"/>
      <c r="D3556" s="141" t="s">
        <v>176</v>
      </c>
      <c r="E3556" s="148" t="s">
        <v>19</v>
      </c>
      <c r="F3556" s="149" t="s">
        <v>957</v>
      </c>
      <c r="H3556" s="148" t="s">
        <v>19</v>
      </c>
      <c r="I3556" s="150"/>
      <c r="L3556" s="147"/>
      <c r="M3556" s="151"/>
      <c r="T3556" s="152"/>
      <c r="AT3556" s="148" t="s">
        <v>176</v>
      </c>
      <c r="AU3556" s="148" t="s">
        <v>86</v>
      </c>
      <c r="AV3556" s="12" t="s">
        <v>84</v>
      </c>
      <c r="AW3556" s="12" t="s">
        <v>37</v>
      </c>
      <c r="AX3556" s="12" t="s">
        <v>76</v>
      </c>
      <c r="AY3556" s="148" t="s">
        <v>163</v>
      </c>
    </row>
    <row r="3557" spans="2:65" s="13" customFormat="1">
      <c r="B3557" s="153"/>
      <c r="D3557" s="141" t="s">
        <v>176</v>
      </c>
      <c r="E3557" s="154" t="s">
        <v>19</v>
      </c>
      <c r="F3557" s="155" t="s">
        <v>1081</v>
      </c>
      <c r="H3557" s="156">
        <v>3.7050000000000001</v>
      </c>
      <c r="I3557" s="157"/>
      <c r="L3557" s="153"/>
      <c r="M3557" s="158"/>
      <c r="T3557" s="159"/>
      <c r="AT3557" s="154" t="s">
        <v>176</v>
      </c>
      <c r="AU3557" s="154" t="s">
        <v>86</v>
      </c>
      <c r="AV3557" s="13" t="s">
        <v>86</v>
      </c>
      <c r="AW3557" s="13" t="s">
        <v>37</v>
      </c>
      <c r="AX3557" s="13" t="s">
        <v>76</v>
      </c>
      <c r="AY3557" s="154" t="s">
        <v>163</v>
      </c>
    </row>
    <row r="3558" spans="2:65" s="14" customFormat="1">
      <c r="B3558" s="160"/>
      <c r="D3558" s="141" t="s">
        <v>176</v>
      </c>
      <c r="E3558" s="161" t="s">
        <v>19</v>
      </c>
      <c r="F3558" s="162" t="s">
        <v>178</v>
      </c>
      <c r="H3558" s="163">
        <v>13.33</v>
      </c>
      <c r="I3558" s="164"/>
      <c r="L3558" s="160"/>
      <c r="M3558" s="165"/>
      <c r="T3558" s="166"/>
      <c r="AT3558" s="161" t="s">
        <v>176</v>
      </c>
      <c r="AU3558" s="161" t="s">
        <v>86</v>
      </c>
      <c r="AV3558" s="14" t="s">
        <v>170</v>
      </c>
      <c r="AW3558" s="14" t="s">
        <v>37</v>
      </c>
      <c r="AX3558" s="14" t="s">
        <v>84</v>
      </c>
      <c r="AY3558" s="161" t="s">
        <v>163</v>
      </c>
    </row>
    <row r="3559" spans="2:65" s="1" customFormat="1" ht="24.15" customHeight="1">
      <c r="B3559" s="33"/>
      <c r="C3559" s="128" t="s">
        <v>2523</v>
      </c>
      <c r="D3559" s="128" t="s">
        <v>165</v>
      </c>
      <c r="E3559" s="129" t="s">
        <v>2524</v>
      </c>
      <c r="F3559" s="130" t="s">
        <v>2525</v>
      </c>
      <c r="G3559" s="131" t="s">
        <v>187</v>
      </c>
      <c r="H3559" s="132">
        <v>104.492</v>
      </c>
      <c r="I3559" s="133"/>
      <c r="J3559" s="134">
        <f>ROUND(I3559*H3559,2)</f>
        <v>0</v>
      </c>
      <c r="K3559" s="130" t="s">
        <v>169</v>
      </c>
      <c r="L3559" s="33"/>
      <c r="M3559" s="135" t="s">
        <v>19</v>
      </c>
      <c r="N3559" s="136" t="s">
        <v>47</v>
      </c>
      <c r="P3559" s="137">
        <f>O3559*H3559</f>
        <v>0</v>
      </c>
      <c r="Q3559" s="137">
        <v>1.5E-3</v>
      </c>
      <c r="R3559" s="137">
        <f>Q3559*H3559</f>
        <v>0.15673800000000002</v>
      </c>
      <c r="S3559" s="137">
        <v>0</v>
      </c>
      <c r="T3559" s="138">
        <f>S3559*H3559</f>
        <v>0</v>
      </c>
      <c r="AR3559" s="139" t="s">
        <v>302</v>
      </c>
      <c r="AT3559" s="139" t="s">
        <v>165</v>
      </c>
      <c r="AU3559" s="139" t="s">
        <v>86</v>
      </c>
      <c r="AY3559" s="18" t="s">
        <v>163</v>
      </c>
      <c r="BE3559" s="140">
        <f>IF(N3559="základní",J3559,0)</f>
        <v>0</v>
      </c>
      <c r="BF3559" s="140">
        <f>IF(N3559="snížená",J3559,0)</f>
        <v>0</v>
      </c>
      <c r="BG3559" s="140">
        <f>IF(N3559="zákl. přenesená",J3559,0)</f>
        <v>0</v>
      </c>
      <c r="BH3559" s="140">
        <f>IF(N3559="sníž. přenesená",J3559,0)</f>
        <v>0</v>
      </c>
      <c r="BI3559" s="140">
        <f>IF(N3559="nulová",J3559,0)</f>
        <v>0</v>
      </c>
      <c r="BJ3559" s="18" t="s">
        <v>84</v>
      </c>
      <c r="BK3559" s="140">
        <f>ROUND(I3559*H3559,2)</f>
        <v>0</v>
      </c>
      <c r="BL3559" s="18" t="s">
        <v>302</v>
      </c>
      <c r="BM3559" s="139" t="s">
        <v>2526</v>
      </c>
    </row>
    <row r="3560" spans="2:65" s="1" customFormat="1" ht="19.2">
      <c r="B3560" s="33"/>
      <c r="D3560" s="141" t="s">
        <v>172</v>
      </c>
      <c r="F3560" s="142" t="s">
        <v>2527</v>
      </c>
      <c r="I3560" s="143"/>
      <c r="L3560" s="33"/>
      <c r="M3560" s="144"/>
      <c r="T3560" s="54"/>
      <c r="AT3560" s="18" t="s">
        <v>172</v>
      </c>
      <c r="AU3560" s="18" t="s">
        <v>86</v>
      </c>
    </row>
    <row r="3561" spans="2:65" s="1" customFormat="1">
      <c r="B3561" s="33"/>
      <c r="D3561" s="145" t="s">
        <v>174</v>
      </c>
      <c r="F3561" s="146" t="s">
        <v>2528</v>
      </c>
      <c r="I3561" s="143"/>
      <c r="L3561" s="33"/>
      <c r="M3561" s="144"/>
      <c r="T3561" s="54"/>
      <c r="AT3561" s="18" t="s">
        <v>174</v>
      </c>
      <c r="AU3561" s="18" t="s">
        <v>86</v>
      </c>
    </row>
    <row r="3562" spans="2:65" s="12" customFormat="1">
      <c r="B3562" s="147"/>
      <c r="D3562" s="141" t="s">
        <v>176</v>
      </c>
      <c r="E3562" s="148" t="s">
        <v>19</v>
      </c>
      <c r="F3562" s="149" t="s">
        <v>2514</v>
      </c>
      <c r="H3562" s="148" t="s">
        <v>19</v>
      </c>
      <c r="I3562" s="150"/>
      <c r="L3562" s="147"/>
      <c r="M3562" s="151"/>
      <c r="T3562" s="152"/>
      <c r="AT3562" s="148" t="s">
        <v>176</v>
      </c>
      <c r="AU3562" s="148" t="s">
        <v>86</v>
      </c>
      <c r="AV3562" s="12" t="s">
        <v>84</v>
      </c>
      <c r="AW3562" s="12" t="s">
        <v>37</v>
      </c>
      <c r="AX3562" s="12" t="s">
        <v>76</v>
      </c>
      <c r="AY3562" s="148" t="s">
        <v>163</v>
      </c>
    </row>
    <row r="3563" spans="2:65" s="12" customFormat="1">
      <c r="B3563" s="147"/>
      <c r="D3563" s="141" t="s">
        <v>176</v>
      </c>
      <c r="E3563" s="148" t="s">
        <v>19</v>
      </c>
      <c r="F3563" s="149" t="s">
        <v>511</v>
      </c>
      <c r="H3563" s="148" t="s">
        <v>19</v>
      </c>
      <c r="I3563" s="150"/>
      <c r="L3563" s="147"/>
      <c r="M3563" s="151"/>
      <c r="T3563" s="152"/>
      <c r="AT3563" s="148" t="s">
        <v>176</v>
      </c>
      <c r="AU3563" s="148" t="s">
        <v>86</v>
      </c>
      <c r="AV3563" s="12" t="s">
        <v>84</v>
      </c>
      <c r="AW3563" s="12" t="s">
        <v>37</v>
      </c>
      <c r="AX3563" s="12" t="s">
        <v>76</v>
      </c>
      <c r="AY3563" s="148" t="s">
        <v>163</v>
      </c>
    </row>
    <row r="3564" spans="2:65" s="12" customFormat="1">
      <c r="B3564" s="147"/>
      <c r="D3564" s="141" t="s">
        <v>176</v>
      </c>
      <c r="E3564" s="148" t="s">
        <v>19</v>
      </c>
      <c r="F3564" s="149" t="s">
        <v>915</v>
      </c>
      <c r="H3564" s="148" t="s">
        <v>19</v>
      </c>
      <c r="I3564" s="150"/>
      <c r="L3564" s="147"/>
      <c r="M3564" s="151"/>
      <c r="T3564" s="152"/>
      <c r="AT3564" s="148" t="s">
        <v>176</v>
      </c>
      <c r="AU3564" s="148" t="s">
        <v>86</v>
      </c>
      <c r="AV3564" s="12" t="s">
        <v>84</v>
      </c>
      <c r="AW3564" s="12" t="s">
        <v>37</v>
      </c>
      <c r="AX3564" s="12" t="s">
        <v>76</v>
      </c>
      <c r="AY3564" s="148" t="s">
        <v>163</v>
      </c>
    </row>
    <row r="3565" spans="2:65" s="13" customFormat="1">
      <c r="B3565" s="153"/>
      <c r="D3565" s="141" t="s">
        <v>176</v>
      </c>
      <c r="E3565" s="154" t="s">
        <v>19</v>
      </c>
      <c r="F3565" s="155" t="s">
        <v>1065</v>
      </c>
      <c r="H3565" s="156">
        <v>5.1230000000000002</v>
      </c>
      <c r="I3565" s="157"/>
      <c r="L3565" s="153"/>
      <c r="M3565" s="158"/>
      <c r="T3565" s="159"/>
      <c r="AT3565" s="154" t="s">
        <v>176</v>
      </c>
      <c r="AU3565" s="154" t="s">
        <v>86</v>
      </c>
      <c r="AV3565" s="13" t="s">
        <v>86</v>
      </c>
      <c r="AW3565" s="13" t="s">
        <v>37</v>
      </c>
      <c r="AX3565" s="13" t="s">
        <v>76</v>
      </c>
      <c r="AY3565" s="154" t="s">
        <v>163</v>
      </c>
    </row>
    <row r="3566" spans="2:65" s="12" customFormat="1">
      <c r="B3566" s="147"/>
      <c r="D3566" s="141" t="s">
        <v>176</v>
      </c>
      <c r="E3566" s="148" t="s">
        <v>19</v>
      </c>
      <c r="F3566" s="149" t="s">
        <v>917</v>
      </c>
      <c r="H3566" s="148" t="s">
        <v>19</v>
      </c>
      <c r="I3566" s="150"/>
      <c r="L3566" s="147"/>
      <c r="M3566" s="151"/>
      <c r="T3566" s="152"/>
      <c r="AT3566" s="148" t="s">
        <v>176</v>
      </c>
      <c r="AU3566" s="148" t="s">
        <v>86</v>
      </c>
      <c r="AV3566" s="12" t="s">
        <v>84</v>
      </c>
      <c r="AW3566" s="12" t="s">
        <v>37</v>
      </c>
      <c r="AX3566" s="12" t="s">
        <v>76</v>
      </c>
      <c r="AY3566" s="148" t="s">
        <v>163</v>
      </c>
    </row>
    <row r="3567" spans="2:65" s="13" customFormat="1">
      <c r="B3567" s="153"/>
      <c r="D3567" s="141" t="s">
        <v>176</v>
      </c>
      <c r="E3567" s="154" t="s">
        <v>19</v>
      </c>
      <c r="F3567" s="155" t="s">
        <v>1066</v>
      </c>
      <c r="H3567" s="156">
        <v>1.62</v>
      </c>
      <c r="I3567" s="157"/>
      <c r="L3567" s="153"/>
      <c r="M3567" s="158"/>
      <c r="T3567" s="159"/>
      <c r="AT3567" s="154" t="s">
        <v>176</v>
      </c>
      <c r="AU3567" s="154" t="s">
        <v>86</v>
      </c>
      <c r="AV3567" s="13" t="s">
        <v>86</v>
      </c>
      <c r="AW3567" s="13" t="s">
        <v>37</v>
      </c>
      <c r="AX3567" s="13" t="s">
        <v>76</v>
      </c>
      <c r="AY3567" s="154" t="s">
        <v>163</v>
      </c>
    </row>
    <row r="3568" spans="2:65" s="12" customFormat="1">
      <c r="B3568" s="147"/>
      <c r="D3568" s="141" t="s">
        <v>176</v>
      </c>
      <c r="E3568" s="148" t="s">
        <v>19</v>
      </c>
      <c r="F3568" s="149" t="s">
        <v>919</v>
      </c>
      <c r="H3568" s="148" t="s">
        <v>19</v>
      </c>
      <c r="I3568" s="150"/>
      <c r="L3568" s="147"/>
      <c r="M3568" s="151"/>
      <c r="T3568" s="152"/>
      <c r="AT3568" s="148" t="s">
        <v>176</v>
      </c>
      <c r="AU3568" s="148" t="s">
        <v>86</v>
      </c>
      <c r="AV3568" s="12" t="s">
        <v>84</v>
      </c>
      <c r="AW3568" s="12" t="s">
        <v>37</v>
      </c>
      <c r="AX3568" s="12" t="s">
        <v>76</v>
      </c>
      <c r="AY3568" s="148" t="s">
        <v>163</v>
      </c>
    </row>
    <row r="3569" spans="2:51" s="13" customFormat="1">
      <c r="B3569" s="153"/>
      <c r="D3569" s="141" t="s">
        <v>176</v>
      </c>
      <c r="E3569" s="154" t="s">
        <v>19</v>
      </c>
      <c r="F3569" s="155" t="s">
        <v>1067</v>
      </c>
      <c r="H3569" s="156">
        <v>3.87</v>
      </c>
      <c r="I3569" s="157"/>
      <c r="L3569" s="153"/>
      <c r="M3569" s="158"/>
      <c r="T3569" s="159"/>
      <c r="AT3569" s="154" t="s">
        <v>176</v>
      </c>
      <c r="AU3569" s="154" t="s">
        <v>86</v>
      </c>
      <c r="AV3569" s="13" t="s">
        <v>86</v>
      </c>
      <c r="AW3569" s="13" t="s">
        <v>37</v>
      </c>
      <c r="AX3569" s="13" t="s">
        <v>76</v>
      </c>
      <c r="AY3569" s="154" t="s">
        <v>163</v>
      </c>
    </row>
    <row r="3570" spans="2:51" s="12" customFormat="1">
      <c r="B3570" s="147"/>
      <c r="D3570" s="141" t="s">
        <v>176</v>
      </c>
      <c r="E3570" s="148" t="s">
        <v>19</v>
      </c>
      <c r="F3570" s="149" t="s">
        <v>925</v>
      </c>
      <c r="H3570" s="148" t="s">
        <v>19</v>
      </c>
      <c r="I3570" s="150"/>
      <c r="L3570" s="147"/>
      <c r="M3570" s="151"/>
      <c r="T3570" s="152"/>
      <c r="AT3570" s="148" t="s">
        <v>176</v>
      </c>
      <c r="AU3570" s="148" t="s">
        <v>86</v>
      </c>
      <c r="AV3570" s="12" t="s">
        <v>84</v>
      </c>
      <c r="AW3570" s="12" t="s">
        <v>37</v>
      </c>
      <c r="AX3570" s="12" t="s">
        <v>76</v>
      </c>
      <c r="AY3570" s="148" t="s">
        <v>163</v>
      </c>
    </row>
    <row r="3571" spans="2:51" s="13" customFormat="1">
      <c r="B3571" s="153"/>
      <c r="D3571" s="141" t="s">
        <v>176</v>
      </c>
      <c r="E3571" s="154" t="s">
        <v>19</v>
      </c>
      <c r="F3571" s="155" t="s">
        <v>1069</v>
      </c>
      <c r="H3571" s="156">
        <v>18.010000000000002</v>
      </c>
      <c r="I3571" s="157"/>
      <c r="L3571" s="153"/>
      <c r="M3571" s="158"/>
      <c r="T3571" s="159"/>
      <c r="AT3571" s="154" t="s">
        <v>176</v>
      </c>
      <c r="AU3571" s="154" t="s">
        <v>86</v>
      </c>
      <c r="AV3571" s="13" t="s">
        <v>86</v>
      </c>
      <c r="AW3571" s="13" t="s">
        <v>37</v>
      </c>
      <c r="AX3571" s="13" t="s">
        <v>76</v>
      </c>
      <c r="AY3571" s="154" t="s">
        <v>163</v>
      </c>
    </row>
    <row r="3572" spans="2:51" s="12" customFormat="1">
      <c r="B3572" s="147"/>
      <c r="D3572" s="141" t="s">
        <v>176</v>
      </c>
      <c r="E3572" s="148" t="s">
        <v>19</v>
      </c>
      <c r="F3572" s="149" t="s">
        <v>928</v>
      </c>
      <c r="H3572" s="148" t="s">
        <v>19</v>
      </c>
      <c r="I3572" s="150"/>
      <c r="L3572" s="147"/>
      <c r="M3572" s="151"/>
      <c r="T3572" s="152"/>
      <c r="AT3572" s="148" t="s">
        <v>176</v>
      </c>
      <c r="AU3572" s="148" t="s">
        <v>86</v>
      </c>
      <c r="AV3572" s="12" t="s">
        <v>84</v>
      </c>
      <c r="AW3572" s="12" t="s">
        <v>37</v>
      </c>
      <c r="AX3572" s="12" t="s">
        <v>76</v>
      </c>
      <c r="AY3572" s="148" t="s">
        <v>163</v>
      </c>
    </row>
    <row r="3573" spans="2:51" s="13" customFormat="1">
      <c r="B3573" s="153"/>
      <c r="D3573" s="141" t="s">
        <v>176</v>
      </c>
      <c r="E3573" s="154" t="s">
        <v>19</v>
      </c>
      <c r="F3573" s="155" t="s">
        <v>1070</v>
      </c>
      <c r="H3573" s="156">
        <v>10.015000000000001</v>
      </c>
      <c r="I3573" s="157"/>
      <c r="L3573" s="153"/>
      <c r="M3573" s="158"/>
      <c r="T3573" s="159"/>
      <c r="AT3573" s="154" t="s">
        <v>176</v>
      </c>
      <c r="AU3573" s="154" t="s">
        <v>86</v>
      </c>
      <c r="AV3573" s="13" t="s">
        <v>86</v>
      </c>
      <c r="AW3573" s="13" t="s">
        <v>37</v>
      </c>
      <c r="AX3573" s="13" t="s">
        <v>76</v>
      </c>
      <c r="AY3573" s="154" t="s">
        <v>163</v>
      </c>
    </row>
    <row r="3574" spans="2:51" s="12" customFormat="1">
      <c r="B3574" s="147"/>
      <c r="D3574" s="141" t="s">
        <v>176</v>
      </c>
      <c r="E3574" s="148" t="s">
        <v>19</v>
      </c>
      <c r="F3574" s="149" t="s">
        <v>931</v>
      </c>
      <c r="H3574" s="148" t="s">
        <v>19</v>
      </c>
      <c r="I3574" s="150"/>
      <c r="L3574" s="147"/>
      <c r="M3574" s="151"/>
      <c r="T3574" s="152"/>
      <c r="AT3574" s="148" t="s">
        <v>176</v>
      </c>
      <c r="AU3574" s="148" t="s">
        <v>86</v>
      </c>
      <c r="AV3574" s="12" t="s">
        <v>84</v>
      </c>
      <c r="AW3574" s="12" t="s">
        <v>37</v>
      </c>
      <c r="AX3574" s="12" t="s">
        <v>76</v>
      </c>
      <c r="AY3574" s="148" t="s">
        <v>163</v>
      </c>
    </row>
    <row r="3575" spans="2:51" s="13" customFormat="1">
      <c r="B3575" s="153"/>
      <c r="D3575" s="141" t="s">
        <v>176</v>
      </c>
      <c r="E3575" s="154" t="s">
        <v>19</v>
      </c>
      <c r="F3575" s="155" t="s">
        <v>1071</v>
      </c>
      <c r="H3575" s="156">
        <v>7.665</v>
      </c>
      <c r="I3575" s="157"/>
      <c r="L3575" s="153"/>
      <c r="M3575" s="158"/>
      <c r="T3575" s="159"/>
      <c r="AT3575" s="154" t="s">
        <v>176</v>
      </c>
      <c r="AU3575" s="154" t="s">
        <v>86</v>
      </c>
      <c r="AV3575" s="13" t="s">
        <v>86</v>
      </c>
      <c r="AW3575" s="13" t="s">
        <v>37</v>
      </c>
      <c r="AX3575" s="13" t="s">
        <v>76</v>
      </c>
      <c r="AY3575" s="154" t="s">
        <v>163</v>
      </c>
    </row>
    <row r="3576" spans="2:51" s="12" customFormat="1">
      <c r="B3576" s="147"/>
      <c r="D3576" s="141" t="s">
        <v>176</v>
      </c>
      <c r="E3576" s="148" t="s">
        <v>19</v>
      </c>
      <c r="F3576" s="149" t="s">
        <v>943</v>
      </c>
      <c r="H3576" s="148" t="s">
        <v>19</v>
      </c>
      <c r="I3576" s="150"/>
      <c r="L3576" s="147"/>
      <c r="M3576" s="151"/>
      <c r="T3576" s="152"/>
      <c r="AT3576" s="148" t="s">
        <v>176</v>
      </c>
      <c r="AU3576" s="148" t="s">
        <v>86</v>
      </c>
      <c r="AV3576" s="12" t="s">
        <v>84</v>
      </c>
      <c r="AW3576" s="12" t="s">
        <v>37</v>
      </c>
      <c r="AX3576" s="12" t="s">
        <v>76</v>
      </c>
      <c r="AY3576" s="148" t="s">
        <v>163</v>
      </c>
    </row>
    <row r="3577" spans="2:51" s="13" customFormat="1">
      <c r="B3577" s="153"/>
      <c r="D3577" s="141" t="s">
        <v>176</v>
      </c>
      <c r="E3577" s="154" t="s">
        <v>19</v>
      </c>
      <c r="F3577" s="155" t="s">
        <v>1075</v>
      </c>
      <c r="H3577" s="156">
        <v>5.67</v>
      </c>
      <c r="I3577" s="157"/>
      <c r="L3577" s="153"/>
      <c r="M3577" s="158"/>
      <c r="T3577" s="159"/>
      <c r="AT3577" s="154" t="s">
        <v>176</v>
      </c>
      <c r="AU3577" s="154" t="s">
        <v>86</v>
      </c>
      <c r="AV3577" s="13" t="s">
        <v>86</v>
      </c>
      <c r="AW3577" s="13" t="s">
        <v>37</v>
      </c>
      <c r="AX3577" s="13" t="s">
        <v>76</v>
      </c>
      <c r="AY3577" s="154" t="s">
        <v>163</v>
      </c>
    </row>
    <row r="3578" spans="2:51" s="12" customFormat="1">
      <c r="B3578" s="147"/>
      <c r="D3578" s="141" t="s">
        <v>176</v>
      </c>
      <c r="E3578" s="148" t="s">
        <v>19</v>
      </c>
      <c r="F3578" s="149" t="s">
        <v>558</v>
      </c>
      <c r="H3578" s="148" t="s">
        <v>19</v>
      </c>
      <c r="I3578" s="150"/>
      <c r="L3578" s="147"/>
      <c r="M3578" s="151"/>
      <c r="T3578" s="152"/>
      <c r="AT3578" s="148" t="s">
        <v>176</v>
      </c>
      <c r="AU3578" s="148" t="s">
        <v>86</v>
      </c>
      <c r="AV3578" s="12" t="s">
        <v>84</v>
      </c>
      <c r="AW3578" s="12" t="s">
        <v>37</v>
      </c>
      <c r="AX3578" s="12" t="s">
        <v>76</v>
      </c>
      <c r="AY3578" s="148" t="s">
        <v>163</v>
      </c>
    </row>
    <row r="3579" spans="2:51" s="12" customFormat="1">
      <c r="B3579" s="147"/>
      <c r="D3579" s="141" t="s">
        <v>176</v>
      </c>
      <c r="E3579" s="148" t="s">
        <v>19</v>
      </c>
      <c r="F3579" s="149" t="s">
        <v>953</v>
      </c>
      <c r="H3579" s="148" t="s">
        <v>19</v>
      </c>
      <c r="I3579" s="150"/>
      <c r="L3579" s="147"/>
      <c r="M3579" s="151"/>
      <c r="T3579" s="152"/>
      <c r="AT3579" s="148" t="s">
        <v>176</v>
      </c>
      <c r="AU3579" s="148" t="s">
        <v>86</v>
      </c>
      <c r="AV3579" s="12" t="s">
        <v>84</v>
      </c>
      <c r="AW3579" s="12" t="s">
        <v>37</v>
      </c>
      <c r="AX3579" s="12" t="s">
        <v>76</v>
      </c>
      <c r="AY3579" s="148" t="s">
        <v>163</v>
      </c>
    </row>
    <row r="3580" spans="2:51" s="13" customFormat="1">
      <c r="B3580" s="153"/>
      <c r="D3580" s="141" t="s">
        <v>176</v>
      </c>
      <c r="E3580" s="154" t="s">
        <v>19</v>
      </c>
      <c r="F3580" s="155" t="s">
        <v>1079</v>
      </c>
      <c r="H3580" s="156">
        <v>2.835</v>
      </c>
      <c r="I3580" s="157"/>
      <c r="L3580" s="153"/>
      <c r="M3580" s="158"/>
      <c r="T3580" s="159"/>
      <c r="AT3580" s="154" t="s">
        <v>176</v>
      </c>
      <c r="AU3580" s="154" t="s">
        <v>86</v>
      </c>
      <c r="AV3580" s="13" t="s">
        <v>86</v>
      </c>
      <c r="AW3580" s="13" t="s">
        <v>37</v>
      </c>
      <c r="AX3580" s="13" t="s">
        <v>76</v>
      </c>
      <c r="AY3580" s="154" t="s">
        <v>163</v>
      </c>
    </row>
    <row r="3581" spans="2:51" s="12" customFormat="1">
      <c r="B3581" s="147"/>
      <c r="D3581" s="141" t="s">
        <v>176</v>
      </c>
      <c r="E3581" s="148" t="s">
        <v>19</v>
      </c>
      <c r="F3581" s="149" t="s">
        <v>955</v>
      </c>
      <c r="H3581" s="148" t="s">
        <v>19</v>
      </c>
      <c r="I3581" s="150"/>
      <c r="L3581" s="147"/>
      <c r="M3581" s="151"/>
      <c r="T3581" s="152"/>
      <c r="AT3581" s="148" t="s">
        <v>176</v>
      </c>
      <c r="AU3581" s="148" t="s">
        <v>86</v>
      </c>
      <c r="AV3581" s="12" t="s">
        <v>84</v>
      </c>
      <c r="AW3581" s="12" t="s">
        <v>37</v>
      </c>
      <c r="AX3581" s="12" t="s">
        <v>76</v>
      </c>
      <c r="AY3581" s="148" t="s">
        <v>163</v>
      </c>
    </row>
    <row r="3582" spans="2:51" s="13" customFormat="1">
      <c r="B3582" s="153"/>
      <c r="D3582" s="141" t="s">
        <v>176</v>
      </c>
      <c r="E3582" s="154" t="s">
        <v>19</v>
      </c>
      <c r="F3582" s="155" t="s">
        <v>1080</v>
      </c>
      <c r="H3582" s="156">
        <v>1.3</v>
      </c>
      <c r="I3582" s="157"/>
      <c r="L3582" s="153"/>
      <c r="M3582" s="158"/>
      <c r="T3582" s="159"/>
      <c r="AT3582" s="154" t="s">
        <v>176</v>
      </c>
      <c r="AU3582" s="154" t="s">
        <v>86</v>
      </c>
      <c r="AV3582" s="13" t="s">
        <v>86</v>
      </c>
      <c r="AW3582" s="13" t="s">
        <v>37</v>
      </c>
      <c r="AX3582" s="13" t="s">
        <v>76</v>
      </c>
      <c r="AY3582" s="154" t="s">
        <v>163</v>
      </c>
    </row>
    <row r="3583" spans="2:51" s="12" customFormat="1">
      <c r="B3583" s="147"/>
      <c r="D3583" s="141" t="s">
        <v>176</v>
      </c>
      <c r="E3583" s="148" t="s">
        <v>19</v>
      </c>
      <c r="F3583" s="149" t="s">
        <v>957</v>
      </c>
      <c r="H3583" s="148" t="s">
        <v>19</v>
      </c>
      <c r="I3583" s="150"/>
      <c r="L3583" s="147"/>
      <c r="M3583" s="151"/>
      <c r="T3583" s="152"/>
      <c r="AT3583" s="148" t="s">
        <v>176</v>
      </c>
      <c r="AU3583" s="148" t="s">
        <v>86</v>
      </c>
      <c r="AV3583" s="12" t="s">
        <v>84</v>
      </c>
      <c r="AW3583" s="12" t="s">
        <v>37</v>
      </c>
      <c r="AX3583" s="12" t="s">
        <v>76</v>
      </c>
      <c r="AY3583" s="148" t="s">
        <v>163</v>
      </c>
    </row>
    <row r="3584" spans="2:51" s="13" customFormat="1">
      <c r="B3584" s="153"/>
      <c r="D3584" s="141" t="s">
        <v>176</v>
      </c>
      <c r="E3584" s="154" t="s">
        <v>19</v>
      </c>
      <c r="F3584" s="155" t="s">
        <v>1081</v>
      </c>
      <c r="H3584" s="156">
        <v>3.7050000000000001</v>
      </c>
      <c r="I3584" s="157"/>
      <c r="L3584" s="153"/>
      <c r="M3584" s="158"/>
      <c r="T3584" s="159"/>
      <c r="AT3584" s="154" t="s">
        <v>176</v>
      </c>
      <c r="AU3584" s="154" t="s">
        <v>86</v>
      </c>
      <c r="AV3584" s="13" t="s">
        <v>86</v>
      </c>
      <c r="AW3584" s="13" t="s">
        <v>37</v>
      </c>
      <c r="AX3584" s="13" t="s">
        <v>76</v>
      </c>
      <c r="AY3584" s="154" t="s">
        <v>163</v>
      </c>
    </row>
    <row r="3585" spans="2:51" s="12" customFormat="1">
      <c r="B3585" s="147"/>
      <c r="D3585" s="141" t="s">
        <v>176</v>
      </c>
      <c r="E3585" s="148" t="s">
        <v>19</v>
      </c>
      <c r="F3585" s="149" t="s">
        <v>960</v>
      </c>
      <c r="H3585" s="148" t="s">
        <v>19</v>
      </c>
      <c r="I3585" s="150"/>
      <c r="L3585" s="147"/>
      <c r="M3585" s="151"/>
      <c r="T3585" s="152"/>
      <c r="AT3585" s="148" t="s">
        <v>176</v>
      </c>
      <c r="AU3585" s="148" t="s">
        <v>86</v>
      </c>
      <c r="AV3585" s="12" t="s">
        <v>84</v>
      </c>
      <c r="AW3585" s="12" t="s">
        <v>37</v>
      </c>
      <c r="AX3585" s="12" t="s">
        <v>76</v>
      </c>
      <c r="AY3585" s="148" t="s">
        <v>163</v>
      </c>
    </row>
    <row r="3586" spans="2:51" s="13" customFormat="1">
      <c r="B3586" s="153"/>
      <c r="D3586" s="141" t="s">
        <v>176</v>
      </c>
      <c r="E3586" s="154" t="s">
        <v>19</v>
      </c>
      <c r="F3586" s="155" t="s">
        <v>1069</v>
      </c>
      <c r="H3586" s="156">
        <v>18.010000000000002</v>
      </c>
      <c r="I3586" s="157"/>
      <c r="L3586" s="153"/>
      <c r="M3586" s="158"/>
      <c r="T3586" s="159"/>
      <c r="AT3586" s="154" t="s">
        <v>176</v>
      </c>
      <c r="AU3586" s="154" t="s">
        <v>86</v>
      </c>
      <c r="AV3586" s="13" t="s">
        <v>86</v>
      </c>
      <c r="AW3586" s="13" t="s">
        <v>37</v>
      </c>
      <c r="AX3586" s="13" t="s">
        <v>76</v>
      </c>
      <c r="AY3586" s="154" t="s">
        <v>163</v>
      </c>
    </row>
    <row r="3587" spans="2:51" s="12" customFormat="1">
      <c r="B3587" s="147"/>
      <c r="D3587" s="141" t="s">
        <v>176</v>
      </c>
      <c r="E3587" s="148" t="s">
        <v>19</v>
      </c>
      <c r="F3587" s="149" t="s">
        <v>962</v>
      </c>
      <c r="H3587" s="148" t="s">
        <v>19</v>
      </c>
      <c r="I3587" s="150"/>
      <c r="L3587" s="147"/>
      <c r="M3587" s="151"/>
      <c r="T3587" s="152"/>
      <c r="AT3587" s="148" t="s">
        <v>176</v>
      </c>
      <c r="AU3587" s="148" t="s">
        <v>86</v>
      </c>
      <c r="AV3587" s="12" t="s">
        <v>84</v>
      </c>
      <c r="AW3587" s="12" t="s">
        <v>37</v>
      </c>
      <c r="AX3587" s="12" t="s">
        <v>76</v>
      </c>
      <c r="AY3587" s="148" t="s">
        <v>163</v>
      </c>
    </row>
    <row r="3588" spans="2:51" s="13" customFormat="1">
      <c r="B3588" s="153"/>
      <c r="D3588" s="141" t="s">
        <v>176</v>
      </c>
      <c r="E3588" s="154" t="s">
        <v>19</v>
      </c>
      <c r="F3588" s="155" t="s">
        <v>1082</v>
      </c>
      <c r="H3588" s="156">
        <v>13.253</v>
      </c>
      <c r="I3588" s="157"/>
      <c r="L3588" s="153"/>
      <c r="M3588" s="158"/>
      <c r="T3588" s="159"/>
      <c r="AT3588" s="154" t="s">
        <v>176</v>
      </c>
      <c r="AU3588" s="154" t="s">
        <v>86</v>
      </c>
      <c r="AV3588" s="13" t="s">
        <v>86</v>
      </c>
      <c r="AW3588" s="13" t="s">
        <v>37</v>
      </c>
      <c r="AX3588" s="13" t="s">
        <v>76</v>
      </c>
      <c r="AY3588" s="154" t="s">
        <v>163</v>
      </c>
    </row>
    <row r="3589" spans="2:51" s="12" customFormat="1">
      <c r="B3589" s="147"/>
      <c r="D3589" s="141" t="s">
        <v>176</v>
      </c>
      <c r="E3589" s="148" t="s">
        <v>19</v>
      </c>
      <c r="F3589" s="149" t="s">
        <v>2512</v>
      </c>
      <c r="H3589" s="148" t="s">
        <v>19</v>
      </c>
      <c r="I3589" s="150"/>
      <c r="L3589" s="147"/>
      <c r="M3589" s="151"/>
      <c r="T3589" s="152"/>
      <c r="AT3589" s="148" t="s">
        <v>176</v>
      </c>
      <c r="AU3589" s="148" t="s">
        <v>86</v>
      </c>
      <c r="AV3589" s="12" t="s">
        <v>84</v>
      </c>
      <c r="AW3589" s="12" t="s">
        <v>37</v>
      </c>
      <c r="AX3589" s="12" t="s">
        <v>76</v>
      </c>
      <c r="AY3589" s="148" t="s">
        <v>163</v>
      </c>
    </row>
    <row r="3590" spans="2:51" s="12" customFormat="1">
      <c r="B3590" s="147"/>
      <c r="D3590" s="141" t="s">
        <v>176</v>
      </c>
      <c r="E3590" s="148" t="s">
        <v>19</v>
      </c>
      <c r="F3590" s="149" t="s">
        <v>511</v>
      </c>
      <c r="H3590" s="148" t="s">
        <v>19</v>
      </c>
      <c r="I3590" s="150"/>
      <c r="L3590" s="147"/>
      <c r="M3590" s="151"/>
      <c r="T3590" s="152"/>
      <c r="AT3590" s="148" t="s">
        <v>176</v>
      </c>
      <c r="AU3590" s="148" t="s">
        <v>86</v>
      </c>
      <c r="AV3590" s="12" t="s">
        <v>84</v>
      </c>
      <c r="AW3590" s="12" t="s">
        <v>37</v>
      </c>
      <c r="AX3590" s="12" t="s">
        <v>76</v>
      </c>
      <c r="AY3590" s="148" t="s">
        <v>163</v>
      </c>
    </row>
    <row r="3591" spans="2:51" s="12" customFormat="1">
      <c r="B3591" s="147"/>
      <c r="D3591" s="141" t="s">
        <v>176</v>
      </c>
      <c r="E3591" s="148" t="s">
        <v>19</v>
      </c>
      <c r="F3591" s="149" t="s">
        <v>928</v>
      </c>
      <c r="H3591" s="148" t="s">
        <v>19</v>
      </c>
      <c r="I3591" s="150"/>
      <c r="L3591" s="147"/>
      <c r="M3591" s="151"/>
      <c r="T3591" s="152"/>
      <c r="AT3591" s="148" t="s">
        <v>176</v>
      </c>
      <c r="AU3591" s="148" t="s">
        <v>86</v>
      </c>
      <c r="AV3591" s="12" t="s">
        <v>84</v>
      </c>
      <c r="AW3591" s="12" t="s">
        <v>37</v>
      </c>
      <c r="AX3591" s="12" t="s">
        <v>76</v>
      </c>
      <c r="AY3591" s="148" t="s">
        <v>163</v>
      </c>
    </row>
    <row r="3592" spans="2:51" s="13" customFormat="1" ht="20.399999999999999">
      <c r="B3592" s="153"/>
      <c r="D3592" s="141" t="s">
        <v>176</v>
      </c>
      <c r="E3592" s="154" t="s">
        <v>19</v>
      </c>
      <c r="F3592" s="155" t="s">
        <v>2529</v>
      </c>
      <c r="H3592" s="156">
        <v>2.028</v>
      </c>
      <c r="I3592" s="157"/>
      <c r="L3592" s="153"/>
      <c r="M3592" s="158"/>
      <c r="T3592" s="159"/>
      <c r="AT3592" s="154" t="s">
        <v>176</v>
      </c>
      <c r="AU3592" s="154" t="s">
        <v>86</v>
      </c>
      <c r="AV3592" s="13" t="s">
        <v>86</v>
      </c>
      <c r="AW3592" s="13" t="s">
        <v>37</v>
      </c>
      <c r="AX3592" s="13" t="s">
        <v>76</v>
      </c>
      <c r="AY3592" s="154" t="s">
        <v>163</v>
      </c>
    </row>
    <row r="3593" spans="2:51" s="12" customFormat="1">
      <c r="B3593" s="147"/>
      <c r="D3593" s="141" t="s">
        <v>176</v>
      </c>
      <c r="E3593" s="148" t="s">
        <v>19</v>
      </c>
      <c r="F3593" s="149" t="s">
        <v>931</v>
      </c>
      <c r="H3593" s="148" t="s">
        <v>19</v>
      </c>
      <c r="I3593" s="150"/>
      <c r="L3593" s="147"/>
      <c r="M3593" s="151"/>
      <c r="T3593" s="152"/>
      <c r="AT3593" s="148" t="s">
        <v>176</v>
      </c>
      <c r="AU3593" s="148" t="s">
        <v>86</v>
      </c>
      <c r="AV3593" s="12" t="s">
        <v>84</v>
      </c>
      <c r="AW3593" s="12" t="s">
        <v>37</v>
      </c>
      <c r="AX3593" s="12" t="s">
        <v>76</v>
      </c>
      <c r="AY3593" s="148" t="s">
        <v>163</v>
      </c>
    </row>
    <row r="3594" spans="2:51" s="13" customFormat="1">
      <c r="B3594" s="153"/>
      <c r="D3594" s="141" t="s">
        <v>176</v>
      </c>
      <c r="E3594" s="154" t="s">
        <v>19</v>
      </c>
      <c r="F3594" s="155" t="s">
        <v>2530</v>
      </c>
      <c r="H3594" s="156">
        <v>1.38</v>
      </c>
      <c r="I3594" s="157"/>
      <c r="L3594" s="153"/>
      <c r="M3594" s="158"/>
      <c r="T3594" s="159"/>
      <c r="AT3594" s="154" t="s">
        <v>176</v>
      </c>
      <c r="AU3594" s="154" t="s">
        <v>86</v>
      </c>
      <c r="AV3594" s="13" t="s">
        <v>86</v>
      </c>
      <c r="AW3594" s="13" t="s">
        <v>37</v>
      </c>
      <c r="AX3594" s="13" t="s">
        <v>76</v>
      </c>
      <c r="AY3594" s="154" t="s">
        <v>163</v>
      </c>
    </row>
    <row r="3595" spans="2:51" s="12" customFormat="1">
      <c r="B3595" s="147"/>
      <c r="D3595" s="141" t="s">
        <v>176</v>
      </c>
      <c r="E3595" s="148" t="s">
        <v>19</v>
      </c>
      <c r="F3595" s="149" t="s">
        <v>558</v>
      </c>
      <c r="H3595" s="148" t="s">
        <v>19</v>
      </c>
      <c r="I3595" s="150"/>
      <c r="L3595" s="147"/>
      <c r="M3595" s="151"/>
      <c r="T3595" s="152"/>
      <c r="AT3595" s="148" t="s">
        <v>176</v>
      </c>
      <c r="AU3595" s="148" t="s">
        <v>86</v>
      </c>
      <c r="AV3595" s="12" t="s">
        <v>84</v>
      </c>
      <c r="AW3595" s="12" t="s">
        <v>37</v>
      </c>
      <c r="AX3595" s="12" t="s">
        <v>76</v>
      </c>
      <c r="AY3595" s="148" t="s">
        <v>163</v>
      </c>
    </row>
    <row r="3596" spans="2:51" s="12" customFormat="1">
      <c r="B3596" s="147"/>
      <c r="D3596" s="141" t="s">
        <v>176</v>
      </c>
      <c r="E3596" s="148" t="s">
        <v>19</v>
      </c>
      <c r="F3596" s="149" t="s">
        <v>957</v>
      </c>
      <c r="H3596" s="148" t="s">
        <v>19</v>
      </c>
      <c r="I3596" s="150"/>
      <c r="L3596" s="147"/>
      <c r="M3596" s="151"/>
      <c r="T3596" s="152"/>
      <c r="AT3596" s="148" t="s">
        <v>176</v>
      </c>
      <c r="AU3596" s="148" t="s">
        <v>86</v>
      </c>
      <c r="AV3596" s="12" t="s">
        <v>84</v>
      </c>
      <c r="AW3596" s="12" t="s">
        <v>37</v>
      </c>
      <c r="AX3596" s="12" t="s">
        <v>76</v>
      </c>
      <c r="AY3596" s="148" t="s">
        <v>163</v>
      </c>
    </row>
    <row r="3597" spans="2:51" s="13" customFormat="1">
      <c r="B3597" s="153"/>
      <c r="D3597" s="141" t="s">
        <v>176</v>
      </c>
      <c r="E3597" s="154" t="s">
        <v>19</v>
      </c>
      <c r="F3597" s="155" t="s">
        <v>2531</v>
      </c>
      <c r="H3597" s="156">
        <v>0.996</v>
      </c>
      <c r="I3597" s="157"/>
      <c r="L3597" s="153"/>
      <c r="M3597" s="158"/>
      <c r="T3597" s="159"/>
      <c r="AT3597" s="154" t="s">
        <v>176</v>
      </c>
      <c r="AU3597" s="154" t="s">
        <v>86</v>
      </c>
      <c r="AV3597" s="13" t="s">
        <v>86</v>
      </c>
      <c r="AW3597" s="13" t="s">
        <v>37</v>
      </c>
      <c r="AX3597" s="13" t="s">
        <v>76</v>
      </c>
      <c r="AY3597" s="154" t="s">
        <v>163</v>
      </c>
    </row>
    <row r="3598" spans="2:51" s="12" customFormat="1">
      <c r="B3598" s="147"/>
      <c r="D3598" s="141" t="s">
        <v>176</v>
      </c>
      <c r="E3598" s="148" t="s">
        <v>19</v>
      </c>
      <c r="F3598" s="149" t="s">
        <v>962</v>
      </c>
      <c r="H3598" s="148" t="s">
        <v>19</v>
      </c>
      <c r="I3598" s="150"/>
      <c r="L3598" s="147"/>
      <c r="M3598" s="151"/>
      <c r="T3598" s="152"/>
      <c r="AT3598" s="148" t="s">
        <v>176</v>
      </c>
      <c r="AU3598" s="148" t="s">
        <v>86</v>
      </c>
      <c r="AV3598" s="12" t="s">
        <v>84</v>
      </c>
      <c r="AW3598" s="12" t="s">
        <v>37</v>
      </c>
      <c r="AX3598" s="12" t="s">
        <v>76</v>
      </c>
      <c r="AY3598" s="148" t="s">
        <v>163</v>
      </c>
    </row>
    <row r="3599" spans="2:51" s="13" customFormat="1" ht="20.399999999999999">
      <c r="B3599" s="153"/>
      <c r="D3599" s="141" t="s">
        <v>176</v>
      </c>
      <c r="E3599" s="154" t="s">
        <v>19</v>
      </c>
      <c r="F3599" s="155" t="s">
        <v>2532</v>
      </c>
      <c r="H3599" s="156">
        <v>2.3039999999999998</v>
      </c>
      <c r="I3599" s="157"/>
      <c r="L3599" s="153"/>
      <c r="M3599" s="158"/>
      <c r="T3599" s="159"/>
      <c r="AT3599" s="154" t="s">
        <v>176</v>
      </c>
      <c r="AU3599" s="154" t="s">
        <v>86</v>
      </c>
      <c r="AV3599" s="13" t="s">
        <v>86</v>
      </c>
      <c r="AW3599" s="13" t="s">
        <v>37</v>
      </c>
      <c r="AX3599" s="13" t="s">
        <v>76</v>
      </c>
      <c r="AY3599" s="154" t="s">
        <v>163</v>
      </c>
    </row>
    <row r="3600" spans="2:51" s="12" customFormat="1">
      <c r="B3600" s="147"/>
      <c r="D3600" s="141" t="s">
        <v>176</v>
      </c>
      <c r="E3600" s="148" t="s">
        <v>19</v>
      </c>
      <c r="F3600" s="149" t="s">
        <v>2533</v>
      </c>
      <c r="H3600" s="148" t="s">
        <v>19</v>
      </c>
      <c r="I3600" s="150"/>
      <c r="L3600" s="147"/>
      <c r="M3600" s="151"/>
      <c r="T3600" s="152"/>
      <c r="AT3600" s="148" t="s">
        <v>176</v>
      </c>
      <c r="AU3600" s="148" t="s">
        <v>86</v>
      </c>
      <c r="AV3600" s="12" t="s">
        <v>84</v>
      </c>
      <c r="AW3600" s="12" t="s">
        <v>37</v>
      </c>
      <c r="AX3600" s="12" t="s">
        <v>76</v>
      </c>
      <c r="AY3600" s="148" t="s">
        <v>163</v>
      </c>
    </row>
    <row r="3601" spans="2:65" s="12" customFormat="1" ht="20.399999999999999">
      <c r="B3601" s="147"/>
      <c r="D3601" s="141" t="s">
        <v>176</v>
      </c>
      <c r="E3601" s="148" t="s">
        <v>19</v>
      </c>
      <c r="F3601" s="149" t="s">
        <v>830</v>
      </c>
      <c r="H3601" s="148" t="s">
        <v>19</v>
      </c>
      <c r="I3601" s="150"/>
      <c r="L3601" s="147"/>
      <c r="M3601" s="151"/>
      <c r="T3601" s="152"/>
      <c r="AT3601" s="148" t="s">
        <v>176</v>
      </c>
      <c r="AU3601" s="148" t="s">
        <v>86</v>
      </c>
      <c r="AV3601" s="12" t="s">
        <v>84</v>
      </c>
      <c r="AW3601" s="12" t="s">
        <v>37</v>
      </c>
      <c r="AX3601" s="12" t="s">
        <v>76</v>
      </c>
      <c r="AY3601" s="148" t="s">
        <v>163</v>
      </c>
    </row>
    <row r="3602" spans="2:65" s="12" customFormat="1">
      <c r="B3602" s="147"/>
      <c r="D3602" s="141" t="s">
        <v>176</v>
      </c>
      <c r="E3602" s="148" t="s">
        <v>19</v>
      </c>
      <c r="F3602" s="149" t="s">
        <v>928</v>
      </c>
      <c r="H3602" s="148" t="s">
        <v>19</v>
      </c>
      <c r="I3602" s="150"/>
      <c r="L3602" s="147"/>
      <c r="M3602" s="151"/>
      <c r="T3602" s="152"/>
      <c r="AT3602" s="148" t="s">
        <v>176</v>
      </c>
      <c r="AU3602" s="148" t="s">
        <v>86</v>
      </c>
      <c r="AV3602" s="12" t="s">
        <v>84</v>
      </c>
      <c r="AW3602" s="12" t="s">
        <v>37</v>
      </c>
      <c r="AX3602" s="12" t="s">
        <v>76</v>
      </c>
      <c r="AY3602" s="148" t="s">
        <v>163</v>
      </c>
    </row>
    <row r="3603" spans="2:65" s="13" customFormat="1" ht="20.399999999999999">
      <c r="B3603" s="153"/>
      <c r="D3603" s="141" t="s">
        <v>176</v>
      </c>
      <c r="E3603" s="154" t="s">
        <v>19</v>
      </c>
      <c r="F3603" s="155" t="s">
        <v>2529</v>
      </c>
      <c r="H3603" s="156">
        <v>2.028</v>
      </c>
      <c r="I3603" s="157"/>
      <c r="L3603" s="153"/>
      <c r="M3603" s="158"/>
      <c r="T3603" s="159"/>
      <c r="AT3603" s="154" t="s">
        <v>176</v>
      </c>
      <c r="AU3603" s="154" t="s">
        <v>86</v>
      </c>
      <c r="AV3603" s="13" t="s">
        <v>86</v>
      </c>
      <c r="AW3603" s="13" t="s">
        <v>37</v>
      </c>
      <c r="AX3603" s="13" t="s">
        <v>76</v>
      </c>
      <c r="AY3603" s="154" t="s">
        <v>163</v>
      </c>
    </row>
    <row r="3604" spans="2:65" s="12" customFormat="1">
      <c r="B3604" s="147"/>
      <c r="D3604" s="141" t="s">
        <v>176</v>
      </c>
      <c r="E3604" s="148" t="s">
        <v>19</v>
      </c>
      <c r="F3604" s="149" t="s">
        <v>931</v>
      </c>
      <c r="H3604" s="148" t="s">
        <v>19</v>
      </c>
      <c r="I3604" s="150"/>
      <c r="L3604" s="147"/>
      <c r="M3604" s="151"/>
      <c r="T3604" s="152"/>
      <c r="AT3604" s="148" t="s">
        <v>176</v>
      </c>
      <c r="AU3604" s="148" t="s">
        <v>86</v>
      </c>
      <c r="AV3604" s="12" t="s">
        <v>84</v>
      </c>
      <c r="AW3604" s="12" t="s">
        <v>37</v>
      </c>
      <c r="AX3604" s="12" t="s">
        <v>76</v>
      </c>
      <c r="AY3604" s="148" t="s">
        <v>163</v>
      </c>
    </row>
    <row r="3605" spans="2:65" s="13" customFormat="1">
      <c r="B3605" s="153"/>
      <c r="D3605" s="141" t="s">
        <v>176</v>
      </c>
      <c r="E3605" s="154" t="s">
        <v>19</v>
      </c>
      <c r="F3605" s="155" t="s">
        <v>2530</v>
      </c>
      <c r="H3605" s="156">
        <v>1.38</v>
      </c>
      <c r="I3605" s="157"/>
      <c r="L3605" s="153"/>
      <c r="M3605" s="158"/>
      <c r="T3605" s="159"/>
      <c r="AT3605" s="154" t="s">
        <v>176</v>
      </c>
      <c r="AU3605" s="154" t="s">
        <v>86</v>
      </c>
      <c r="AV3605" s="13" t="s">
        <v>86</v>
      </c>
      <c r="AW3605" s="13" t="s">
        <v>37</v>
      </c>
      <c r="AX3605" s="13" t="s">
        <v>76</v>
      </c>
      <c r="AY3605" s="154" t="s">
        <v>163</v>
      </c>
    </row>
    <row r="3606" spans="2:65" s="12" customFormat="1">
      <c r="B3606" s="147"/>
      <c r="D3606" s="141" t="s">
        <v>176</v>
      </c>
      <c r="E3606" s="148" t="s">
        <v>19</v>
      </c>
      <c r="F3606" s="149" t="s">
        <v>558</v>
      </c>
      <c r="H3606" s="148" t="s">
        <v>19</v>
      </c>
      <c r="I3606" s="150"/>
      <c r="L3606" s="147"/>
      <c r="M3606" s="151"/>
      <c r="T3606" s="152"/>
      <c r="AT3606" s="148" t="s">
        <v>176</v>
      </c>
      <c r="AU3606" s="148" t="s">
        <v>86</v>
      </c>
      <c r="AV3606" s="12" t="s">
        <v>84</v>
      </c>
      <c r="AW3606" s="12" t="s">
        <v>37</v>
      </c>
      <c r="AX3606" s="12" t="s">
        <v>76</v>
      </c>
      <c r="AY3606" s="148" t="s">
        <v>163</v>
      </c>
    </row>
    <row r="3607" spans="2:65" s="12" customFormat="1">
      <c r="B3607" s="147"/>
      <c r="D3607" s="141" t="s">
        <v>176</v>
      </c>
      <c r="E3607" s="148" t="s">
        <v>19</v>
      </c>
      <c r="F3607" s="149" t="s">
        <v>957</v>
      </c>
      <c r="H3607" s="148" t="s">
        <v>19</v>
      </c>
      <c r="I3607" s="150"/>
      <c r="L3607" s="147"/>
      <c r="M3607" s="151"/>
      <c r="T3607" s="152"/>
      <c r="AT3607" s="148" t="s">
        <v>176</v>
      </c>
      <c r="AU3607" s="148" t="s">
        <v>86</v>
      </c>
      <c r="AV3607" s="12" t="s">
        <v>84</v>
      </c>
      <c r="AW3607" s="12" t="s">
        <v>37</v>
      </c>
      <c r="AX3607" s="12" t="s">
        <v>76</v>
      </c>
      <c r="AY3607" s="148" t="s">
        <v>163</v>
      </c>
    </row>
    <row r="3608" spans="2:65" s="13" customFormat="1">
      <c r="B3608" s="153"/>
      <c r="D3608" s="141" t="s">
        <v>176</v>
      </c>
      <c r="E3608" s="154" t="s">
        <v>19</v>
      </c>
      <c r="F3608" s="155" t="s">
        <v>2531</v>
      </c>
      <c r="H3608" s="156">
        <v>0.996</v>
      </c>
      <c r="I3608" s="157"/>
      <c r="L3608" s="153"/>
      <c r="M3608" s="158"/>
      <c r="T3608" s="159"/>
      <c r="AT3608" s="154" t="s">
        <v>176</v>
      </c>
      <c r="AU3608" s="154" t="s">
        <v>86</v>
      </c>
      <c r="AV3608" s="13" t="s">
        <v>86</v>
      </c>
      <c r="AW3608" s="13" t="s">
        <v>37</v>
      </c>
      <c r="AX3608" s="13" t="s">
        <v>76</v>
      </c>
      <c r="AY3608" s="154" t="s">
        <v>163</v>
      </c>
    </row>
    <row r="3609" spans="2:65" s="12" customFormat="1">
      <c r="B3609" s="147"/>
      <c r="D3609" s="141" t="s">
        <v>176</v>
      </c>
      <c r="E3609" s="148" t="s">
        <v>19</v>
      </c>
      <c r="F3609" s="149" t="s">
        <v>962</v>
      </c>
      <c r="H3609" s="148" t="s">
        <v>19</v>
      </c>
      <c r="I3609" s="150"/>
      <c r="L3609" s="147"/>
      <c r="M3609" s="151"/>
      <c r="T3609" s="152"/>
      <c r="AT3609" s="148" t="s">
        <v>176</v>
      </c>
      <c r="AU3609" s="148" t="s">
        <v>86</v>
      </c>
      <c r="AV3609" s="12" t="s">
        <v>84</v>
      </c>
      <c r="AW3609" s="12" t="s">
        <v>37</v>
      </c>
      <c r="AX3609" s="12" t="s">
        <v>76</v>
      </c>
      <c r="AY3609" s="148" t="s">
        <v>163</v>
      </c>
    </row>
    <row r="3610" spans="2:65" s="13" customFormat="1" ht="20.399999999999999">
      <c r="B3610" s="153"/>
      <c r="D3610" s="141" t="s">
        <v>176</v>
      </c>
      <c r="E3610" s="154" t="s">
        <v>19</v>
      </c>
      <c r="F3610" s="155" t="s">
        <v>2532</v>
      </c>
      <c r="H3610" s="156">
        <v>2.3039999999999998</v>
      </c>
      <c r="I3610" s="157"/>
      <c r="L3610" s="153"/>
      <c r="M3610" s="158"/>
      <c r="T3610" s="159"/>
      <c r="AT3610" s="154" t="s">
        <v>176</v>
      </c>
      <c r="AU3610" s="154" t="s">
        <v>86</v>
      </c>
      <c r="AV3610" s="13" t="s">
        <v>86</v>
      </c>
      <c r="AW3610" s="13" t="s">
        <v>37</v>
      </c>
      <c r="AX3610" s="13" t="s">
        <v>76</v>
      </c>
      <c r="AY3610" s="154" t="s">
        <v>163</v>
      </c>
    </row>
    <row r="3611" spans="2:65" s="14" customFormat="1">
      <c r="B3611" s="160"/>
      <c r="D3611" s="141" t="s">
        <v>176</v>
      </c>
      <c r="E3611" s="161" t="s">
        <v>19</v>
      </c>
      <c r="F3611" s="162" t="s">
        <v>178</v>
      </c>
      <c r="H3611" s="163">
        <v>104.492</v>
      </c>
      <c r="I3611" s="164"/>
      <c r="L3611" s="160"/>
      <c r="M3611" s="165"/>
      <c r="T3611" s="166"/>
      <c r="AT3611" s="161" t="s">
        <v>176</v>
      </c>
      <c r="AU3611" s="161" t="s">
        <v>86</v>
      </c>
      <c r="AV3611" s="14" t="s">
        <v>170</v>
      </c>
      <c r="AW3611" s="14" t="s">
        <v>37</v>
      </c>
      <c r="AX3611" s="14" t="s">
        <v>84</v>
      </c>
      <c r="AY3611" s="161" t="s">
        <v>163</v>
      </c>
    </row>
    <row r="3612" spans="2:65" s="1" customFormat="1" ht="16.5" customHeight="1">
      <c r="B3612" s="33"/>
      <c r="C3612" s="128" t="s">
        <v>2534</v>
      </c>
      <c r="D3612" s="128" t="s">
        <v>165</v>
      </c>
      <c r="E3612" s="129" t="s">
        <v>2535</v>
      </c>
      <c r="F3612" s="130" t="s">
        <v>2536</v>
      </c>
      <c r="G3612" s="131" t="s">
        <v>202</v>
      </c>
      <c r="H3612" s="132">
        <v>198.82</v>
      </c>
      <c r="I3612" s="133"/>
      <c r="J3612" s="134">
        <f>ROUND(I3612*H3612,2)</f>
        <v>0</v>
      </c>
      <c r="K3612" s="130" t="s">
        <v>169</v>
      </c>
      <c r="L3612" s="33"/>
      <c r="M3612" s="135" t="s">
        <v>19</v>
      </c>
      <c r="N3612" s="136" t="s">
        <v>47</v>
      </c>
      <c r="P3612" s="137">
        <f>O3612*H3612</f>
        <v>0</v>
      </c>
      <c r="Q3612" s="137">
        <v>3.0000000000000001E-5</v>
      </c>
      <c r="R3612" s="137">
        <f>Q3612*H3612</f>
        <v>5.9645999999999996E-3</v>
      </c>
      <c r="S3612" s="137">
        <v>0</v>
      </c>
      <c r="T3612" s="138">
        <f>S3612*H3612</f>
        <v>0</v>
      </c>
      <c r="AR3612" s="139" t="s">
        <v>302</v>
      </c>
      <c r="AT3612" s="139" t="s">
        <v>165</v>
      </c>
      <c r="AU3612" s="139" t="s">
        <v>86</v>
      </c>
      <c r="AY3612" s="18" t="s">
        <v>163</v>
      </c>
      <c r="BE3612" s="140">
        <f>IF(N3612="základní",J3612,0)</f>
        <v>0</v>
      </c>
      <c r="BF3612" s="140">
        <f>IF(N3612="snížená",J3612,0)</f>
        <v>0</v>
      </c>
      <c r="BG3612" s="140">
        <f>IF(N3612="zákl. přenesená",J3612,0)</f>
        <v>0</v>
      </c>
      <c r="BH3612" s="140">
        <f>IF(N3612="sníž. přenesená",J3612,0)</f>
        <v>0</v>
      </c>
      <c r="BI3612" s="140">
        <f>IF(N3612="nulová",J3612,0)</f>
        <v>0</v>
      </c>
      <c r="BJ3612" s="18" t="s">
        <v>84</v>
      </c>
      <c r="BK3612" s="140">
        <f>ROUND(I3612*H3612,2)</f>
        <v>0</v>
      </c>
      <c r="BL3612" s="18" t="s">
        <v>302</v>
      </c>
      <c r="BM3612" s="139" t="s">
        <v>2537</v>
      </c>
    </row>
    <row r="3613" spans="2:65" s="1" customFormat="1">
      <c r="B3613" s="33"/>
      <c r="D3613" s="141" t="s">
        <v>172</v>
      </c>
      <c r="F3613" s="142" t="s">
        <v>2538</v>
      </c>
      <c r="I3613" s="143"/>
      <c r="L3613" s="33"/>
      <c r="M3613" s="144"/>
      <c r="T3613" s="54"/>
      <c r="AT3613" s="18" t="s">
        <v>172</v>
      </c>
      <c r="AU3613" s="18" t="s">
        <v>86</v>
      </c>
    </row>
    <row r="3614" spans="2:65" s="1" customFormat="1">
      <c r="B3614" s="33"/>
      <c r="D3614" s="145" t="s">
        <v>174</v>
      </c>
      <c r="F3614" s="146" t="s">
        <v>2539</v>
      </c>
      <c r="I3614" s="143"/>
      <c r="L3614" s="33"/>
      <c r="M3614" s="144"/>
      <c r="T3614" s="54"/>
      <c r="AT3614" s="18" t="s">
        <v>174</v>
      </c>
      <c r="AU3614" s="18" t="s">
        <v>86</v>
      </c>
    </row>
    <row r="3615" spans="2:65" s="12" customFormat="1">
      <c r="B3615" s="147"/>
      <c r="D3615" s="141" t="s">
        <v>176</v>
      </c>
      <c r="E3615" s="148" t="s">
        <v>19</v>
      </c>
      <c r="F3615" s="149" t="s">
        <v>511</v>
      </c>
      <c r="H3615" s="148" t="s">
        <v>19</v>
      </c>
      <c r="I3615" s="150"/>
      <c r="L3615" s="147"/>
      <c r="M3615" s="151"/>
      <c r="T3615" s="152"/>
      <c r="AT3615" s="148" t="s">
        <v>176</v>
      </c>
      <c r="AU3615" s="148" t="s">
        <v>86</v>
      </c>
      <c r="AV3615" s="12" t="s">
        <v>84</v>
      </c>
      <c r="AW3615" s="12" t="s">
        <v>37</v>
      </c>
      <c r="AX3615" s="12" t="s">
        <v>76</v>
      </c>
      <c r="AY3615" s="148" t="s">
        <v>163</v>
      </c>
    </row>
    <row r="3616" spans="2:65" s="12" customFormat="1">
      <c r="B3616" s="147"/>
      <c r="D3616" s="141" t="s">
        <v>176</v>
      </c>
      <c r="E3616" s="148" t="s">
        <v>19</v>
      </c>
      <c r="F3616" s="149" t="s">
        <v>877</v>
      </c>
      <c r="H3616" s="148" t="s">
        <v>19</v>
      </c>
      <c r="I3616" s="150"/>
      <c r="L3616" s="147"/>
      <c r="M3616" s="151"/>
      <c r="T3616" s="152"/>
      <c r="AT3616" s="148" t="s">
        <v>176</v>
      </c>
      <c r="AU3616" s="148" t="s">
        <v>86</v>
      </c>
      <c r="AV3616" s="12" t="s">
        <v>84</v>
      </c>
      <c r="AW3616" s="12" t="s">
        <v>37</v>
      </c>
      <c r="AX3616" s="12" t="s">
        <v>76</v>
      </c>
      <c r="AY3616" s="148" t="s">
        <v>163</v>
      </c>
    </row>
    <row r="3617" spans="2:51" s="13" customFormat="1">
      <c r="B3617" s="153"/>
      <c r="D3617" s="141" t="s">
        <v>176</v>
      </c>
      <c r="E3617" s="154" t="s">
        <v>19</v>
      </c>
      <c r="F3617" s="155" t="s">
        <v>1427</v>
      </c>
      <c r="H3617" s="156">
        <v>8.5299999999999994</v>
      </c>
      <c r="I3617" s="157"/>
      <c r="L3617" s="153"/>
      <c r="M3617" s="158"/>
      <c r="T3617" s="159"/>
      <c r="AT3617" s="154" t="s">
        <v>176</v>
      </c>
      <c r="AU3617" s="154" t="s">
        <v>86</v>
      </c>
      <c r="AV3617" s="13" t="s">
        <v>86</v>
      </c>
      <c r="AW3617" s="13" t="s">
        <v>37</v>
      </c>
      <c r="AX3617" s="13" t="s">
        <v>76</v>
      </c>
      <c r="AY3617" s="154" t="s">
        <v>163</v>
      </c>
    </row>
    <row r="3618" spans="2:51" s="12" customFormat="1">
      <c r="B3618" s="147"/>
      <c r="D3618" s="141" t="s">
        <v>176</v>
      </c>
      <c r="E3618" s="148" t="s">
        <v>19</v>
      </c>
      <c r="F3618" s="149" t="s">
        <v>909</v>
      </c>
      <c r="H3618" s="148" t="s">
        <v>19</v>
      </c>
      <c r="I3618" s="150"/>
      <c r="L3618" s="147"/>
      <c r="M3618" s="151"/>
      <c r="T3618" s="152"/>
      <c r="AT3618" s="148" t="s">
        <v>176</v>
      </c>
      <c r="AU3618" s="148" t="s">
        <v>86</v>
      </c>
      <c r="AV3618" s="12" t="s">
        <v>84</v>
      </c>
      <c r="AW3618" s="12" t="s">
        <v>37</v>
      </c>
      <c r="AX3618" s="12" t="s">
        <v>76</v>
      </c>
      <c r="AY3618" s="148" t="s">
        <v>163</v>
      </c>
    </row>
    <row r="3619" spans="2:51" s="13" customFormat="1" ht="20.399999999999999">
      <c r="B3619" s="153"/>
      <c r="D3619" s="141" t="s">
        <v>176</v>
      </c>
      <c r="E3619" s="154" t="s">
        <v>19</v>
      </c>
      <c r="F3619" s="155" t="s">
        <v>1428</v>
      </c>
      <c r="H3619" s="156">
        <v>21.3</v>
      </c>
      <c r="I3619" s="157"/>
      <c r="L3619" s="153"/>
      <c r="M3619" s="158"/>
      <c r="T3619" s="159"/>
      <c r="AT3619" s="154" t="s">
        <v>176</v>
      </c>
      <c r="AU3619" s="154" t="s">
        <v>86</v>
      </c>
      <c r="AV3619" s="13" t="s">
        <v>86</v>
      </c>
      <c r="AW3619" s="13" t="s">
        <v>37</v>
      </c>
      <c r="AX3619" s="13" t="s">
        <v>76</v>
      </c>
      <c r="AY3619" s="154" t="s">
        <v>163</v>
      </c>
    </row>
    <row r="3620" spans="2:51" s="12" customFormat="1">
      <c r="B3620" s="147"/>
      <c r="D3620" s="141" t="s">
        <v>176</v>
      </c>
      <c r="E3620" s="148" t="s">
        <v>19</v>
      </c>
      <c r="F3620" s="149" t="s">
        <v>915</v>
      </c>
      <c r="H3620" s="148" t="s">
        <v>19</v>
      </c>
      <c r="I3620" s="150"/>
      <c r="L3620" s="147"/>
      <c r="M3620" s="151"/>
      <c r="T3620" s="152"/>
      <c r="AT3620" s="148" t="s">
        <v>176</v>
      </c>
      <c r="AU3620" s="148" t="s">
        <v>86</v>
      </c>
      <c r="AV3620" s="12" t="s">
        <v>84</v>
      </c>
      <c r="AW3620" s="12" t="s">
        <v>37</v>
      </c>
      <c r="AX3620" s="12" t="s">
        <v>76</v>
      </c>
      <c r="AY3620" s="148" t="s">
        <v>163</v>
      </c>
    </row>
    <row r="3621" spans="2:51" s="13" customFormat="1" ht="20.399999999999999">
      <c r="B3621" s="153"/>
      <c r="D3621" s="141" t="s">
        <v>176</v>
      </c>
      <c r="E3621" s="154" t="s">
        <v>19</v>
      </c>
      <c r="F3621" s="155" t="s">
        <v>1112</v>
      </c>
      <c r="H3621" s="156">
        <v>12</v>
      </c>
      <c r="I3621" s="157"/>
      <c r="L3621" s="153"/>
      <c r="M3621" s="158"/>
      <c r="T3621" s="159"/>
      <c r="AT3621" s="154" t="s">
        <v>176</v>
      </c>
      <c r="AU3621" s="154" t="s">
        <v>86</v>
      </c>
      <c r="AV3621" s="13" t="s">
        <v>86</v>
      </c>
      <c r="AW3621" s="13" t="s">
        <v>37</v>
      </c>
      <c r="AX3621" s="13" t="s">
        <v>76</v>
      </c>
      <c r="AY3621" s="154" t="s">
        <v>163</v>
      </c>
    </row>
    <row r="3622" spans="2:51" s="12" customFormat="1">
      <c r="B3622" s="147"/>
      <c r="D3622" s="141" t="s">
        <v>176</v>
      </c>
      <c r="E3622" s="148" t="s">
        <v>19</v>
      </c>
      <c r="F3622" s="149" t="s">
        <v>917</v>
      </c>
      <c r="H3622" s="148" t="s">
        <v>19</v>
      </c>
      <c r="I3622" s="150"/>
      <c r="L3622" s="147"/>
      <c r="M3622" s="151"/>
      <c r="T3622" s="152"/>
      <c r="AT3622" s="148" t="s">
        <v>176</v>
      </c>
      <c r="AU3622" s="148" t="s">
        <v>86</v>
      </c>
      <c r="AV3622" s="12" t="s">
        <v>84</v>
      </c>
      <c r="AW3622" s="12" t="s">
        <v>37</v>
      </c>
      <c r="AX3622" s="12" t="s">
        <v>76</v>
      </c>
      <c r="AY3622" s="148" t="s">
        <v>163</v>
      </c>
    </row>
    <row r="3623" spans="2:51" s="13" customFormat="1">
      <c r="B3623" s="153"/>
      <c r="D3623" s="141" t="s">
        <v>176</v>
      </c>
      <c r="E3623" s="154" t="s">
        <v>19</v>
      </c>
      <c r="F3623" s="155" t="s">
        <v>1113</v>
      </c>
      <c r="H3623" s="156">
        <v>5.4</v>
      </c>
      <c r="I3623" s="157"/>
      <c r="L3623" s="153"/>
      <c r="M3623" s="158"/>
      <c r="T3623" s="159"/>
      <c r="AT3623" s="154" t="s">
        <v>176</v>
      </c>
      <c r="AU3623" s="154" t="s">
        <v>86</v>
      </c>
      <c r="AV3623" s="13" t="s">
        <v>86</v>
      </c>
      <c r="AW3623" s="13" t="s">
        <v>37</v>
      </c>
      <c r="AX3623" s="13" t="s">
        <v>76</v>
      </c>
      <c r="AY3623" s="154" t="s">
        <v>163</v>
      </c>
    </row>
    <row r="3624" spans="2:51" s="12" customFormat="1">
      <c r="B3624" s="147"/>
      <c r="D3624" s="141" t="s">
        <v>176</v>
      </c>
      <c r="E3624" s="148" t="s">
        <v>19</v>
      </c>
      <c r="F3624" s="149" t="s">
        <v>919</v>
      </c>
      <c r="H3624" s="148" t="s">
        <v>19</v>
      </c>
      <c r="I3624" s="150"/>
      <c r="L3624" s="147"/>
      <c r="M3624" s="151"/>
      <c r="T3624" s="152"/>
      <c r="AT3624" s="148" t="s">
        <v>176</v>
      </c>
      <c r="AU3624" s="148" t="s">
        <v>86</v>
      </c>
      <c r="AV3624" s="12" t="s">
        <v>84</v>
      </c>
      <c r="AW3624" s="12" t="s">
        <v>37</v>
      </c>
      <c r="AX3624" s="12" t="s">
        <v>76</v>
      </c>
      <c r="AY3624" s="148" t="s">
        <v>163</v>
      </c>
    </row>
    <row r="3625" spans="2:51" s="13" customFormat="1">
      <c r="B3625" s="153"/>
      <c r="D3625" s="141" t="s">
        <v>176</v>
      </c>
      <c r="E3625" s="154" t="s">
        <v>19</v>
      </c>
      <c r="F3625" s="155" t="s">
        <v>1114</v>
      </c>
      <c r="H3625" s="156">
        <v>7.9</v>
      </c>
      <c r="I3625" s="157"/>
      <c r="L3625" s="153"/>
      <c r="M3625" s="158"/>
      <c r="T3625" s="159"/>
      <c r="AT3625" s="154" t="s">
        <v>176</v>
      </c>
      <c r="AU3625" s="154" t="s">
        <v>86</v>
      </c>
      <c r="AV3625" s="13" t="s">
        <v>86</v>
      </c>
      <c r="AW3625" s="13" t="s">
        <v>37</v>
      </c>
      <c r="AX3625" s="13" t="s">
        <v>76</v>
      </c>
      <c r="AY3625" s="154" t="s">
        <v>163</v>
      </c>
    </row>
    <row r="3626" spans="2:51" s="12" customFormat="1">
      <c r="B3626" s="147"/>
      <c r="D3626" s="141" t="s">
        <v>176</v>
      </c>
      <c r="E3626" s="148" t="s">
        <v>19</v>
      </c>
      <c r="F3626" s="149" t="s">
        <v>925</v>
      </c>
      <c r="H3626" s="148" t="s">
        <v>19</v>
      </c>
      <c r="I3626" s="150"/>
      <c r="L3626" s="147"/>
      <c r="M3626" s="151"/>
      <c r="T3626" s="152"/>
      <c r="AT3626" s="148" t="s">
        <v>176</v>
      </c>
      <c r="AU3626" s="148" t="s">
        <v>86</v>
      </c>
      <c r="AV3626" s="12" t="s">
        <v>84</v>
      </c>
      <c r="AW3626" s="12" t="s">
        <v>37</v>
      </c>
      <c r="AX3626" s="12" t="s">
        <v>76</v>
      </c>
      <c r="AY3626" s="148" t="s">
        <v>163</v>
      </c>
    </row>
    <row r="3627" spans="2:51" s="13" customFormat="1" ht="20.399999999999999">
      <c r="B3627" s="153"/>
      <c r="D3627" s="141" t="s">
        <v>176</v>
      </c>
      <c r="E3627" s="154" t="s">
        <v>19</v>
      </c>
      <c r="F3627" s="155" t="s">
        <v>1115</v>
      </c>
      <c r="H3627" s="156">
        <v>21.6</v>
      </c>
      <c r="I3627" s="157"/>
      <c r="L3627" s="153"/>
      <c r="M3627" s="158"/>
      <c r="T3627" s="159"/>
      <c r="AT3627" s="154" t="s">
        <v>176</v>
      </c>
      <c r="AU3627" s="154" t="s">
        <v>86</v>
      </c>
      <c r="AV3627" s="13" t="s">
        <v>86</v>
      </c>
      <c r="AW3627" s="13" t="s">
        <v>37</v>
      </c>
      <c r="AX3627" s="13" t="s">
        <v>76</v>
      </c>
      <c r="AY3627" s="154" t="s">
        <v>163</v>
      </c>
    </row>
    <row r="3628" spans="2:51" s="12" customFormat="1">
      <c r="B3628" s="147"/>
      <c r="D3628" s="141" t="s">
        <v>176</v>
      </c>
      <c r="E3628" s="148" t="s">
        <v>19</v>
      </c>
      <c r="F3628" s="149" t="s">
        <v>928</v>
      </c>
      <c r="H3628" s="148" t="s">
        <v>19</v>
      </c>
      <c r="I3628" s="150"/>
      <c r="L3628" s="147"/>
      <c r="M3628" s="151"/>
      <c r="T3628" s="152"/>
      <c r="AT3628" s="148" t="s">
        <v>176</v>
      </c>
      <c r="AU3628" s="148" t="s">
        <v>86</v>
      </c>
      <c r="AV3628" s="12" t="s">
        <v>84</v>
      </c>
      <c r="AW3628" s="12" t="s">
        <v>37</v>
      </c>
      <c r="AX3628" s="12" t="s">
        <v>76</v>
      </c>
      <c r="AY3628" s="148" t="s">
        <v>163</v>
      </c>
    </row>
    <row r="3629" spans="2:51" s="13" customFormat="1" ht="20.399999999999999">
      <c r="B3629" s="153"/>
      <c r="D3629" s="141" t="s">
        <v>176</v>
      </c>
      <c r="E3629" s="154" t="s">
        <v>19</v>
      </c>
      <c r="F3629" s="155" t="s">
        <v>1116</v>
      </c>
      <c r="H3629" s="156">
        <v>16.899999999999999</v>
      </c>
      <c r="I3629" s="157"/>
      <c r="L3629" s="153"/>
      <c r="M3629" s="158"/>
      <c r="T3629" s="159"/>
      <c r="AT3629" s="154" t="s">
        <v>176</v>
      </c>
      <c r="AU3629" s="154" t="s">
        <v>86</v>
      </c>
      <c r="AV3629" s="13" t="s">
        <v>86</v>
      </c>
      <c r="AW3629" s="13" t="s">
        <v>37</v>
      </c>
      <c r="AX3629" s="13" t="s">
        <v>76</v>
      </c>
      <c r="AY3629" s="154" t="s">
        <v>163</v>
      </c>
    </row>
    <row r="3630" spans="2:51" s="12" customFormat="1">
      <c r="B3630" s="147"/>
      <c r="D3630" s="141" t="s">
        <v>176</v>
      </c>
      <c r="E3630" s="148" t="s">
        <v>19</v>
      </c>
      <c r="F3630" s="149" t="s">
        <v>931</v>
      </c>
      <c r="H3630" s="148" t="s">
        <v>19</v>
      </c>
      <c r="I3630" s="150"/>
      <c r="L3630" s="147"/>
      <c r="M3630" s="151"/>
      <c r="T3630" s="152"/>
      <c r="AT3630" s="148" t="s">
        <v>176</v>
      </c>
      <c r="AU3630" s="148" t="s">
        <v>86</v>
      </c>
      <c r="AV3630" s="12" t="s">
        <v>84</v>
      </c>
      <c r="AW3630" s="12" t="s">
        <v>37</v>
      </c>
      <c r="AX3630" s="12" t="s">
        <v>76</v>
      </c>
      <c r="AY3630" s="148" t="s">
        <v>163</v>
      </c>
    </row>
    <row r="3631" spans="2:51" s="13" customFormat="1">
      <c r="B3631" s="153"/>
      <c r="D3631" s="141" t="s">
        <v>176</v>
      </c>
      <c r="E3631" s="154" t="s">
        <v>19</v>
      </c>
      <c r="F3631" s="155" t="s">
        <v>1117</v>
      </c>
      <c r="H3631" s="156">
        <v>11.5</v>
      </c>
      <c r="I3631" s="157"/>
      <c r="L3631" s="153"/>
      <c r="M3631" s="158"/>
      <c r="T3631" s="159"/>
      <c r="AT3631" s="154" t="s">
        <v>176</v>
      </c>
      <c r="AU3631" s="154" t="s">
        <v>86</v>
      </c>
      <c r="AV3631" s="13" t="s">
        <v>86</v>
      </c>
      <c r="AW3631" s="13" t="s">
        <v>37</v>
      </c>
      <c r="AX3631" s="13" t="s">
        <v>76</v>
      </c>
      <c r="AY3631" s="154" t="s">
        <v>163</v>
      </c>
    </row>
    <row r="3632" spans="2:51" s="12" customFormat="1">
      <c r="B3632" s="147"/>
      <c r="D3632" s="141" t="s">
        <v>176</v>
      </c>
      <c r="E3632" s="148" t="s">
        <v>19</v>
      </c>
      <c r="F3632" s="149" t="s">
        <v>943</v>
      </c>
      <c r="H3632" s="148" t="s">
        <v>19</v>
      </c>
      <c r="I3632" s="150"/>
      <c r="L3632" s="147"/>
      <c r="M3632" s="151"/>
      <c r="T3632" s="152"/>
      <c r="AT3632" s="148" t="s">
        <v>176</v>
      </c>
      <c r="AU3632" s="148" t="s">
        <v>86</v>
      </c>
      <c r="AV3632" s="12" t="s">
        <v>84</v>
      </c>
      <c r="AW3632" s="12" t="s">
        <v>37</v>
      </c>
      <c r="AX3632" s="12" t="s">
        <v>76</v>
      </c>
      <c r="AY3632" s="148" t="s">
        <v>163</v>
      </c>
    </row>
    <row r="3633" spans="2:51" s="13" customFormat="1">
      <c r="B3633" s="153"/>
      <c r="D3633" s="141" t="s">
        <v>176</v>
      </c>
      <c r="E3633" s="154" t="s">
        <v>19</v>
      </c>
      <c r="F3633" s="155" t="s">
        <v>1118</v>
      </c>
      <c r="H3633" s="156">
        <v>7.6</v>
      </c>
      <c r="I3633" s="157"/>
      <c r="L3633" s="153"/>
      <c r="M3633" s="158"/>
      <c r="T3633" s="159"/>
      <c r="AT3633" s="154" t="s">
        <v>176</v>
      </c>
      <c r="AU3633" s="154" t="s">
        <v>86</v>
      </c>
      <c r="AV3633" s="13" t="s">
        <v>86</v>
      </c>
      <c r="AW3633" s="13" t="s">
        <v>37</v>
      </c>
      <c r="AX3633" s="13" t="s">
        <v>76</v>
      </c>
      <c r="AY3633" s="154" t="s">
        <v>163</v>
      </c>
    </row>
    <row r="3634" spans="2:51" s="12" customFormat="1">
      <c r="B3634" s="147"/>
      <c r="D3634" s="141" t="s">
        <v>176</v>
      </c>
      <c r="E3634" s="148" t="s">
        <v>19</v>
      </c>
      <c r="F3634" s="149" t="s">
        <v>558</v>
      </c>
      <c r="H3634" s="148" t="s">
        <v>19</v>
      </c>
      <c r="I3634" s="150"/>
      <c r="L3634" s="147"/>
      <c r="M3634" s="151"/>
      <c r="T3634" s="152"/>
      <c r="AT3634" s="148" t="s">
        <v>176</v>
      </c>
      <c r="AU3634" s="148" t="s">
        <v>86</v>
      </c>
      <c r="AV3634" s="12" t="s">
        <v>84</v>
      </c>
      <c r="AW3634" s="12" t="s">
        <v>37</v>
      </c>
      <c r="AX3634" s="12" t="s">
        <v>76</v>
      </c>
      <c r="AY3634" s="148" t="s">
        <v>163</v>
      </c>
    </row>
    <row r="3635" spans="2:51" s="12" customFormat="1">
      <c r="B3635" s="147"/>
      <c r="D3635" s="141" t="s">
        <v>176</v>
      </c>
      <c r="E3635" s="148" t="s">
        <v>19</v>
      </c>
      <c r="F3635" s="149" t="s">
        <v>880</v>
      </c>
      <c r="H3635" s="148" t="s">
        <v>19</v>
      </c>
      <c r="I3635" s="150"/>
      <c r="L3635" s="147"/>
      <c r="M3635" s="151"/>
      <c r="T3635" s="152"/>
      <c r="AT3635" s="148" t="s">
        <v>176</v>
      </c>
      <c r="AU3635" s="148" t="s">
        <v>86</v>
      </c>
      <c r="AV3635" s="12" t="s">
        <v>84</v>
      </c>
      <c r="AW3635" s="12" t="s">
        <v>37</v>
      </c>
      <c r="AX3635" s="12" t="s">
        <v>76</v>
      </c>
      <c r="AY3635" s="148" t="s">
        <v>163</v>
      </c>
    </row>
    <row r="3636" spans="2:51" s="13" customFormat="1">
      <c r="B3636" s="153"/>
      <c r="D3636" s="141" t="s">
        <v>176</v>
      </c>
      <c r="E3636" s="154" t="s">
        <v>19</v>
      </c>
      <c r="F3636" s="155" t="s">
        <v>1119</v>
      </c>
      <c r="H3636" s="156">
        <v>3.89</v>
      </c>
      <c r="I3636" s="157"/>
      <c r="L3636" s="153"/>
      <c r="M3636" s="158"/>
      <c r="T3636" s="159"/>
      <c r="AT3636" s="154" t="s">
        <v>176</v>
      </c>
      <c r="AU3636" s="154" t="s">
        <v>86</v>
      </c>
      <c r="AV3636" s="13" t="s">
        <v>86</v>
      </c>
      <c r="AW3636" s="13" t="s">
        <v>37</v>
      </c>
      <c r="AX3636" s="13" t="s">
        <v>76</v>
      </c>
      <c r="AY3636" s="154" t="s">
        <v>163</v>
      </c>
    </row>
    <row r="3637" spans="2:51" s="12" customFormat="1">
      <c r="B3637" s="147"/>
      <c r="D3637" s="141" t="s">
        <v>176</v>
      </c>
      <c r="E3637" s="148" t="s">
        <v>19</v>
      </c>
      <c r="F3637" s="149" t="s">
        <v>947</v>
      </c>
      <c r="H3637" s="148" t="s">
        <v>19</v>
      </c>
      <c r="I3637" s="150"/>
      <c r="L3637" s="147"/>
      <c r="M3637" s="151"/>
      <c r="T3637" s="152"/>
      <c r="AT3637" s="148" t="s">
        <v>176</v>
      </c>
      <c r="AU3637" s="148" t="s">
        <v>86</v>
      </c>
      <c r="AV3637" s="12" t="s">
        <v>84</v>
      </c>
      <c r="AW3637" s="12" t="s">
        <v>37</v>
      </c>
      <c r="AX3637" s="12" t="s">
        <v>76</v>
      </c>
      <c r="AY3637" s="148" t="s">
        <v>163</v>
      </c>
    </row>
    <row r="3638" spans="2:51" s="13" customFormat="1">
      <c r="B3638" s="153"/>
      <c r="D3638" s="141" t="s">
        <v>176</v>
      </c>
      <c r="E3638" s="154" t="s">
        <v>19</v>
      </c>
      <c r="F3638" s="155" t="s">
        <v>1120</v>
      </c>
      <c r="H3638" s="156">
        <v>20.399999999999999</v>
      </c>
      <c r="I3638" s="157"/>
      <c r="L3638" s="153"/>
      <c r="M3638" s="158"/>
      <c r="T3638" s="159"/>
      <c r="AT3638" s="154" t="s">
        <v>176</v>
      </c>
      <c r="AU3638" s="154" t="s">
        <v>86</v>
      </c>
      <c r="AV3638" s="13" t="s">
        <v>86</v>
      </c>
      <c r="AW3638" s="13" t="s">
        <v>37</v>
      </c>
      <c r="AX3638" s="13" t="s">
        <v>76</v>
      </c>
      <c r="AY3638" s="154" t="s">
        <v>163</v>
      </c>
    </row>
    <row r="3639" spans="2:51" s="12" customFormat="1">
      <c r="B3639" s="147"/>
      <c r="D3639" s="141" t="s">
        <v>176</v>
      </c>
      <c r="E3639" s="148" t="s">
        <v>19</v>
      </c>
      <c r="F3639" s="149" t="s">
        <v>953</v>
      </c>
      <c r="H3639" s="148" t="s">
        <v>19</v>
      </c>
      <c r="I3639" s="150"/>
      <c r="L3639" s="147"/>
      <c r="M3639" s="151"/>
      <c r="T3639" s="152"/>
      <c r="AT3639" s="148" t="s">
        <v>176</v>
      </c>
      <c r="AU3639" s="148" t="s">
        <v>86</v>
      </c>
      <c r="AV3639" s="12" t="s">
        <v>84</v>
      </c>
      <c r="AW3639" s="12" t="s">
        <v>37</v>
      </c>
      <c r="AX3639" s="12" t="s">
        <v>76</v>
      </c>
      <c r="AY3639" s="148" t="s">
        <v>163</v>
      </c>
    </row>
    <row r="3640" spans="2:51" s="13" customFormat="1">
      <c r="B3640" s="153"/>
      <c r="D3640" s="141" t="s">
        <v>176</v>
      </c>
      <c r="E3640" s="154" t="s">
        <v>19</v>
      </c>
      <c r="F3640" s="155" t="s">
        <v>1121</v>
      </c>
      <c r="H3640" s="156">
        <v>8.1</v>
      </c>
      <c r="I3640" s="157"/>
      <c r="L3640" s="153"/>
      <c r="M3640" s="158"/>
      <c r="T3640" s="159"/>
      <c r="AT3640" s="154" t="s">
        <v>176</v>
      </c>
      <c r="AU3640" s="154" t="s">
        <v>86</v>
      </c>
      <c r="AV3640" s="13" t="s">
        <v>86</v>
      </c>
      <c r="AW3640" s="13" t="s">
        <v>37</v>
      </c>
      <c r="AX3640" s="13" t="s">
        <v>76</v>
      </c>
      <c r="AY3640" s="154" t="s">
        <v>163</v>
      </c>
    </row>
    <row r="3641" spans="2:51" s="12" customFormat="1">
      <c r="B3641" s="147"/>
      <c r="D3641" s="141" t="s">
        <v>176</v>
      </c>
      <c r="E3641" s="148" t="s">
        <v>19</v>
      </c>
      <c r="F3641" s="149" t="s">
        <v>955</v>
      </c>
      <c r="H3641" s="148" t="s">
        <v>19</v>
      </c>
      <c r="I3641" s="150"/>
      <c r="L3641" s="147"/>
      <c r="M3641" s="151"/>
      <c r="T3641" s="152"/>
      <c r="AT3641" s="148" t="s">
        <v>176</v>
      </c>
      <c r="AU3641" s="148" t="s">
        <v>86</v>
      </c>
      <c r="AV3641" s="12" t="s">
        <v>84</v>
      </c>
      <c r="AW3641" s="12" t="s">
        <v>37</v>
      </c>
      <c r="AX3641" s="12" t="s">
        <v>76</v>
      </c>
      <c r="AY3641" s="148" t="s">
        <v>163</v>
      </c>
    </row>
    <row r="3642" spans="2:51" s="13" customFormat="1">
      <c r="B3642" s="153"/>
      <c r="D3642" s="141" t="s">
        <v>176</v>
      </c>
      <c r="E3642" s="154" t="s">
        <v>19</v>
      </c>
      <c r="F3642" s="155" t="s">
        <v>1122</v>
      </c>
      <c r="H3642" s="156">
        <v>4.5999999999999996</v>
      </c>
      <c r="I3642" s="157"/>
      <c r="L3642" s="153"/>
      <c r="M3642" s="158"/>
      <c r="T3642" s="159"/>
      <c r="AT3642" s="154" t="s">
        <v>176</v>
      </c>
      <c r="AU3642" s="154" t="s">
        <v>86</v>
      </c>
      <c r="AV3642" s="13" t="s">
        <v>86</v>
      </c>
      <c r="AW3642" s="13" t="s">
        <v>37</v>
      </c>
      <c r="AX3642" s="13" t="s">
        <v>76</v>
      </c>
      <c r="AY3642" s="154" t="s">
        <v>163</v>
      </c>
    </row>
    <row r="3643" spans="2:51" s="12" customFormat="1">
      <c r="B3643" s="147"/>
      <c r="D3643" s="141" t="s">
        <v>176</v>
      </c>
      <c r="E3643" s="148" t="s">
        <v>19</v>
      </c>
      <c r="F3643" s="149" t="s">
        <v>957</v>
      </c>
      <c r="H3643" s="148" t="s">
        <v>19</v>
      </c>
      <c r="I3643" s="150"/>
      <c r="L3643" s="147"/>
      <c r="M3643" s="151"/>
      <c r="T3643" s="152"/>
      <c r="AT3643" s="148" t="s">
        <v>176</v>
      </c>
      <c r="AU3643" s="148" t="s">
        <v>86</v>
      </c>
      <c r="AV3643" s="12" t="s">
        <v>84</v>
      </c>
      <c r="AW3643" s="12" t="s">
        <v>37</v>
      </c>
      <c r="AX3643" s="12" t="s">
        <v>76</v>
      </c>
      <c r="AY3643" s="148" t="s">
        <v>163</v>
      </c>
    </row>
    <row r="3644" spans="2:51" s="13" customFormat="1">
      <c r="B3644" s="153"/>
      <c r="D3644" s="141" t="s">
        <v>176</v>
      </c>
      <c r="E3644" s="154" t="s">
        <v>19</v>
      </c>
      <c r="F3644" s="155" t="s">
        <v>1123</v>
      </c>
      <c r="H3644" s="156">
        <v>8.3000000000000007</v>
      </c>
      <c r="I3644" s="157"/>
      <c r="L3644" s="153"/>
      <c r="M3644" s="158"/>
      <c r="T3644" s="159"/>
      <c r="AT3644" s="154" t="s">
        <v>176</v>
      </c>
      <c r="AU3644" s="154" t="s">
        <v>86</v>
      </c>
      <c r="AV3644" s="13" t="s">
        <v>86</v>
      </c>
      <c r="AW3644" s="13" t="s">
        <v>37</v>
      </c>
      <c r="AX3644" s="13" t="s">
        <v>76</v>
      </c>
      <c r="AY3644" s="154" t="s">
        <v>163</v>
      </c>
    </row>
    <row r="3645" spans="2:51" s="12" customFormat="1">
      <c r="B3645" s="147"/>
      <c r="D3645" s="141" t="s">
        <v>176</v>
      </c>
      <c r="E3645" s="148" t="s">
        <v>19</v>
      </c>
      <c r="F3645" s="149" t="s">
        <v>960</v>
      </c>
      <c r="H3645" s="148" t="s">
        <v>19</v>
      </c>
      <c r="I3645" s="150"/>
      <c r="L3645" s="147"/>
      <c r="M3645" s="151"/>
      <c r="T3645" s="152"/>
      <c r="AT3645" s="148" t="s">
        <v>176</v>
      </c>
      <c r="AU3645" s="148" t="s">
        <v>86</v>
      </c>
      <c r="AV3645" s="12" t="s">
        <v>84</v>
      </c>
      <c r="AW3645" s="12" t="s">
        <v>37</v>
      </c>
      <c r="AX3645" s="12" t="s">
        <v>76</v>
      </c>
      <c r="AY3645" s="148" t="s">
        <v>163</v>
      </c>
    </row>
    <row r="3646" spans="2:51" s="13" customFormat="1" ht="20.399999999999999">
      <c r="B3646" s="153"/>
      <c r="D3646" s="141" t="s">
        <v>176</v>
      </c>
      <c r="E3646" s="154" t="s">
        <v>19</v>
      </c>
      <c r="F3646" s="155" t="s">
        <v>1115</v>
      </c>
      <c r="H3646" s="156">
        <v>21.6</v>
      </c>
      <c r="I3646" s="157"/>
      <c r="L3646" s="153"/>
      <c r="M3646" s="158"/>
      <c r="T3646" s="159"/>
      <c r="AT3646" s="154" t="s">
        <v>176</v>
      </c>
      <c r="AU3646" s="154" t="s">
        <v>86</v>
      </c>
      <c r="AV3646" s="13" t="s">
        <v>86</v>
      </c>
      <c r="AW3646" s="13" t="s">
        <v>37</v>
      </c>
      <c r="AX3646" s="13" t="s">
        <v>76</v>
      </c>
      <c r="AY3646" s="154" t="s">
        <v>163</v>
      </c>
    </row>
    <row r="3647" spans="2:51" s="12" customFormat="1">
      <c r="B3647" s="147"/>
      <c r="D3647" s="141" t="s">
        <v>176</v>
      </c>
      <c r="E3647" s="148" t="s">
        <v>19</v>
      </c>
      <c r="F3647" s="149" t="s">
        <v>962</v>
      </c>
      <c r="H3647" s="148" t="s">
        <v>19</v>
      </c>
      <c r="I3647" s="150"/>
      <c r="L3647" s="147"/>
      <c r="M3647" s="151"/>
      <c r="T3647" s="152"/>
      <c r="AT3647" s="148" t="s">
        <v>176</v>
      </c>
      <c r="AU3647" s="148" t="s">
        <v>86</v>
      </c>
      <c r="AV3647" s="12" t="s">
        <v>84</v>
      </c>
      <c r="AW3647" s="12" t="s">
        <v>37</v>
      </c>
      <c r="AX3647" s="12" t="s">
        <v>76</v>
      </c>
      <c r="AY3647" s="148" t="s">
        <v>163</v>
      </c>
    </row>
    <row r="3648" spans="2:51" s="13" customFormat="1" ht="20.399999999999999">
      <c r="B3648" s="153"/>
      <c r="D3648" s="141" t="s">
        <v>176</v>
      </c>
      <c r="E3648" s="154" t="s">
        <v>19</v>
      </c>
      <c r="F3648" s="155" t="s">
        <v>1124</v>
      </c>
      <c r="H3648" s="156">
        <v>19.2</v>
      </c>
      <c r="I3648" s="157"/>
      <c r="L3648" s="153"/>
      <c r="M3648" s="158"/>
      <c r="T3648" s="159"/>
      <c r="AT3648" s="154" t="s">
        <v>176</v>
      </c>
      <c r="AU3648" s="154" t="s">
        <v>86</v>
      </c>
      <c r="AV3648" s="13" t="s">
        <v>86</v>
      </c>
      <c r="AW3648" s="13" t="s">
        <v>37</v>
      </c>
      <c r="AX3648" s="13" t="s">
        <v>76</v>
      </c>
      <c r="AY3648" s="154" t="s">
        <v>163</v>
      </c>
    </row>
    <row r="3649" spans="2:65" s="14" customFormat="1">
      <c r="B3649" s="160"/>
      <c r="D3649" s="141" t="s">
        <v>176</v>
      </c>
      <c r="E3649" s="161" t="s">
        <v>19</v>
      </c>
      <c r="F3649" s="162" t="s">
        <v>178</v>
      </c>
      <c r="H3649" s="163">
        <v>198.82</v>
      </c>
      <c r="I3649" s="164"/>
      <c r="L3649" s="160"/>
      <c r="M3649" s="165"/>
      <c r="T3649" s="166"/>
      <c r="AT3649" s="161" t="s">
        <v>176</v>
      </c>
      <c r="AU3649" s="161" t="s">
        <v>86</v>
      </c>
      <c r="AV3649" s="14" t="s">
        <v>170</v>
      </c>
      <c r="AW3649" s="14" t="s">
        <v>37</v>
      </c>
      <c r="AX3649" s="14" t="s">
        <v>84</v>
      </c>
      <c r="AY3649" s="161" t="s">
        <v>163</v>
      </c>
    </row>
    <row r="3650" spans="2:65" s="1" customFormat="1" ht="24.15" customHeight="1">
      <c r="B3650" s="33"/>
      <c r="C3650" s="128" t="s">
        <v>2540</v>
      </c>
      <c r="D3650" s="128" t="s">
        <v>165</v>
      </c>
      <c r="E3650" s="129" t="s">
        <v>2541</v>
      </c>
      <c r="F3650" s="130" t="s">
        <v>2542</v>
      </c>
      <c r="G3650" s="131" t="s">
        <v>187</v>
      </c>
      <c r="H3650" s="132">
        <v>172.52500000000001</v>
      </c>
      <c r="I3650" s="133"/>
      <c r="J3650" s="134">
        <f>ROUND(I3650*H3650,2)</f>
        <v>0</v>
      </c>
      <c r="K3650" s="130" t="s">
        <v>169</v>
      </c>
      <c r="L3650" s="33"/>
      <c r="M3650" s="135" t="s">
        <v>19</v>
      </c>
      <c r="N3650" s="136" t="s">
        <v>47</v>
      </c>
      <c r="P3650" s="137">
        <f>O3650*H3650</f>
        <v>0</v>
      </c>
      <c r="Q3650" s="137">
        <v>5.0000000000000002E-5</v>
      </c>
      <c r="R3650" s="137">
        <f>Q3650*H3650</f>
        <v>8.6262500000000002E-3</v>
      </c>
      <c r="S3650" s="137">
        <v>0</v>
      </c>
      <c r="T3650" s="138">
        <f>S3650*H3650</f>
        <v>0</v>
      </c>
      <c r="AR3650" s="139" t="s">
        <v>302</v>
      </c>
      <c r="AT3650" s="139" t="s">
        <v>165</v>
      </c>
      <c r="AU3650" s="139" t="s">
        <v>86</v>
      </c>
      <c r="AY3650" s="18" t="s">
        <v>163</v>
      </c>
      <c r="BE3650" s="140">
        <f>IF(N3650="základní",J3650,0)</f>
        <v>0</v>
      </c>
      <c r="BF3650" s="140">
        <f>IF(N3650="snížená",J3650,0)</f>
        <v>0</v>
      </c>
      <c r="BG3650" s="140">
        <f>IF(N3650="zákl. přenesená",J3650,0)</f>
        <v>0</v>
      </c>
      <c r="BH3650" s="140">
        <f>IF(N3650="sníž. přenesená",J3650,0)</f>
        <v>0</v>
      </c>
      <c r="BI3650" s="140">
        <f>IF(N3650="nulová",J3650,0)</f>
        <v>0</v>
      </c>
      <c r="BJ3650" s="18" t="s">
        <v>84</v>
      </c>
      <c r="BK3650" s="140">
        <f>ROUND(I3650*H3650,2)</f>
        <v>0</v>
      </c>
      <c r="BL3650" s="18" t="s">
        <v>302</v>
      </c>
      <c r="BM3650" s="139" t="s">
        <v>2543</v>
      </c>
    </row>
    <row r="3651" spans="2:65" s="1" customFormat="1" ht="19.2">
      <c r="B3651" s="33"/>
      <c r="D3651" s="141" t="s">
        <v>172</v>
      </c>
      <c r="F3651" s="142" t="s">
        <v>2544</v>
      </c>
      <c r="I3651" s="143"/>
      <c r="L3651" s="33"/>
      <c r="M3651" s="144"/>
      <c r="T3651" s="54"/>
      <c r="AT3651" s="18" t="s">
        <v>172</v>
      </c>
      <c r="AU3651" s="18" t="s">
        <v>86</v>
      </c>
    </row>
    <row r="3652" spans="2:65" s="1" customFormat="1">
      <c r="B3652" s="33"/>
      <c r="D3652" s="145" t="s">
        <v>174</v>
      </c>
      <c r="F3652" s="146" t="s">
        <v>2545</v>
      </c>
      <c r="I3652" s="143"/>
      <c r="L3652" s="33"/>
      <c r="M3652" s="144"/>
      <c r="T3652" s="54"/>
      <c r="AT3652" s="18" t="s">
        <v>174</v>
      </c>
      <c r="AU3652" s="18" t="s">
        <v>86</v>
      </c>
    </row>
    <row r="3653" spans="2:65" s="12" customFormat="1">
      <c r="B3653" s="147"/>
      <c r="D3653" s="141" t="s">
        <v>176</v>
      </c>
      <c r="E3653" s="148" t="s">
        <v>19</v>
      </c>
      <c r="F3653" s="149" t="s">
        <v>511</v>
      </c>
      <c r="H3653" s="148" t="s">
        <v>19</v>
      </c>
      <c r="I3653" s="150"/>
      <c r="L3653" s="147"/>
      <c r="M3653" s="151"/>
      <c r="T3653" s="152"/>
      <c r="AT3653" s="148" t="s">
        <v>176</v>
      </c>
      <c r="AU3653" s="148" t="s">
        <v>86</v>
      </c>
      <c r="AV3653" s="12" t="s">
        <v>84</v>
      </c>
      <c r="AW3653" s="12" t="s">
        <v>37</v>
      </c>
      <c r="AX3653" s="12" t="s">
        <v>76</v>
      </c>
      <c r="AY3653" s="148" t="s">
        <v>163</v>
      </c>
    </row>
    <row r="3654" spans="2:65" s="12" customFormat="1">
      <c r="B3654" s="147"/>
      <c r="D3654" s="141" t="s">
        <v>176</v>
      </c>
      <c r="E3654" s="148" t="s">
        <v>19</v>
      </c>
      <c r="F3654" s="149" t="s">
        <v>877</v>
      </c>
      <c r="H3654" s="148" t="s">
        <v>19</v>
      </c>
      <c r="I3654" s="150"/>
      <c r="L3654" s="147"/>
      <c r="M3654" s="151"/>
      <c r="T3654" s="152"/>
      <c r="AT3654" s="148" t="s">
        <v>176</v>
      </c>
      <c r="AU3654" s="148" t="s">
        <v>86</v>
      </c>
      <c r="AV3654" s="12" t="s">
        <v>84</v>
      </c>
      <c r="AW3654" s="12" t="s">
        <v>37</v>
      </c>
      <c r="AX3654" s="12" t="s">
        <v>76</v>
      </c>
      <c r="AY3654" s="148" t="s">
        <v>163</v>
      </c>
    </row>
    <row r="3655" spans="2:65" s="13" customFormat="1">
      <c r="B3655" s="153"/>
      <c r="D3655" s="141" t="s">
        <v>176</v>
      </c>
      <c r="E3655" s="154" t="s">
        <v>19</v>
      </c>
      <c r="F3655" s="155" t="s">
        <v>1062</v>
      </c>
      <c r="H3655" s="156">
        <v>23.372</v>
      </c>
      <c r="I3655" s="157"/>
      <c r="L3655" s="153"/>
      <c r="M3655" s="158"/>
      <c r="T3655" s="159"/>
      <c r="AT3655" s="154" t="s">
        <v>176</v>
      </c>
      <c r="AU3655" s="154" t="s">
        <v>86</v>
      </c>
      <c r="AV3655" s="13" t="s">
        <v>86</v>
      </c>
      <c r="AW3655" s="13" t="s">
        <v>37</v>
      </c>
      <c r="AX3655" s="13" t="s">
        <v>76</v>
      </c>
      <c r="AY3655" s="154" t="s">
        <v>163</v>
      </c>
    </row>
    <row r="3656" spans="2:65" s="12" customFormat="1">
      <c r="B3656" s="147"/>
      <c r="D3656" s="141" t="s">
        <v>176</v>
      </c>
      <c r="E3656" s="148" t="s">
        <v>19</v>
      </c>
      <c r="F3656" s="149" t="s">
        <v>909</v>
      </c>
      <c r="H3656" s="148" t="s">
        <v>19</v>
      </c>
      <c r="I3656" s="150"/>
      <c r="L3656" s="147"/>
      <c r="M3656" s="151"/>
      <c r="T3656" s="152"/>
      <c r="AT3656" s="148" t="s">
        <v>176</v>
      </c>
      <c r="AU3656" s="148" t="s">
        <v>86</v>
      </c>
      <c r="AV3656" s="12" t="s">
        <v>84</v>
      </c>
      <c r="AW3656" s="12" t="s">
        <v>37</v>
      </c>
      <c r="AX3656" s="12" t="s">
        <v>76</v>
      </c>
      <c r="AY3656" s="148" t="s">
        <v>163</v>
      </c>
    </row>
    <row r="3657" spans="2:65" s="13" customFormat="1">
      <c r="B3657" s="153"/>
      <c r="D3657" s="141" t="s">
        <v>176</v>
      </c>
      <c r="E3657" s="154" t="s">
        <v>19</v>
      </c>
      <c r="F3657" s="155" t="s">
        <v>1063</v>
      </c>
      <c r="H3657" s="156">
        <v>15.635</v>
      </c>
      <c r="I3657" s="157"/>
      <c r="L3657" s="153"/>
      <c r="M3657" s="158"/>
      <c r="T3657" s="159"/>
      <c r="AT3657" s="154" t="s">
        <v>176</v>
      </c>
      <c r="AU3657" s="154" t="s">
        <v>86</v>
      </c>
      <c r="AV3657" s="13" t="s">
        <v>86</v>
      </c>
      <c r="AW3657" s="13" t="s">
        <v>37</v>
      </c>
      <c r="AX3657" s="13" t="s">
        <v>76</v>
      </c>
      <c r="AY3657" s="154" t="s">
        <v>163</v>
      </c>
    </row>
    <row r="3658" spans="2:65" s="12" customFormat="1">
      <c r="B3658" s="147"/>
      <c r="D3658" s="141" t="s">
        <v>176</v>
      </c>
      <c r="E3658" s="148" t="s">
        <v>19</v>
      </c>
      <c r="F3658" s="149" t="s">
        <v>915</v>
      </c>
      <c r="H3658" s="148" t="s">
        <v>19</v>
      </c>
      <c r="I3658" s="150"/>
      <c r="L3658" s="147"/>
      <c r="M3658" s="151"/>
      <c r="T3658" s="152"/>
      <c r="AT3658" s="148" t="s">
        <v>176</v>
      </c>
      <c r="AU3658" s="148" t="s">
        <v>86</v>
      </c>
      <c r="AV3658" s="12" t="s">
        <v>84</v>
      </c>
      <c r="AW3658" s="12" t="s">
        <v>37</v>
      </c>
      <c r="AX3658" s="12" t="s">
        <v>76</v>
      </c>
      <c r="AY3658" s="148" t="s">
        <v>163</v>
      </c>
    </row>
    <row r="3659" spans="2:65" s="13" customFormat="1">
      <c r="B3659" s="153"/>
      <c r="D3659" s="141" t="s">
        <v>176</v>
      </c>
      <c r="E3659" s="154" t="s">
        <v>19</v>
      </c>
      <c r="F3659" s="155" t="s">
        <v>1065</v>
      </c>
      <c r="H3659" s="156">
        <v>5.1230000000000002</v>
      </c>
      <c r="I3659" s="157"/>
      <c r="L3659" s="153"/>
      <c r="M3659" s="158"/>
      <c r="T3659" s="159"/>
      <c r="AT3659" s="154" t="s">
        <v>176</v>
      </c>
      <c r="AU3659" s="154" t="s">
        <v>86</v>
      </c>
      <c r="AV3659" s="13" t="s">
        <v>86</v>
      </c>
      <c r="AW3659" s="13" t="s">
        <v>37</v>
      </c>
      <c r="AX3659" s="13" t="s">
        <v>76</v>
      </c>
      <c r="AY3659" s="154" t="s">
        <v>163</v>
      </c>
    </row>
    <row r="3660" spans="2:65" s="12" customFormat="1">
      <c r="B3660" s="147"/>
      <c r="D3660" s="141" t="s">
        <v>176</v>
      </c>
      <c r="E3660" s="148" t="s">
        <v>19</v>
      </c>
      <c r="F3660" s="149" t="s">
        <v>917</v>
      </c>
      <c r="H3660" s="148" t="s">
        <v>19</v>
      </c>
      <c r="I3660" s="150"/>
      <c r="L3660" s="147"/>
      <c r="M3660" s="151"/>
      <c r="T3660" s="152"/>
      <c r="AT3660" s="148" t="s">
        <v>176</v>
      </c>
      <c r="AU3660" s="148" t="s">
        <v>86</v>
      </c>
      <c r="AV3660" s="12" t="s">
        <v>84</v>
      </c>
      <c r="AW3660" s="12" t="s">
        <v>37</v>
      </c>
      <c r="AX3660" s="12" t="s">
        <v>76</v>
      </c>
      <c r="AY3660" s="148" t="s">
        <v>163</v>
      </c>
    </row>
    <row r="3661" spans="2:65" s="13" customFormat="1">
      <c r="B3661" s="153"/>
      <c r="D3661" s="141" t="s">
        <v>176</v>
      </c>
      <c r="E3661" s="154" t="s">
        <v>19</v>
      </c>
      <c r="F3661" s="155" t="s">
        <v>1066</v>
      </c>
      <c r="H3661" s="156">
        <v>1.62</v>
      </c>
      <c r="I3661" s="157"/>
      <c r="L3661" s="153"/>
      <c r="M3661" s="158"/>
      <c r="T3661" s="159"/>
      <c r="AT3661" s="154" t="s">
        <v>176</v>
      </c>
      <c r="AU3661" s="154" t="s">
        <v>86</v>
      </c>
      <c r="AV3661" s="13" t="s">
        <v>86</v>
      </c>
      <c r="AW3661" s="13" t="s">
        <v>37</v>
      </c>
      <c r="AX3661" s="13" t="s">
        <v>76</v>
      </c>
      <c r="AY3661" s="154" t="s">
        <v>163</v>
      </c>
    </row>
    <row r="3662" spans="2:65" s="12" customFormat="1">
      <c r="B3662" s="147"/>
      <c r="D3662" s="141" t="s">
        <v>176</v>
      </c>
      <c r="E3662" s="148" t="s">
        <v>19</v>
      </c>
      <c r="F3662" s="149" t="s">
        <v>919</v>
      </c>
      <c r="H3662" s="148" t="s">
        <v>19</v>
      </c>
      <c r="I3662" s="150"/>
      <c r="L3662" s="147"/>
      <c r="M3662" s="151"/>
      <c r="T3662" s="152"/>
      <c r="AT3662" s="148" t="s">
        <v>176</v>
      </c>
      <c r="AU3662" s="148" t="s">
        <v>86</v>
      </c>
      <c r="AV3662" s="12" t="s">
        <v>84</v>
      </c>
      <c r="AW3662" s="12" t="s">
        <v>37</v>
      </c>
      <c r="AX3662" s="12" t="s">
        <v>76</v>
      </c>
      <c r="AY3662" s="148" t="s">
        <v>163</v>
      </c>
    </row>
    <row r="3663" spans="2:65" s="13" customFormat="1">
      <c r="B3663" s="153"/>
      <c r="D3663" s="141" t="s">
        <v>176</v>
      </c>
      <c r="E3663" s="154" t="s">
        <v>19</v>
      </c>
      <c r="F3663" s="155" t="s">
        <v>1067</v>
      </c>
      <c r="H3663" s="156">
        <v>3.87</v>
      </c>
      <c r="I3663" s="157"/>
      <c r="L3663" s="153"/>
      <c r="M3663" s="158"/>
      <c r="T3663" s="159"/>
      <c r="AT3663" s="154" t="s">
        <v>176</v>
      </c>
      <c r="AU3663" s="154" t="s">
        <v>86</v>
      </c>
      <c r="AV3663" s="13" t="s">
        <v>86</v>
      </c>
      <c r="AW3663" s="13" t="s">
        <v>37</v>
      </c>
      <c r="AX3663" s="13" t="s">
        <v>76</v>
      </c>
      <c r="AY3663" s="154" t="s">
        <v>163</v>
      </c>
    </row>
    <row r="3664" spans="2:65" s="12" customFormat="1">
      <c r="B3664" s="147"/>
      <c r="D3664" s="141" t="s">
        <v>176</v>
      </c>
      <c r="E3664" s="148" t="s">
        <v>19</v>
      </c>
      <c r="F3664" s="149" t="s">
        <v>925</v>
      </c>
      <c r="H3664" s="148" t="s">
        <v>19</v>
      </c>
      <c r="I3664" s="150"/>
      <c r="L3664" s="147"/>
      <c r="M3664" s="151"/>
      <c r="T3664" s="152"/>
      <c r="AT3664" s="148" t="s">
        <v>176</v>
      </c>
      <c r="AU3664" s="148" t="s">
        <v>86</v>
      </c>
      <c r="AV3664" s="12" t="s">
        <v>84</v>
      </c>
      <c r="AW3664" s="12" t="s">
        <v>37</v>
      </c>
      <c r="AX3664" s="12" t="s">
        <v>76</v>
      </c>
      <c r="AY3664" s="148" t="s">
        <v>163</v>
      </c>
    </row>
    <row r="3665" spans="2:51" s="13" customFormat="1">
      <c r="B3665" s="153"/>
      <c r="D3665" s="141" t="s">
        <v>176</v>
      </c>
      <c r="E3665" s="154" t="s">
        <v>19</v>
      </c>
      <c r="F3665" s="155" t="s">
        <v>1069</v>
      </c>
      <c r="H3665" s="156">
        <v>18.010000000000002</v>
      </c>
      <c r="I3665" s="157"/>
      <c r="L3665" s="153"/>
      <c r="M3665" s="158"/>
      <c r="T3665" s="159"/>
      <c r="AT3665" s="154" t="s">
        <v>176</v>
      </c>
      <c r="AU3665" s="154" t="s">
        <v>86</v>
      </c>
      <c r="AV3665" s="13" t="s">
        <v>86</v>
      </c>
      <c r="AW3665" s="13" t="s">
        <v>37</v>
      </c>
      <c r="AX3665" s="13" t="s">
        <v>76</v>
      </c>
      <c r="AY3665" s="154" t="s">
        <v>163</v>
      </c>
    </row>
    <row r="3666" spans="2:51" s="12" customFormat="1">
      <c r="B3666" s="147"/>
      <c r="D3666" s="141" t="s">
        <v>176</v>
      </c>
      <c r="E3666" s="148" t="s">
        <v>19</v>
      </c>
      <c r="F3666" s="149" t="s">
        <v>928</v>
      </c>
      <c r="H3666" s="148" t="s">
        <v>19</v>
      </c>
      <c r="I3666" s="150"/>
      <c r="L3666" s="147"/>
      <c r="M3666" s="151"/>
      <c r="T3666" s="152"/>
      <c r="AT3666" s="148" t="s">
        <v>176</v>
      </c>
      <c r="AU3666" s="148" t="s">
        <v>86</v>
      </c>
      <c r="AV3666" s="12" t="s">
        <v>84</v>
      </c>
      <c r="AW3666" s="12" t="s">
        <v>37</v>
      </c>
      <c r="AX3666" s="12" t="s">
        <v>76</v>
      </c>
      <c r="AY3666" s="148" t="s">
        <v>163</v>
      </c>
    </row>
    <row r="3667" spans="2:51" s="13" customFormat="1">
      <c r="B3667" s="153"/>
      <c r="D3667" s="141" t="s">
        <v>176</v>
      </c>
      <c r="E3667" s="154" t="s">
        <v>19</v>
      </c>
      <c r="F3667" s="155" t="s">
        <v>1070</v>
      </c>
      <c r="H3667" s="156">
        <v>10.015000000000001</v>
      </c>
      <c r="I3667" s="157"/>
      <c r="L3667" s="153"/>
      <c r="M3667" s="158"/>
      <c r="T3667" s="159"/>
      <c r="AT3667" s="154" t="s">
        <v>176</v>
      </c>
      <c r="AU3667" s="154" t="s">
        <v>86</v>
      </c>
      <c r="AV3667" s="13" t="s">
        <v>86</v>
      </c>
      <c r="AW3667" s="13" t="s">
        <v>37</v>
      </c>
      <c r="AX3667" s="13" t="s">
        <v>76</v>
      </c>
      <c r="AY3667" s="154" t="s">
        <v>163</v>
      </c>
    </row>
    <row r="3668" spans="2:51" s="12" customFormat="1">
      <c r="B3668" s="147"/>
      <c r="D3668" s="141" t="s">
        <v>176</v>
      </c>
      <c r="E3668" s="148" t="s">
        <v>19</v>
      </c>
      <c r="F3668" s="149" t="s">
        <v>931</v>
      </c>
      <c r="H3668" s="148" t="s">
        <v>19</v>
      </c>
      <c r="I3668" s="150"/>
      <c r="L3668" s="147"/>
      <c r="M3668" s="151"/>
      <c r="T3668" s="152"/>
      <c r="AT3668" s="148" t="s">
        <v>176</v>
      </c>
      <c r="AU3668" s="148" t="s">
        <v>86</v>
      </c>
      <c r="AV3668" s="12" t="s">
        <v>84</v>
      </c>
      <c r="AW3668" s="12" t="s">
        <v>37</v>
      </c>
      <c r="AX3668" s="12" t="s">
        <v>76</v>
      </c>
      <c r="AY3668" s="148" t="s">
        <v>163</v>
      </c>
    </row>
    <row r="3669" spans="2:51" s="13" customFormat="1">
      <c r="B3669" s="153"/>
      <c r="D3669" s="141" t="s">
        <v>176</v>
      </c>
      <c r="E3669" s="154" t="s">
        <v>19</v>
      </c>
      <c r="F3669" s="155" t="s">
        <v>1071</v>
      </c>
      <c r="H3669" s="156">
        <v>7.665</v>
      </c>
      <c r="I3669" s="157"/>
      <c r="L3669" s="153"/>
      <c r="M3669" s="158"/>
      <c r="T3669" s="159"/>
      <c r="AT3669" s="154" t="s">
        <v>176</v>
      </c>
      <c r="AU3669" s="154" t="s">
        <v>86</v>
      </c>
      <c r="AV3669" s="13" t="s">
        <v>86</v>
      </c>
      <c r="AW3669" s="13" t="s">
        <v>37</v>
      </c>
      <c r="AX3669" s="13" t="s">
        <v>76</v>
      </c>
      <c r="AY3669" s="154" t="s">
        <v>163</v>
      </c>
    </row>
    <row r="3670" spans="2:51" s="12" customFormat="1">
      <c r="B3670" s="147"/>
      <c r="D3670" s="141" t="s">
        <v>176</v>
      </c>
      <c r="E3670" s="148" t="s">
        <v>19</v>
      </c>
      <c r="F3670" s="149" t="s">
        <v>943</v>
      </c>
      <c r="H3670" s="148" t="s">
        <v>19</v>
      </c>
      <c r="I3670" s="150"/>
      <c r="L3670" s="147"/>
      <c r="M3670" s="151"/>
      <c r="T3670" s="152"/>
      <c r="AT3670" s="148" t="s">
        <v>176</v>
      </c>
      <c r="AU3670" s="148" t="s">
        <v>86</v>
      </c>
      <c r="AV3670" s="12" t="s">
        <v>84</v>
      </c>
      <c r="AW3670" s="12" t="s">
        <v>37</v>
      </c>
      <c r="AX3670" s="12" t="s">
        <v>76</v>
      </c>
      <c r="AY3670" s="148" t="s">
        <v>163</v>
      </c>
    </row>
    <row r="3671" spans="2:51" s="13" customFormat="1">
      <c r="B3671" s="153"/>
      <c r="D3671" s="141" t="s">
        <v>176</v>
      </c>
      <c r="E3671" s="154" t="s">
        <v>19</v>
      </c>
      <c r="F3671" s="155" t="s">
        <v>1075</v>
      </c>
      <c r="H3671" s="156">
        <v>5.67</v>
      </c>
      <c r="I3671" s="157"/>
      <c r="L3671" s="153"/>
      <c r="M3671" s="158"/>
      <c r="T3671" s="159"/>
      <c r="AT3671" s="154" t="s">
        <v>176</v>
      </c>
      <c r="AU3671" s="154" t="s">
        <v>86</v>
      </c>
      <c r="AV3671" s="13" t="s">
        <v>86</v>
      </c>
      <c r="AW3671" s="13" t="s">
        <v>37</v>
      </c>
      <c r="AX3671" s="13" t="s">
        <v>76</v>
      </c>
      <c r="AY3671" s="154" t="s">
        <v>163</v>
      </c>
    </row>
    <row r="3672" spans="2:51" s="12" customFormat="1">
      <c r="B3672" s="147"/>
      <c r="D3672" s="141" t="s">
        <v>176</v>
      </c>
      <c r="E3672" s="148" t="s">
        <v>19</v>
      </c>
      <c r="F3672" s="149" t="s">
        <v>558</v>
      </c>
      <c r="H3672" s="148" t="s">
        <v>19</v>
      </c>
      <c r="I3672" s="150"/>
      <c r="L3672" s="147"/>
      <c r="M3672" s="151"/>
      <c r="T3672" s="152"/>
      <c r="AT3672" s="148" t="s">
        <v>176</v>
      </c>
      <c r="AU3672" s="148" t="s">
        <v>86</v>
      </c>
      <c r="AV3672" s="12" t="s">
        <v>84</v>
      </c>
      <c r="AW3672" s="12" t="s">
        <v>37</v>
      </c>
      <c r="AX3672" s="12" t="s">
        <v>76</v>
      </c>
      <c r="AY3672" s="148" t="s">
        <v>163</v>
      </c>
    </row>
    <row r="3673" spans="2:51" s="12" customFormat="1">
      <c r="B3673" s="147"/>
      <c r="D3673" s="141" t="s">
        <v>176</v>
      </c>
      <c r="E3673" s="148" t="s">
        <v>19</v>
      </c>
      <c r="F3673" s="149" t="s">
        <v>880</v>
      </c>
      <c r="H3673" s="148" t="s">
        <v>19</v>
      </c>
      <c r="I3673" s="150"/>
      <c r="L3673" s="147"/>
      <c r="M3673" s="151"/>
      <c r="T3673" s="152"/>
      <c r="AT3673" s="148" t="s">
        <v>176</v>
      </c>
      <c r="AU3673" s="148" t="s">
        <v>86</v>
      </c>
      <c r="AV3673" s="12" t="s">
        <v>84</v>
      </c>
      <c r="AW3673" s="12" t="s">
        <v>37</v>
      </c>
      <c r="AX3673" s="12" t="s">
        <v>76</v>
      </c>
      <c r="AY3673" s="148" t="s">
        <v>163</v>
      </c>
    </row>
    <row r="3674" spans="2:51" s="13" customFormat="1">
      <c r="B3674" s="153"/>
      <c r="D3674" s="141" t="s">
        <v>176</v>
      </c>
      <c r="E3674" s="154" t="s">
        <v>19</v>
      </c>
      <c r="F3674" s="155" t="s">
        <v>1076</v>
      </c>
      <c r="H3674" s="156">
        <v>15.151999999999999</v>
      </c>
      <c r="I3674" s="157"/>
      <c r="L3674" s="153"/>
      <c r="M3674" s="158"/>
      <c r="T3674" s="159"/>
      <c r="AT3674" s="154" t="s">
        <v>176</v>
      </c>
      <c r="AU3674" s="154" t="s">
        <v>86</v>
      </c>
      <c r="AV3674" s="13" t="s">
        <v>86</v>
      </c>
      <c r="AW3674" s="13" t="s">
        <v>37</v>
      </c>
      <c r="AX3674" s="13" t="s">
        <v>76</v>
      </c>
      <c r="AY3674" s="154" t="s">
        <v>163</v>
      </c>
    </row>
    <row r="3675" spans="2:51" s="12" customFormat="1">
      <c r="B3675" s="147"/>
      <c r="D3675" s="141" t="s">
        <v>176</v>
      </c>
      <c r="E3675" s="148" t="s">
        <v>19</v>
      </c>
      <c r="F3675" s="149" t="s">
        <v>947</v>
      </c>
      <c r="H3675" s="148" t="s">
        <v>19</v>
      </c>
      <c r="I3675" s="150"/>
      <c r="L3675" s="147"/>
      <c r="M3675" s="151"/>
      <c r="T3675" s="152"/>
      <c r="AT3675" s="148" t="s">
        <v>176</v>
      </c>
      <c r="AU3675" s="148" t="s">
        <v>86</v>
      </c>
      <c r="AV3675" s="12" t="s">
        <v>84</v>
      </c>
      <c r="AW3675" s="12" t="s">
        <v>37</v>
      </c>
      <c r="AX3675" s="12" t="s">
        <v>76</v>
      </c>
      <c r="AY3675" s="148" t="s">
        <v>163</v>
      </c>
    </row>
    <row r="3676" spans="2:51" s="13" customFormat="1">
      <c r="B3676" s="153"/>
      <c r="D3676" s="141" t="s">
        <v>176</v>
      </c>
      <c r="E3676" s="154" t="s">
        <v>19</v>
      </c>
      <c r="F3676" s="155" t="s">
        <v>1077</v>
      </c>
      <c r="H3676" s="156">
        <v>15.95</v>
      </c>
      <c r="I3676" s="157"/>
      <c r="L3676" s="153"/>
      <c r="M3676" s="158"/>
      <c r="T3676" s="159"/>
      <c r="AT3676" s="154" t="s">
        <v>176</v>
      </c>
      <c r="AU3676" s="154" t="s">
        <v>86</v>
      </c>
      <c r="AV3676" s="13" t="s">
        <v>86</v>
      </c>
      <c r="AW3676" s="13" t="s">
        <v>37</v>
      </c>
      <c r="AX3676" s="13" t="s">
        <v>76</v>
      </c>
      <c r="AY3676" s="154" t="s">
        <v>163</v>
      </c>
    </row>
    <row r="3677" spans="2:51" s="12" customFormat="1">
      <c r="B3677" s="147"/>
      <c r="D3677" s="141" t="s">
        <v>176</v>
      </c>
      <c r="E3677" s="148" t="s">
        <v>19</v>
      </c>
      <c r="F3677" s="149" t="s">
        <v>953</v>
      </c>
      <c r="H3677" s="148" t="s">
        <v>19</v>
      </c>
      <c r="I3677" s="150"/>
      <c r="L3677" s="147"/>
      <c r="M3677" s="151"/>
      <c r="T3677" s="152"/>
      <c r="AT3677" s="148" t="s">
        <v>176</v>
      </c>
      <c r="AU3677" s="148" t="s">
        <v>86</v>
      </c>
      <c r="AV3677" s="12" t="s">
        <v>84</v>
      </c>
      <c r="AW3677" s="12" t="s">
        <v>37</v>
      </c>
      <c r="AX3677" s="12" t="s">
        <v>76</v>
      </c>
      <c r="AY3677" s="148" t="s">
        <v>163</v>
      </c>
    </row>
    <row r="3678" spans="2:51" s="13" customFormat="1">
      <c r="B3678" s="153"/>
      <c r="D3678" s="141" t="s">
        <v>176</v>
      </c>
      <c r="E3678" s="154" t="s">
        <v>19</v>
      </c>
      <c r="F3678" s="155" t="s">
        <v>1079</v>
      </c>
      <c r="H3678" s="156">
        <v>2.835</v>
      </c>
      <c r="I3678" s="157"/>
      <c r="L3678" s="153"/>
      <c r="M3678" s="158"/>
      <c r="T3678" s="159"/>
      <c r="AT3678" s="154" t="s">
        <v>176</v>
      </c>
      <c r="AU3678" s="154" t="s">
        <v>86</v>
      </c>
      <c r="AV3678" s="13" t="s">
        <v>86</v>
      </c>
      <c r="AW3678" s="13" t="s">
        <v>37</v>
      </c>
      <c r="AX3678" s="13" t="s">
        <v>76</v>
      </c>
      <c r="AY3678" s="154" t="s">
        <v>163</v>
      </c>
    </row>
    <row r="3679" spans="2:51" s="12" customFormat="1">
      <c r="B3679" s="147"/>
      <c r="D3679" s="141" t="s">
        <v>176</v>
      </c>
      <c r="E3679" s="148" t="s">
        <v>19</v>
      </c>
      <c r="F3679" s="149" t="s">
        <v>955</v>
      </c>
      <c r="H3679" s="148" t="s">
        <v>19</v>
      </c>
      <c r="I3679" s="150"/>
      <c r="L3679" s="147"/>
      <c r="M3679" s="151"/>
      <c r="T3679" s="152"/>
      <c r="AT3679" s="148" t="s">
        <v>176</v>
      </c>
      <c r="AU3679" s="148" t="s">
        <v>86</v>
      </c>
      <c r="AV3679" s="12" t="s">
        <v>84</v>
      </c>
      <c r="AW3679" s="12" t="s">
        <v>37</v>
      </c>
      <c r="AX3679" s="12" t="s">
        <v>76</v>
      </c>
      <c r="AY3679" s="148" t="s">
        <v>163</v>
      </c>
    </row>
    <row r="3680" spans="2:51" s="13" customFormat="1">
      <c r="B3680" s="153"/>
      <c r="D3680" s="141" t="s">
        <v>176</v>
      </c>
      <c r="E3680" s="154" t="s">
        <v>19</v>
      </c>
      <c r="F3680" s="155" t="s">
        <v>1080</v>
      </c>
      <c r="H3680" s="156">
        <v>1.3</v>
      </c>
      <c r="I3680" s="157"/>
      <c r="L3680" s="153"/>
      <c r="M3680" s="158"/>
      <c r="T3680" s="159"/>
      <c r="AT3680" s="154" t="s">
        <v>176</v>
      </c>
      <c r="AU3680" s="154" t="s">
        <v>86</v>
      </c>
      <c r="AV3680" s="13" t="s">
        <v>86</v>
      </c>
      <c r="AW3680" s="13" t="s">
        <v>37</v>
      </c>
      <c r="AX3680" s="13" t="s">
        <v>76</v>
      </c>
      <c r="AY3680" s="154" t="s">
        <v>163</v>
      </c>
    </row>
    <row r="3681" spans="2:65" s="12" customFormat="1">
      <c r="B3681" s="147"/>
      <c r="D3681" s="141" t="s">
        <v>176</v>
      </c>
      <c r="E3681" s="148" t="s">
        <v>19</v>
      </c>
      <c r="F3681" s="149" t="s">
        <v>957</v>
      </c>
      <c r="H3681" s="148" t="s">
        <v>19</v>
      </c>
      <c r="I3681" s="150"/>
      <c r="L3681" s="147"/>
      <c r="M3681" s="151"/>
      <c r="T3681" s="152"/>
      <c r="AT3681" s="148" t="s">
        <v>176</v>
      </c>
      <c r="AU3681" s="148" t="s">
        <v>86</v>
      </c>
      <c r="AV3681" s="12" t="s">
        <v>84</v>
      </c>
      <c r="AW3681" s="12" t="s">
        <v>37</v>
      </c>
      <c r="AX3681" s="12" t="s">
        <v>76</v>
      </c>
      <c r="AY3681" s="148" t="s">
        <v>163</v>
      </c>
    </row>
    <row r="3682" spans="2:65" s="13" customFormat="1">
      <c r="B3682" s="153"/>
      <c r="D3682" s="141" t="s">
        <v>176</v>
      </c>
      <c r="E3682" s="154" t="s">
        <v>19</v>
      </c>
      <c r="F3682" s="155" t="s">
        <v>1081</v>
      </c>
      <c r="H3682" s="156">
        <v>3.7050000000000001</v>
      </c>
      <c r="I3682" s="157"/>
      <c r="L3682" s="153"/>
      <c r="M3682" s="158"/>
      <c r="T3682" s="159"/>
      <c r="AT3682" s="154" t="s">
        <v>176</v>
      </c>
      <c r="AU3682" s="154" t="s">
        <v>86</v>
      </c>
      <c r="AV3682" s="13" t="s">
        <v>86</v>
      </c>
      <c r="AW3682" s="13" t="s">
        <v>37</v>
      </c>
      <c r="AX3682" s="13" t="s">
        <v>76</v>
      </c>
      <c r="AY3682" s="154" t="s">
        <v>163</v>
      </c>
    </row>
    <row r="3683" spans="2:65" s="12" customFormat="1">
      <c r="B3683" s="147"/>
      <c r="D3683" s="141" t="s">
        <v>176</v>
      </c>
      <c r="E3683" s="148" t="s">
        <v>19</v>
      </c>
      <c r="F3683" s="149" t="s">
        <v>960</v>
      </c>
      <c r="H3683" s="148" t="s">
        <v>19</v>
      </c>
      <c r="I3683" s="150"/>
      <c r="L3683" s="147"/>
      <c r="M3683" s="151"/>
      <c r="T3683" s="152"/>
      <c r="AT3683" s="148" t="s">
        <v>176</v>
      </c>
      <c r="AU3683" s="148" t="s">
        <v>86</v>
      </c>
      <c r="AV3683" s="12" t="s">
        <v>84</v>
      </c>
      <c r="AW3683" s="12" t="s">
        <v>37</v>
      </c>
      <c r="AX3683" s="12" t="s">
        <v>76</v>
      </c>
      <c r="AY3683" s="148" t="s">
        <v>163</v>
      </c>
    </row>
    <row r="3684" spans="2:65" s="13" customFormat="1">
      <c r="B3684" s="153"/>
      <c r="D3684" s="141" t="s">
        <v>176</v>
      </c>
      <c r="E3684" s="154" t="s">
        <v>19</v>
      </c>
      <c r="F3684" s="155" t="s">
        <v>1069</v>
      </c>
      <c r="H3684" s="156">
        <v>18.010000000000002</v>
      </c>
      <c r="I3684" s="157"/>
      <c r="L3684" s="153"/>
      <c r="M3684" s="158"/>
      <c r="T3684" s="159"/>
      <c r="AT3684" s="154" t="s">
        <v>176</v>
      </c>
      <c r="AU3684" s="154" t="s">
        <v>86</v>
      </c>
      <c r="AV3684" s="13" t="s">
        <v>86</v>
      </c>
      <c r="AW3684" s="13" t="s">
        <v>37</v>
      </c>
      <c r="AX3684" s="13" t="s">
        <v>76</v>
      </c>
      <c r="AY3684" s="154" t="s">
        <v>163</v>
      </c>
    </row>
    <row r="3685" spans="2:65" s="12" customFormat="1">
      <c r="B3685" s="147"/>
      <c r="D3685" s="141" t="s">
        <v>176</v>
      </c>
      <c r="E3685" s="148" t="s">
        <v>19</v>
      </c>
      <c r="F3685" s="149" t="s">
        <v>962</v>
      </c>
      <c r="H3685" s="148" t="s">
        <v>19</v>
      </c>
      <c r="I3685" s="150"/>
      <c r="L3685" s="147"/>
      <c r="M3685" s="151"/>
      <c r="T3685" s="152"/>
      <c r="AT3685" s="148" t="s">
        <v>176</v>
      </c>
      <c r="AU3685" s="148" t="s">
        <v>86</v>
      </c>
      <c r="AV3685" s="12" t="s">
        <v>84</v>
      </c>
      <c r="AW3685" s="12" t="s">
        <v>37</v>
      </c>
      <c r="AX3685" s="12" t="s">
        <v>76</v>
      </c>
      <c r="AY3685" s="148" t="s">
        <v>163</v>
      </c>
    </row>
    <row r="3686" spans="2:65" s="13" customFormat="1">
      <c r="B3686" s="153"/>
      <c r="D3686" s="141" t="s">
        <v>176</v>
      </c>
      <c r="E3686" s="154" t="s">
        <v>19</v>
      </c>
      <c r="F3686" s="155" t="s">
        <v>1082</v>
      </c>
      <c r="H3686" s="156">
        <v>13.253</v>
      </c>
      <c r="I3686" s="157"/>
      <c r="L3686" s="153"/>
      <c r="M3686" s="158"/>
      <c r="T3686" s="159"/>
      <c r="AT3686" s="154" t="s">
        <v>176</v>
      </c>
      <c r="AU3686" s="154" t="s">
        <v>86</v>
      </c>
      <c r="AV3686" s="13" t="s">
        <v>86</v>
      </c>
      <c r="AW3686" s="13" t="s">
        <v>37</v>
      </c>
      <c r="AX3686" s="13" t="s">
        <v>76</v>
      </c>
      <c r="AY3686" s="154" t="s">
        <v>163</v>
      </c>
    </row>
    <row r="3687" spans="2:65" s="12" customFormat="1" ht="20.399999999999999">
      <c r="B3687" s="147"/>
      <c r="D3687" s="141" t="s">
        <v>176</v>
      </c>
      <c r="E3687" s="148" t="s">
        <v>19</v>
      </c>
      <c r="F3687" s="149" t="s">
        <v>830</v>
      </c>
      <c r="H3687" s="148" t="s">
        <v>19</v>
      </c>
      <c r="I3687" s="150"/>
      <c r="L3687" s="147"/>
      <c r="M3687" s="151"/>
      <c r="T3687" s="152"/>
      <c r="AT3687" s="148" t="s">
        <v>176</v>
      </c>
      <c r="AU3687" s="148" t="s">
        <v>86</v>
      </c>
      <c r="AV3687" s="12" t="s">
        <v>84</v>
      </c>
      <c r="AW3687" s="12" t="s">
        <v>37</v>
      </c>
      <c r="AX3687" s="12" t="s">
        <v>76</v>
      </c>
      <c r="AY3687" s="148" t="s">
        <v>163</v>
      </c>
    </row>
    <row r="3688" spans="2:65" s="12" customFormat="1">
      <c r="B3688" s="147"/>
      <c r="D3688" s="141" t="s">
        <v>176</v>
      </c>
      <c r="E3688" s="148" t="s">
        <v>19</v>
      </c>
      <c r="F3688" s="149" t="s">
        <v>2468</v>
      </c>
      <c r="H3688" s="148" t="s">
        <v>19</v>
      </c>
      <c r="I3688" s="150"/>
      <c r="L3688" s="147"/>
      <c r="M3688" s="151"/>
      <c r="T3688" s="152"/>
      <c r="AT3688" s="148" t="s">
        <v>176</v>
      </c>
      <c r="AU3688" s="148" t="s">
        <v>86</v>
      </c>
      <c r="AV3688" s="12" t="s">
        <v>84</v>
      </c>
      <c r="AW3688" s="12" t="s">
        <v>37</v>
      </c>
      <c r="AX3688" s="12" t="s">
        <v>76</v>
      </c>
      <c r="AY3688" s="148" t="s">
        <v>163</v>
      </c>
    </row>
    <row r="3689" spans="2:65" s="13" customFormat="1">
      <c r="B3689" s="153"/>
      <c r="D3689" s="141" t="s">
        <v>176</v>
      </c>
      <c r="E3689" s="154" t="s">
        <v>19</v>
      </c>
      <c r="F3689" s="155" t="s">
        <v>2477</v>
      </c>
      <c r="H3689" s="156">
        <v>7.2</v>
      </c>
      <c r="I3689" s="157"/>
      <c r="L3689" s="153"/>
      <c r="M3689" s="158"/>
      <c r="T3689" s="159"/>
      <c r="AT3689" s="154" t="s">
        <v>176</v>
      </c>
      <c r="AU3689" s="154" t="s">
        <v>86</v>
      </c>
      <c r="AV3689" s="13" t="s">
        <v>86</v>
      </c>
      <c r="AW3689" s="13" t="s">
        <v>37</v>
      </c>
      <c r="AX3689" s="13" t="s">
        <v>76</v>
      </c>
      <c r="AY3689" s="154" t="s">
        <v>163</v>
      </c>
    </row>
    <row r="3690" spans="2:65" s="12" customFormat="1">
      <c r="B3690" s="147"/>
      <c r="D3690" s="141" t="s">
        <v>176</v>
      </c>
      <c r="E3690" s="148" t="s">
        <v>19</v>
      </c>
      <c r="F3690" s="149" t="s">
        <v>831</v>
      </c>
      <c r="H3690" s="148" t="s">
        <v>19</v>
      </c>
      <c r="I3690" s="150"/>
      <c r="L3690" s="147"/>
      <c r="M3690" s="151"/>
      <c r="T3690" s="152"/>
      <c r="AT3690" s="148" t="s">
        <v>176</v>
      </c>
      <c r="AU3690" s="148" t="s">
        <v>86</v>
      </c>
      <c r="AV3690" s="12" t="s">
        <v>84</v>
      </c>
      <c r="AW3690" s="12" t="s">
        <v>37</v>
      </c>
      <c r="AX3690" s="12" t="s">
        <v>76</v>
      </c>
      <c r="AY3690" s="148" t="s">
        <v>163</v>
      </c>
    </row>
    <row r="3691" spans="2:65" s="13" customFormat="1">
      <c r="B3691" s="153"/>
      <c r="D3691" s="141" t="s">
        <v>176</v>
      </c>
      <c r="E3691" s="154" t="s">
        <v>19</v>
      </c>
      <c r="F3691" s="155" t="s">
        <v>2478</v>
      </c>
      <c r="H3691" s="156">
        <v>4.1399999999999997</v>
      </c>
      <c r="I3691" s="157"/>
      <c r="L3691" s="153"/>
      <c r="M3691" s="158"/>
      <c r="T3691" s="159"/>
      <c r="AT3691" s="154" t="s">
        <v>176</v>
      </c>
      <c r="AU3691" s="154" t="s">
        <v>86</v>
      </c>
      <c r="AV3691" s="13" t="s">
        <v>86</v>
      </c>
      <c r="AW3691" s="13" t="s">
        <v>37</v>
      </c>
      <c r="AX3691" s="13" t="s">
        <v>76</v>
      </c>
      <c r="AY3691" s="154" t="s">
        <v>163</v>
      </c>
    </row>
    <row r="3692" spans="2:65" s="14" customFormat="1">
      <c r="B3692" s="160"/>
      <c r="D3692" s="141" t="s">
        <v>176</v>
      </c>
      <c r="E3692" s="161" t="s">
        <v>19</v>
      </c>
      <c r="F3692" s="162" t="s">
        <v>178</v>
      </c>
      <c r="H3692" s="163">
        <v>172.52500000000001</v>
      </c>
      <c r="I3692" s="164"/>
      <c r="L3692" s="160"/>
      <c r="M3692" s="165"/>
      <c r="T3692" s="166"/>
      <c r="AT3692" s="161" t="s">
        <v>176</v>
      </c>
      <c r="AU3692" s="161" t="s">
        <v>86</v>
      </c>
      <c r="AV3692" s="14" t="s">
        <v>170</v>
      </c>
      <c r="AW3692" s="14" t="s">
        <v>37</v>
      </c>
      <c r="AX3692" s="14" t="s">
        <v>84</v>
      </c>
      <c r="AY3692" s="161" t="s">
        <v>163</v>
      </c>
    </row>
    <row r="3693" spans="2:65" s="1" customFormat="1" ht="24.15" customHeight="1">
      <c r="B3693" s="33"/>
      <c r="C3693" s="128" t="s">
        <v>2546</v>
      </c>
      <c r="D3693" s="128" t="s">
        <v>165</v>
      </c>
      <c r="E3693" s="129" t="s">
        <v>2547</v>
      </c>
      <c r="F3693" s="130" t="s">
        <v>2548</v>
      </c>
      <c r="G3693" s="131" t="s">
        <v>1696</v>
      </c>
      <c r="H3693" s="185"/>
      <c r="I3693" s="133"/>
      <c r="J3693" s="134">
        <f>ROUND(I3693*H3693,2)</f>
        <v>0</v>
      </c>
      <c r="K3693" s="130" t="s">
        <v>169</v>
      </c>
      <c r="L3693" s="33"/>
      <c r="M3693" s="135" t="s">
        <v>19</v>
      </c>
      <c r="N3693" s="136" t="s">
        <v>47</v>
      </c>
      <c r="P3693" s="137">
        <f>O3693*H3693</f>
        <v>0</v>
      </c>
      <c r="Q3693" s="137">
        <v>0</v>
      </c>
      <c r="R3693" s="137">
        <f>Q3693*H3693</f>
        <v>0</v>
      </c>
      <c r="S3693" s="137">
        <v>0</v>
      </c>
      <c r="T3693" s="138">
        <f>S3693*H3693</f>
        <v>0</v>
      </c>
      <c r="AR3693" s="139" t="s">
        <v>302</v>
      </c>
      <c r="AT3693" s="139" t="s">
        <v>165</v>
      </c>
      <c r="AU3693" s="139" t="s">
        <v>86</v>
      </c>
      <c r="AY3693" s="18" t="s">
        <v>163</v>
      </c>
      <c r="BE3693" s="140">
        <f>IF(N3693="základní",J3693,0)</f>
        <v>0</v>
      </c>
      <c r="BF3693" s="140">
        <f>IF(N3693="snížená",J3693,0)</f>
        <v>0</v>
      </c>
      <c r="BG3693" s="140">
        <f>IF(N3693="zákl. přenesená",J3693,0)</f>
        <v>0</v>
      </c>
      <c r="BH3693" s="140">
        <f>IF(N3693="sníž. přenesená",J3693,0)</f>
        <v>0</v>
      </c>
      <c r="BI3693" s="140">
        <f>IF(N3693="nulová",J3693,0)</f>
        <v>0</v>
      </c>
      <c r="BJ3693" s="18" t="s">
        <v>84</v>
      </c>
      <c r="BK3693" s="140">
        <f>ROUND(I3693*H3693,2)</f>
        <v>0</v>
      </c>
      <c r="BL3693" s="18" t="s">
        <v>302</v>
      </c>
      <c r="BM3693" s="139" t="s">
        <v>2549</v>
      </c>
    </row>
    <row r="3694" spans="2:65" s="1" customFormat="1" ht="28.8">
      <c r="B3694" s="33"/>
      <c r="D3694" s="141" t="s">
        <v>172</v>
      </c>
      <c r="F3694" s="142" t="s">
        <v>2550</v>
      </c>
      <c r="I3694" s="143"/>
      <c r="L3694" s="33"/>
      <c r="M3694" s="144"/>
      <c r="T3694" s="54"/>
      <c r="AT3694" s="18" t="s">
        <v>172</v>
      </c>
      <c r="AU3694" s="18" t="s">
        <v>86</v>
      </c>
    </row>
    <row r="3695" spans="2:65" s="1" customFormat="1">
      <c r="B3695" s="33"/>
      <c r="D3695" s="145" t="s">
        <v>174</v>
      </c>
      <c r="F3695" s="146" t="s">
        <v>2551</v>
      </c>
      <c r="I3695" s="143"/>
      <c r="L3695" s="33"/>
      <c r="M3695" s="144"/>
      <c r="T3695" s="54"/>
      <c r="AT3695" s="18" t="s">
        <v>174</v>
      </c>
      <c r="AU3695" s="18" t="s">
        <v>86</v>
      </c>
    </row>
    <row r="3696" spans="2:65" s="11" customFormat="1" ht="22.8" customHeight="1">
      <c r="B3696" s="116"/>
      <c r="D3696" s="117" t="s">
        <v>75</v>
      </c>
      <c r="E3696" s="126" t="s">
        <v>2552</v>
      </c>
      <c r="F3696" s="126" t="s">
        <v>2553</v>
      </c>
      <c r="I3696" s="119"/>
      <c r="J3696" s="127">
        <f>BK3696</f>
        <v>0</v>
      </c>
      <c r="L3696" s="116"/>
      <c r="M3696" s="121"/>
      <c r="P3696" s="122">
        <f>SUM(P3697:P3722)</f>
        <v>0</v>
      </c>
      <c r="R3696" s="122">
        <f>SUM(R3697:R3722)</f>
        <v>0.22786200000000001</v>
      </c>
      <c r="T3696" s="123">
        <f>SUM(T3697:T3722)</f>
        <v>0</v>
      </c>
      <c r="AR3696" s="117" t="s">
        <v>86</v>
      </c>
      <c r="AT3696" s="124" t="s">
        <v>75</v>
      </c>
      <c r="AU3696" s="124" t="s">
        <v>84</v>
      </c>
      <c r="AY3696" s="117" t="s">
        <v>163</v>
      </c>
      <c r="BK3696" s="125">
        <f>SUM(BK3697:BK3722)</f>
        <v>0</v>
      </c>
    </row>
    <row r="3697" spans="2:65" s="1" customFormat="1" ht="24.15" customHeight="1">
      <c r="B3697" s="33"/>
      <c r="C3697" s="128" t="s">
        <v>2554</v>
      </c>
      <c r="D3697" s="128" t="s">
        <v>165</v>
      </c>
      <c r="E3697" s="129" t="s">
        <v>2555</v>
      </c>
      <c r="F3697" s="130" t="s">
        <v>2556</v>
      </c>
      <c r="G3697" s="131" t="s">
        <v>202</v>
      </c>
      <c r="H3697" s="132">
        <v>3.6</v>
      </c>
      <c r="I3697" s="133"/>
      <c r="J3697" s="134">
        <f>ROUND(I3697*H3697,2)</f>
        <v>0</v>
      </c>
      <c r="K3697" s="130" t="s">
        <v>169</v>
      </c>
      <c r="L3697" s="33"/>
      <c r="M3697" s="135" t="s">
        <v>19</v>
      </c>
      <c r="N3697" s="136" t="s">
        <v>47</v>
      </c>
      <c r="P3697" s="137">
        <f>O3697*H3697</f>
        <v>0</v>
      </c>
      <c r="Q3697" s="137">
        <v>3.9199999999999999E-3</v>
      </c>
      <c r="R3697" s="137">
        <f>Q3697*H3697</f>
        <v>1.4112E-2</v>
      </c>
      <c r="S3697" s="137">
        <v>0</v>
      </c>
      <c r="T3697" s="138">
        <f>S3697*H3697</f>
        <v>0</v>
      </c>
      <c r="AR3697" s="139" t="s">
        <v>302</v>
      </c>
      <c r="AT3697" s="139" t="s">
        <v>165</v>
      </c>
      <c r="AU3697" s="139" t="s">
        <v>86</v>
      </c>
      <c r="AY3697" s="18" t="s">
        <v>163</v>
      </c>
      <c r="BE3697" s="140">
        <f>IF(N3697="základní",J3697,0)</f>
        <v>0</v>
      </c>
      <c r="BF3697" s="140">
        <f>IF(N3697="snížená",J3697,0)</f>
        <v>0</v>
      </c>
      <c r="BG3697" s="140">
        <f>IF(N3697="zákl. přenesená",J3697,0)</f>
        <v>0</v>
      </c>
      <c r="BH3697" s="140">
        <f>IF(N3697="sníž. přenesená",J3697,0)</f>
        <v>0</v>
      </c>
      <c r="BI3697" s="140">
        <f>IF(N3697="nulová",J3697,0)</f>
        <v>0</v>
      </c>
      <c r="BJ3697" s="18" t="s">
        <v>84</v>
      </c>
      <c r="BK3697" s="140">
        <f>ROUND(I3697*H3697,2)</f>
        <v>0</v>
      </c>
      <c r="BL3697" s="18" t="s">
        <v>302</v>
      </c>
      <c r="BM3697" s="139" t="s">
        <v>2557</v>
      </c>
    </row>
    <row r="3698" spans="2:65" s="1" customFormat="1" ht="38.4">
      <c r="B3698" s="33"/>
      <c r="D3698" s="141" t="s">
        <v>172</v>
      </c>
      <c r="F3698" s="142" t="s">
        <v>2558</v>
      </c>
      <c r="I3698" s="143"/>
      <c r="L3698" s="33"/>
      <c r="M3698" s="144"/>
      <c r="T3698" s="54"/>
      <c r="AT3698" s="18" t="s">
        <v>172</v>
      </c>
      <c r="AU3698" s="18" t="s">
        <v>86</v>
      </c>
    </row>
    <row r="3699" spans="2:65" s="1" customFormat="1">
      <c r="B3699" s="33"/>
      <c r="D3699" s="145" t="s">
        <v>174</v>
      </c>
      <c r="F3699" s="146" t="s">
        <v>2559</v>
      </c>
      <c r="I3699" s="143"/>
      <c r="L3699" s="33"/>
      <c r="M3699" s="144"/>
      <c r="T3699" s="54"/>
      <c r="AT3699" s="18" t="s">
        <v>174</v>
      </c>
      <c r="AU3699" s="18" t="s">
        <v>86</v>
      </c>
    </row>
    <row r="3700" spans="2:65" s="12" customFormat="1">
      <c r="B3700" s="147"/>
      <c r="D3700" s="141" t="s">
        <v>176</v>
      </c>
      <c r="E3700" s="148" t="s">
        <v>19</v>
      </c>
      <c r="F3700" s="149" t="s">
        <v>805</v>
      </c>
      <c r="H3700" s="148" t="s">
        <v>19</v>
      </c>
      <c r="I3700" s="150"/>
      <c r="L3700" s="147"/>
      <c r="M3700" s="151"/>
      <c r="T3700" s="152"/>
      <c r="AT3700" s="148" t="s">
        <v>176</v>
      </c>
      <c r="AU3700" s="148" t="s">
        <v>86</v>
      </c>
      <c r="AV3700" s="12" t="s">
        <v>84</v>
      </c>
      <c r="AW3700" s="12" t="s">
        <v>37</v>
      </c>
      <c r="AX3700" s="12" t="s">
        <v>76</v>
      </c>
      <c r="AY3700" s="148" t="s">
        <v>163</v>
      </c>
    </row>
    <row r="3701" spans="2:65" s="12" customFormat="1">
      <c r="B3701" s="147"/>
      <c r="D3701" s="141" t="s">
        <v>176</v>
      </c>
      <c r="E3701" s="148" t="s">
        <v>19</v>
      </c>
      <c r="F3701" s="149" t="s">
        <v>806</v>
      </c>
      <c r="H3701" s="148" t="s">
        <v>19</v>
      </c>
      <c r="I3701" s="150"/>
      <c r="L3701" s="147"/>
      <c r="M3701" s="151"/>
      <c r="T3701" s="152"/>
      <c r="AT3701" s="148" t="s">
        <v>176</v>
      </c>
      <c r="AU3701" s="148" t="s">
        <v>86</v>
      </c>
      <c r="AV3701" s="12" t="s">
        <v>84</v>
      </c>
      <c r="AW3701" s="12" t="s">
        <v>37</v>
      </c>
      <c r="AX3701" s="12" t="s">
        <v>76</v>
      </c>
      <c r="AY3701" s="148" t="s">
        <v>163</v>
      </c>
    </row>
    <row r="3702" spans="2:65" s="13" customFormat="1">
      <c r="B3702" s="153"/>
      <c r="D3702" s="141" t="s">
        <v>176</v>
      </c>
      <c r="E3702" s="154" t="s">
        <v>19</v>
      </c>
      <c r="F3702" s="155" t="s">
        <v>2560</v>
      </c>
      <c r="H3702" s="156">
        <v>3.6</v>
      </c>
      <c r="I3702" s="157"/>
      <c r="L3702" s="153"/>
      <c r="M3702" s="158"/>
      <c r="T3702" s="159"/>
      <c r="AT3702" s="154" t="s">
        <v>176</v>
      </c>
      <c r="AU3702" s="154" t="s">
        <v>86</v>
      </c>
      <c r="AV3702" s="13" t="s">
        <v>86</v>
      </c>
      <c r="AW3702" s="13" t="s">
        <v>37</v>
      </c>
      <c r="AX3702" s="13" t="s">
        <v>76</v>
      </c>
      <c r="AY3702" s="154" t="s">
        <v>163</v>
      </c>
    </row>
    <row r="3703" spans="2:65" s="14" customFormat="1">
      <c r="B3703" s="160"/>
      <c r="D3703" s="141" t="s">
        <v>176</v>
      </c>
      <c r="E3703" s="161" t="s">
        <v>19</v>
      </c>
      <c r="F3703" s="162" t="s">
        <v>178</v>
      </c>
      <c r="H3703" s="163">
        <v>3.6</v>
      </c>
      <c r="I3703" s="164"/>
      <c r="L3703" s="160"/>
      <c r="M3703" s="165"/>
      <c r="T3703" s="166"/>
      <c r="AT3703" s="161" t="s">
        <v>176</v>
      </c>
      <c r="AU3703" s="161" t="s">
        <v>86</v>
      </c>
      <c r="AV3703" s="14" t="s">
        <v>170</v>
      </c>
      <c r="AW3703" s="14" t="s">
        <v>37</v>
      </c>
      <c r="AX3703" s="14" t="s">
        <v>84</v>
      </c>
      <c r="AY3703" s="161" t="s">
        <v>163</v>
      </c>
    </row>
    <row r="3704" spans="2:65" s="1" customFormat="1" ht="33" customHeight="1">
      <c r="B3704" s="33"/>
      <c r="C3704" s="128" t="s">
        <v>2561</v>
      </c>
      <c r="D3704" s="128" t="s">
        <v>165</v>
      </c>
      <c r="E3704" s="129" t="s">
        <v>2562</v>
      </c>
      <c r="F3704" s="130" t="s">
        <v>2563</v>
      </c>
      <c r="G3704" s="131" t="s">
        <v>202</v>
      </c>
      <c r="H3704" s="132">
        <v>3.6</v>
      </c>
      <c r="I3704" s="133"/>
      <c r="J3704" s="134">
        <f>ROUND(I3704*H3704,2)</f>
        <v>0</v>
      </c>
      <c r="K3704" s="130" t="s">
        <v>169</v>
      </c>
      <c r="L3704" s="33"/>
      <c r="M3704" s="135" t="s">
        <v>19</v>
      </c>
      <c r="N3704" s="136" t="s">
        <v>47</v>
      </c>
      <c r="P3704" s="137">
        <f>O3704*H3704</f>
        <v>0</v>
      </c>
      <c r="Q3704" s="137">
        <v>2.4499999999999999E-3</v>
      </c>
      <c r="R3704" s="137">
        <f>Q3704*H3704</f>
        <v>8.8199999999999997E-3</v>
      </c>
      <c r="S3704" s="137">
        <v>0</v>
      </c>
      <c r="T3704" s="138">
        <f>S3704*H3704</f>
        <v>0</v>
      </c>
      <c r="AR3704" s="139" t="s">
        <v>302</v>
      </c>
      <c r="AT3704" s="139" t="s">
        <v>165</v>
      </c>
      <c r="AU3704" s="139" t="s">
        <v>86</v>
      </c>
      <c r="AY3704" s="18" t="s">
        <v>163</v>
      </c>
      <c r="BE3704" s="140">
        <f>IF(N3704="základní",J3704,0)</f>
        <v>0</v>
      </c>
      <c r="BF3704" s="140">
        <f>IF(N3704="snížená",J3704,0)</f>
        <v>0</v>
      </c>
      <c r="BG3704" s="140">
        <f>IF(N3704="zákl. přenesená",J3704,0)</f>
        <v>0</v>
      </c>
      <c r="BH3704" s="140">
        <f>IF(N3704="sníž. přenesená",J3704,0)</f>
        <v>0</v>
      </c>
      <c r="BI3704" s="140">
        <f>IF(N3704="nulová",J3704,0)</f>
        <v>0</v>
      </c>
      <c r="BJ3704" s="18" t="s">
        <v>84</v>
      </c>
      <c r="BK3704" s="140">
        <f>ROUND(I3704*H3704,2)</f>
        <v>0</v>
      </c>
      <c r="BL3704" s="18" t="s">
        <v>302</v>
      </c>
      <c r="BM3704" s="139" t="s">
        <v>2564</v>
      </c>
    </row>
    <row r="3705" spans="2:65" s="1" customFormat="1" ht="38.4">
      <c r="B3705" s="33"/>
      <c r="D3705" s="141" t="s">
        <v>172</v>
      </c>
      <c r="F3705" s="142" t="s">
        <v>2565</v>
      </c>
      <c r="I3705" s="143"/>
      <c r="L3705" s="33"/>
      <c r="M3705" s="144"/>
      <c r="T3705" s="54"/>
      <c r="AT3705" s="18" t="s">
        <v>172</v>
      </c>
      <c r="AU3705" s="18" t="s">
        <v>86</v>
      </c>
    </row>
    <row r="3706" spans="2:65" s="1" customFormat="1">
      <c r="B3706" s="33"/>
      <c r="D3706" s="145" t="s">
        <v>174</v>
      </c>
      <c r="F3706" s="146" t="s">
        <v>2566</v>
      </c>
      <c r="I3706" s="143"/>
      <c r="L3706" s="33"/>
      <c r="M3706" s="144"/>
      <c r="T3706" s="54"/>
      <c r="AT3706" s="18" t="s">
        <v>174</v>
      </c>
      <c r="AU3706" s="18" t="s">
        <v>86</v>
      </c>
    </row>
    <row r="3707" spans="2:65" s="12" customFormat="1">
      <c r="B3707" s="147"/>
      <c r="D3707" s="141" t="s">
        <v>176</v>
      </c>
      <c r="E3707" s="148" t="s">
        <v>19</v>
      </c>
      <c r="F3707" s="149" t="s">
        <v>805</v>
      </c>
      <c r="H3707" s="148" t="s">
        <v>19</v>
      </c>
      <c r="I3707" s="150"/>
      <c r="L3707" s="147"/>
      <c r="M3707" s="151"/>
      <c r="T3707" s="152"/>
      <c r="AT3707" s="148" t="s">
        <v>176</v>
      </c>
      <c r="AU3707" s="148" t="s">
        <v>86</v>
      </c>
      <c r="AV3707" s="12" t="s">
        <v>84</v>
      </c>
      <c r="AW3707" s="12" t="s">
        <v>37</v>
      </c>
      <c r="AX3707" s="12" t="s">
        <v>76</v>
      </c>
      <c r="AY3707" s="148" t="s">
        <v>163</v>
      </c>
    </row>
    <row r="3708" spans="2:65" s="12" customFormat="1">
      <c r="B3708" s="147"/>
      <c r="D3708" s="141" t="s">
        <v>176</v>
      </c>
      <c r="E3708" s="148" t="s">
        <v>19</v>
      </c>
      <c r="F3708" s="149" t="s">
        <v>806</v>
      </c>
      <c r="H3708" s="148" t="s">
        <v>19</v>
      </c>
      <c r="I3708" s="150"/>
      <c r="L3708" s="147"/>
      <c r="M3708" s="151"/>
      <c r="T3708" s="152"/>
      <c r="AT3708" s="148" t="s">
        <v>176</v>
      </c>
      <c r="AU3708" s="148" t="s">
        <v>86</v>
      </c>
      <c r="AV3708" s="12" t="s">
        <v>84</v>
      </c>
      <c r="AW3708" s="12" t="s">
        <v>37</v>
      </c>
      <c r="AX3708" s="12" t="s">
        <v>76</v>
      </c>
      <c r="AY3708" s="148" t="s">
        <v>163</v>
      </c>
    </row>
    <row r="3709" spans="2:65" s="13" customFormat="1">
      <c r="B3709" s="153"/>
      <c r="D3709" s="141" t="s">
        <v>176</v>
      </c>
      <c r="E3709" s="154" t="s">
        <v>19</v>
      </c>
      <c r="F3709" s="155" t="s">
        <v>2560</v>
      </c>
      <c r="H3709" s="156">
        <v>3.6</v>
      </c>
      <c r="I3709" s="157"/>
      <c r="L3709" s="153"/>
      <c r="M3709" s="158"/>
      <c r="T3709" s="159"/>
      <c r="AT3709" s="154" t="s">
        <v>176</v>
      </c>
      <c r="AU3709" s="154" t="s">
        <v>86</v>
      </c>
      <c r="AV3709" s="13" t="s">
        <v>86</v>
      </c>
      <c r="AW3709" s="13" t="s">
        <v>37</v>
      </c>
      <c r="AX3709" s="13" t="s">
        <v>76</v>
      </c>
      <c r="AY3709" s="154" t="s">
        <v>163</v>
      </c>
    </row>
    <row r="3710" spans="2:65" s="14" customFormat="1">
      <c r="B3710" s="160"/>
      <c r="D3710" s="141" t="s">
        <v>176</v>
      </c>
      <c r="E3710" s="161" t="s">
        <v>19</v>
      </c>
      <c r="F3710" s="162" t="s">
        <v>178</v>
      </c>
      <c r="H3710" s="163">
        <v>3.6</v>
      </c>
      <c r="I3710" s="164"/>
      <c r="L3710" s="160"/>
      <c r="M3710" s="165"/>
      <c r="T3710" s="166"/>
      <c r="AT3710" s="161" t="s">
        <v>176</v>
      </c>
      <c r="AU3710" s="161" t="s">
        <v>86</v>
      </c>
      <c r="AV3710" s="14" t="s">
        <v>170</v>
      </c>
      <c r="AW3710" s="14" t="s">
        <v>37</v>
      </c>
      <c r="AX3710" s="14" t="s">
        <v>84</v>
      </c>
      <c r="AY3710" s="161" t="s">
        <v>163</v>
      </c>
    </row>
    <row r="3711" spans="2:65" s="1" customFormat="1" ht="24.15" customHeight="1">
      <c r="B3711" s="33"/>
      <c r="C3711" s="167" t="s">
        <v>2567</v>
      </c>
      <c r="D3711" s="167" t="s">
        <v>323</v>
      </c>
      <c r="E3711" s="168" t="s">
        <v>2568</v>
      </c>
      <c r="F3711" s="169" t="s">
        <v>2569</v>
      </c>
      <c r="G3711" s="170" t="s">
        <v>187</v>
      </c>
      <c r="H3711" s="171">
        <v>1.782</v>
      </c>
      <c r="I3711" s="172"/>
      <c r="J3711" s="173">
        <f>ROUND(I3711*H3711,2)</f>
        <v>0</v>
      </c>
      <c r="K3711" s="169" t="s">
        <v>169</v>
      </c>
      <c r="L3711" s="174"/>
      <c r="M3711" s="175" t="s">
        <v>19</v>
      </c>
      <c r="N3711" s="176" t="s">
        <v>47</v>
      </c>
      <c r="P3711" s="137">
        <f>O3711*H3711</f>
        <v>0</v>
      </c>
      <c r="Q3711" s="137">
        <v>0.115</v>
      </c>
      <c r="R3711" s="137">
        <f>Q3711*H3711</f>
        <v>0.20493</v>
      </c>
      <c r="S3711" s="137">
        <v>0</v>
      </c>
      <c r="T3711" s="138">
        <f>S3711*H3711</f>
        <v>0</v>
      </c>
      <c r="AR3711" s="139" t="s">
        <v>403</v>
      </c>
      <c r="AT3711" s="139" t="s">
        <v>323</v>
      </c>
      <c r="AU3711" s="139" t="s">
        <v>86</v>
      </c>
      <c r="AY3711" s="18" t="s">
        <v>163</v>
      </c>
      <c r="BE3711" s="140">
        <f>IF(N3711="základní",J3711,0)</f>
        <v>0</v>
      </c>
      <c r="BF3711" s="140">
        <f>IF(N3711="snížená",J3711,0)</f>
        <v>0</v>
      </c>
      <c r="BG3711" s="140">
        <f>IF(N3711="zákl. přenesená",J3711,0)</f>
        <v>0</v>
      </c>
      <c r="BH3711" s="140">
        <f>IF(N3711="sníž. přenesená",J3711,0)</f>
        <v>0</v>
      </c>
      <c r="BI3711" s="140">
        <f>IF(N3711="nulová",J3711,0)</f>
        <v>0</v>
      </c>
      <c r="BJ3711" s="18" t="s">
        <v>84</v>
      </c>
      <c r="BK3711" s="140">
        <f>ROUND(I3711*H3711,2)</f>
        <v>0</v>
      </c>
      <c r="BL3711" s="18" t="s">
        <v>302</v>
      </c>
      <c r="BM3711" s="139" t="s">
        <v>2570</v>
      </c>
    </row>
    <row r="3712" spans="2:65" s="1" customFormat="1">
      <c r="B3712" s="33"/>
      <c r="D3712" s="141" t="s">
        <v>172</v>
      </c>
      <c r="F3712" s="142" t="s">
        <v>2569</v>
      </c>
      <c r="I3712" s="143"/>
      <c r="L3712" s="33"/>
      <c r="M3712" s="144"/>
      <c r="T3712" s="54"/>
      <c r="AT3712" s="18" t="s">
        <v>172</v>
      </c>
      <c r="AU3712" s="18" t="s">
        <v>86</v>
      </c>
    </row>
    <row r="3713" spans="2:65" s="12" customFormat="1">
      <c r="B3713" s="147"/>
      <c r="D3713" s="141" t="s">
        <v>176</v>
      </c>
      <c r="E3713" s="148" t="s">
        <v>19</v>
      </c>
      <c r="F3713" s="149" t="s">
        <v>805</v>
      </c>
      <c r="H3713" s="148" t="s">
        <v>19</v>
      </c>
      <c r="I3713" s="150"/>
      <c r="L3713" s="147"/>
      <c r="M3713" s="151"/>
      <c r="T3713" s="152"/>
      <c r="AT3713" s="148" t="s">
        <v>176</v>
      </c>
      <c r="AU3713" s="148" t="s">
        <v>86</v>
      </c>
      <c r="AV3713" s="12" t="s">
        <v>84</v>
      </c>
      <c r="AW3713" s="12" t="s">
        <v>37</v>
      </c>
      <c r="AX3713" s="12" t="s">
        <v>76</v>
      </c>
      <c r="AY3713" s="148" t="s">
        <v>163</v>
      </c>
    </row>
    <row r="3714" spans="2:65" s="12" customFormat="1">
      <c r="B3714" s="147"/>
      <c r="D3714" s="141" t="s">
        <v>176</v>
      </c>
      <c r="E3714" s="148" t="s">
        <v>19</v>
      </c>
      <c r="F3714" s="149" t="s">
        <v>2571</v>
      </c>
      <c r="H3714" s="148" t="s">
        <v>19</v>
      </c>
      <c r="I3714" s="150"/>
      <c r="L3714" s="147"/>
      <c r="M3714" s="151"/>
      <c r="T3714" s="152"/>
      <c r="AT3714" s="148" t="s">
        <v>176</v>
      </c>
      <c r="AU3714" s="148" t="s">
        <v>86</v>
      </c>
      <c r="AV3714" s="12" t="s">
        <v>84</v>
      </c>
      <c r="AW3714" s="12" t="s">
        <v>37</v>
      </c>
      <c r="AX3714" s="12" t="s">
        <v>76</v>
      </c>
      <c r="AY3714" s="148" t="s">
        <v>163</v>
      </c>
    </row>
    <row r="3715" spans="2:65" s="13" customFormat="1">
      <c r="B3715" s="153"/>
      <c r="D3715" s="141" t="s">
        <v>176</v>
      </c>
      <c r="E3715" s="154" t="s">
        <v>19</v>
      </c>
      <c r="F3715" s="155" t="s">
        <v>2572</v>
      </c>
      <c r="H3715" s="156">
        <v>1.08</v>
      </c>
      <c r="I3715" s="157"/>
      <c r="L3715" s="153"/>
      <c r="M3715" s="158"/>
      <c r="T3715" s="159"/>
      <c r="AT3715" s="154" t="s">
        <v>176</v>
      </c>
      <c r="AU3715" s="154" t="s">
        <v>86</v>
      </c>
      <c r="AV3715" s="13" t="s">
        <v>86</v>
      </c>
      <c r="AW3715" s="13" t="s">
        <v>37</v>
      </c>
      <c r="AX3715" s="13" t="s">
        <v>76</v>
      </c>
      <c r="AY3715" s="154" t="s">
        <v>163</v>
      </c>
    </row>
    <row r="3716" spans="2:65" s="12" customFormat="1">
      <c r="B3716" s="147"/>
      <c r="D3716" s="141" t="s">
        <v>176</v>
      </c>
      <c r="E3716" s="148" t="s">
        <v>19</v>
      </c>
      <c r="F3716" s="149" t="s">
        <v>2573</v>
      </c>
      <c r="H3716" s="148" t="s">
        <v>19</v>
      </c>
      <c r="I3716" s="150"/>
      <c r="L3716" s="147"/>
      <c r="M3716" s="151"/>
      <c r="T3716" s="152"/>
      <c r="AT3716" s="148" t="s">
        <v>176</v>
      </c>
      <c r="AU3716" s="148" t="s">
        <v>86</v>
      </c>
      <c r="AV3716" s="12" t="s">
        <v>84</v>
      </c>
      <c r="AW3716" s="12" t="s">
        <v>37</v>
      </c>
      <c r="AX3716" s="12" t="s">
        <v>76</v>
      </c>
      <c r="AY3716" s="148" t="s">
        <v>163</v>
      </c>
    </row>
    <row r="3717" spans="2:65" s="13" customFormat="1">
      <c r="B3717" s="153"/>
      <c r="D3717" s="141" t="s">
        <v>176</v>
      </c>
      <c r="E3717" s="154" t="s">
        <v>19</v>
      </c>
      <c r="F3717" s="155" t="s">
        <v>835</v>
      </c>
      <c r="H3717" s="156">
        <v>0.54</v>
      </c>
      <c r="I3717" s="157"/>
      <c r="L3717" s="153"/>
      <c r="M3717" s="158"/>
      <c r="T3717" s="159"/>
      <c r="AT3717" s="154" t="s">
        <v>176</v>
      </c>
      <c r="AU3717" s="154" t="s">
        <v>86</v>
      </c>
      <c r="AV3717" s="13" t="s">
        <v>86</v>
      </c>
      <c r="AW3717" s="13" t="s">
        <v>37</v>
      </c>
      <c r="AX3717" s="13" t="s">
        <v>76</v>
      </c>
      <c r="AY3717" s="154" t="s">
        <v>163</v>
      </c>
    </row>
    <row r="3718" spans="2:65" s="14" customFormat="1">
      <c r="B3718" s="160"/>
      <c r="D3718" s="141" t="s">
        <v>176</v>
      </c>
      <c r="E3718" s="161" t="s">
        <v>19</v>
      </c>
      <c r="F3718" s="162" t="s">
        <v>178</v>
      </c>
      <c r="H3718" s="163">
        <v>1.62</v>
      </c>
      <c r="I3718" s="164"/>
      <c r="L3718" s="160"/>
      <c r="M3718" s="165"/>
      <c r="T3718" s="166"/>
      <c r="AT3718" s="161" t="s">
        <v>176</v>
      </c>
      <c r="AU3718" s="161" t="s">
        <v>86</v>
      </c>
      <c r="AV3718" s="14" t="s">
        <v>170</v>
      </c>
      <c r="AW3718" s="14" t="s">
        <v>37</v>
      </c>
      <c r="AX3718" s="14" t="s">
        <v>84</v>
      </c>
      <c r="AY3718" s="161" t="s">
        <v>163</v>
      </c>
    </row>
    <row r="3719" spans="2:65" s="13" customFormat="1">
      <c r="B3719" s="153"/>
      <c r="D3719" s="141" t="s">
        <v>176</v>
      </c>
      <c r="F3719" s="155" t="s">
        <v>2574</v>
      </c>
      <c r="H3719" s="156">
        <v>1.782</v>
      </c>
      <c r="I3719" s="157"/>
      <c r="L3719" s="153"/>
      <c r="M3719" s="158"/>
      <c r="T3719" s="159"/>
      <c r="AT3719" s="154" t="s">
        <v>176</v>
      </c>
      <c r="AU3719" s="154" t="s">
        <v>86</v>
      </c>
      <c r="AV3719" s="13" t="s">
        <v>86</v>
      </c>
      <c r="AW3719" s="13" t="s">
        <v>4</v>
      </c>
      <c r="AX3719" s="13" t="s">
        <v>84</v>
      </c>
      <c r="AY3719" s="154" t="s">
        <v>163</v>
      </c>
    </row>
    <row r="3720" spans="2:65" s="1" customFormat="1" ht="24.15" customHeight="1">
      <c r="B3720" s="33"/>
      <c r="C3720" s="128" t="s">
        <v>2575</v>
      </c>
      <c r="D3720" s="128" t="s">
        <v>165</v>
      </c>
      <c r="E3720" s="129" t="s">
        <v>2576</v>
      </c>
      <c r="F3720" s="130" t="s">
        <v>2577</v>
      </c>
      <c r="G3720" s="131" t="s">
        <v>1696</v>
      </c>
      <c r="H3720" s="185"/>
      <c r="I3720" s="133"/>
      <c r="J3720" s="134">
        <f>ROUND(I3720*H3720,2)</f>
        <v>0</v>
      </c>
      <c r="K3720" s="130" t="s">
        <v>169</v>
      </c>
      <c r="L3720" s="33"/>
      <c r="M3720" s="135" t="s">
        <v>19</v>
      </c>
      <c r="N3720" s="136" t="s">
        <v>47</v>
      </c>
      <c r="P3720" s="137">
        <f>O3720*H3720</f>
        <v>0</v>
      </c>
      <c r="Q3720" s="137">
        <v>0</v>
      </c>
      <c r="R3720" s="137">
        <f>Q3720*H3720</f>
        <v>0</v>
      </c>
      <c r="S3720" s="137">
        <v>0</v>
      </c>
      <c r="T3720" s="138">
        <f>S3720*H3720</f>
        <v>0</v>
      </c>
      <c r="AR3720" s="139" t="s">
        <v>302</v>
      </c>
      <c r="AT3720" s="139" t="s">
        <v>165</v>
      </c>
      <c r="AU3720" s="139" t="s">
        <v>86</v>
      </c>
      <c r="AY3720" s="18" t="s">
        <v>163</v>
      </c>
      <c r="BE3720" s="140">
        <f>IF(N3720="základní",J3720,0)</f>
        <v>0</v>
      </c>
      <c r="BF3720" s="140">
        <f>IF(N3720="snížená",J3720,0)</f>
        <v>0</v>
      </c>
      <c r="BG3720" s="140">
        <f>IF(N3720="zákl. přenesená",J3720,0)</f>
        <v>0</v>
      </c>
      <c r="BH3720" s="140">
        <f>IF(N3720="sníž. přenesená",J3720,0)</f>
        <v>0</v>
      </c>
      <c r="BI3720" s="140">
        <f>IF(N3720="nulová",J3720,0)</f>
        <v>0</v>
      </c>
      <c r="BJ3720" s="18" t="s">
        <v>84</v>
      </c>
      <c r="BK3720" s="140">
        <f>ROUND(I3720*H3720,2)</f>
        <v>0</v>
      </c>
      <c r="BL3720" s="18" t="s">
        <v>302</v>
      </c>
      <c r="BM3720" s="139" t="s">
        <v>2578</v>
      </c>
    </row>
    <row r="3721" spans="2:65" s="1" customFormat="1" ht="38.4">
      <c r="B3721" s="33"/>
      <c r="D3721" s="141" t="s">
        <v>172</v>
      </c>
      <c r="F3721" s="142" t="s">
        <v>2579</v>
      </c>
      <c r="I3721" s="143"/>
      <c r="L3721" s="33"/>
      <c r="M3721" s="144"/>
      <c r="T3721" s="54"/>
      <c r="AT3721" s="18" t="s">
        <v>172</v>
      </c>
      <c r="AU3721" s="18" t="s">
        <v>86</v>
      </c>
    </row>
    <row r="3722" spans="2:65" s="1" customFormat="1">
      <c r="B3722" s="33"/>
      <c r="D3722" s="145" t="s">
        <v>174</v>
      </c>
      <c r="F3722" s="146" t="s">
        <v>2580</v>
      </c>
      <c r="I3722" s="143"/>
      <c r="L3722" s="33"/>
      <c r="M3722" s="144"/>
      <c r="T3722" s="54"/>
      <c r="AT3722" s="18" t="s">
        <v>174</v>
      </c>
      <c r="AU3722" s="18" t="s">
        <v>86</v>
      </c>
    </row>
    <row r="3723" spans="2:65" s="11" customFormat="1" ht="22.8" customHeight="1">
      <c r="B3723" s="116"/>
      <c r="D3723" s="117" t="s">
        <v>75</v>
      </c>
      <c r="E3723" s="126" t="s">
        <v>2581</v>
      </c>
      <c r="F3723" s="126" t="s">
        <v>2582</v>
      </c>
      <c r="I3723" s="119"/>
      <c r="J3723" s="127">
        <f>BK3723</f>
        <v>0</v>
      </c>
      <c r="L3723" s="116"/>
      <c r="M3723" s="121"/>
      <c r="P3723" s="122">
        <f>SUM(P3724:P3883)</f>
        <v>0</v>
      </c>
      <c r="R3723" s="122">
        <f>SUM(R3724:R3883)</f>
        <v>1.3614856600000003</v>
      </c>
      <c r="T3723" s="123">
        <f>SUM(T3724:T3883)</f>
        <v>0</v>
      </c>
      <c r="AR3723" s="117" t="s">
        <v>86</v>
      </c>
      <c r="AT3723" s="124" t="s">
        <v>75</v>
      </c>
      <c r="AU3723" s="124" t="s">
        <v>84</v>
      </c>
      <c r="AY3723" s="117" t="s">
        <v>163</v>
      </c>
      <c r="BK3723" s="125">
        <f>SUM(BK3724:BK3883)</f>
        <v>0</v>
      </c>
    </row>
    <row r="3724" spans="2:65" s="1" customFormat="1" ht="21.75" customHeight="1">
      <c r="B3724" s="33"/>
      <c r="C3724" s="128" t="s">
        <v>2583</v>
      </c>
      <c r="D3724" s="128" t="s">
        <v>165</v>
      </c>
      <c r="E3724" s="129" t="s">
        <v>2584</v>
      </c>
      <c r="F3724" s="130" t="s">
        <v>2585</v>
      </c>
      <c r="G3724" s="131" t="s">
        <v>187</v>
      </c>
      <c r="H3724" s="132">
        <v>349.44400000000002</v>
      </c>
      <c r="I3724" s="133"/>
      <c r="J3724" s="134">
        <f>ROUND(I3724*H3724,2)</f>
        <v>0</v>
      </c>
      <c r="K3724" s="130" t="s">
        <v>169</v>
      </c>
      <c r="L3724" s="33"/>
      <c r="M3724" s="135" t="s">
        <v>19</v>
      </c>
      <c r="N3724" s="136" t="s">
        <v>47</v>
      </c>
      <c r="P3724" s="137">
        <f>O3724*H3724</f>
        <v>0</v>
      </c>
      <c r="Q3724" s="137">
        <v>0</v>
      </c>
      <c r="R3724" s="137">
        <f>Q3724*H3724</f>
        <v>0</v>
      </c>
      <c r="S3724" s="137">
        <v>0</v>
      </c>
      <c r="T3724" s="138">
        <f>S3724*H3724</f>
        <v>0</v>
      </c>
      <c r="AR3724" s="139" t="s">
        <v>302</v>
      </c>
      <c r="AT3724" s="139" t="s">
        <v>165</v>
      </c>
      <c r="AU3724" s="139" t="s">
        <v>86</v>
      </c>
      <c r="AY3724" s="18" t="s">
        <v>163</v>
      </c>
      <c r="BE3724" s="140">
        <f>IF(N3724="základní",J3724,0)</f>
        <v>0</v>
      </c>
      <c r="BF3724" s="140">
        <f>IF(N3724="snížená",J3724,0)</f>
        <v>0</v>
      </c>
      <c r="BG3724" s="140">
        <f>IF(N3724="zákl. přenesená",J3724,0)</f>
        <v>0</v>
      </c>
      <c r="BH3724" s="140">
        <f>IF(N3724="sníž. přenesená",J3724,0)</f>
        <v>0</v>
      </c>
      <c r="BI3724" s="140">
        <f>IF(N3724="nulová",J3724,0)</f>
        <v>0</v>
      </c>
      <c r="BJ3724" s="18" t="s">
        <v>84</v>
      </c>
      <c r="BK3724" s="140">
        <f>ROUND(I3724*H3724,2)</f>
        <v>0</v>
      </c>
      <c r="BL3724" s="18" t="s">
        <v>302</v>
      </c>
      <c r="BM3724" s="139" t="s">
        <v>2586</v>
      </c>
    </row>
    <row r="3725" spans="2:65" s="1" customFormat="1" ht="19.2">
      <c r="B3725" s="33"/>
      <c r="D3725" s="141" t="s">
        <v>172</v>
      </c>
      <c r="F3725" s="142" t="s">
        <v>2587</v>
      </c>
      <c r="I3725" s="143"/>
      <c r="L3725" s="33"/>
      <c r="M3725" s="144"/>
      <c r="T3725" s="54"/>
      <c r="AT3725" s="18" t="s">
        <v>172</v>
      </c>
      <c r="AU3725" s="18" t="s">
        <v>86</v>
      </c>
    </row>
    <row r="3726" spans="2:65" s="1" customFormat="1">
      <c r="B3726" s="33"/>
      <c r="D3726" s="145" t="s">
        <v>174</v>
      </c>
      <c r="F3726" s="146" t="s">
        <v>2588</v>
      </c>
      <c r="I3726" s="143"/>
      <c r="L3726" s="33"/>
      <c r="M3726" s="144"/>
      <c r="T3726" s="54"/>
      <c r="AT3726" s="18" t="s">
        <v>174</v>
      </c>
      <c r="AU3726" s="18" t="s">
        <v>86</v>
      </c>
    </row>
    <row r="3727" spans="2:65" s="12" customFormat="1">
      <c r="B3727" s="147"/>
      <c r="D3727" s="141" t="s">
        <v>176</v>
      </c>
      <c r="E3727" s="148" t="s">
        <v>19</v>
      </c>
      <c r="F3727" s="149" t="s">
        <v>511</v>
      </c>
      <c r="H3727" s="148" t="s">
        <v>19</v>
      </c>
      <c r="I3727" s="150"/>
      <c r="L3727" s="147"/>
      <c r="M3727" s="151"/>
      <c r="T3727" s="152"/>
      <c r="AT3727" s="148" t="s">
        <v>176</v>
      </c>
      <c r="AU3727" s="148" t="s">
        <v>86</v>
      </c>
      <c r="AV3727" s="12" t="s">
        <v>84</v>
      </c>
      <c r="AW3727" s="12" t="s">
        <v>37</v>
      </c>
      <c r="AX3727" s="12" t="s">
        <v>76</v>
      </c>
      <c r="AY3727" s="148" t="s">
        <v>163</v>
      </c>
    </row>
    <row r="3728" spans="2:65" s="12" customFormat="1">
      <c r="B3728" s="147"/>
      <c r="D3728" s="141" t="s">
        <v>176</v>
      </c>
      <c r="E3728" s="148" t="s">
        <v>19</v>
      </c>
      <c r="F3728" s="149" t="s">
        <v>912</v>
      </c>
      <c r="H3728" s="148" t="s">
        <v>19</v>
      </c>
      <c r="I3728" s="150"/>
      <c r="L3728" s="147"/>
      <c r="M3728" s="151"/>
      <c r="T3728" s="152"/>
      <c r="AT3728" s="148" t="s">
        <v>176</v>
      </c>
      <c r="AU3728" s="148" t="s">
        <v>86</v>
      </c>
      <c r="AV3728" s="12" t="s">
        <v>84</v>
      </c>
      <c r="AW3728" s="12" t="s">
        <v>37</v>
      </c>
      <c r="AX3728" s="12" t="s">
        <v>76</v>
      </c>
      <c r="AY3728" s="148" t="s">
        <v>163</v>
      </c>
    </row>
    <row r="3729" spans="2:51" s="13" customFormat="1">
      <c r="B3729" s="153"/>
      <c r="D3729" s="141" t="s">
        <v>176</v>
      </c>
      <c r="E3729" s="154" t="s">
        <v>19</v>
      </c>
      <c r="F3729" s="155" t="s">
        <v>1064</v>
      </c>
      <c r="H3729" s="156">
        <v>11.183</v>
      </c>
      <c r="I3729" s="157"/>
      <c r="L3729" s="153"/>
      <c r="M3729" s="158"/>
      <c r="T3729" s="159"/>
      <c r="AT3729" s="154" t="s">
        <v>176</v>
      </c>
      <c r="AU3729" s="154" t="s">
        <v>86</v>
      </c>
      <c r="AV3729" s="13" t="s">
        <v>86</v>
      </c>
      <c r="AW3729" s="13" t="s">
        <v>37</v>
      </c>
      <c r="AX3729" s="13" t="s">
        <v>76</v>
      </c>
      <c r="AY3729" s="154" t="s">
        <v>163</v>
      </c>
    </row>
    <row r="3730" spans="2:51" s="12" customFormat="1">
      <c r="B3730" s="147"/>
      <c r="D3730" s="141" t="s">
        <v>176</v>
      </c>
      <c r="E3730" s="148" t="s">
        <v>19</v>
      </c>
      <c r="F3730" s="149" t="s">
        <v>922</v>
      </c>
      <c r="H3730" s="148" t="s">
        <v>19</v>
      </c>
      <c r="I3730" s="150"/>
      <c r="L3730" s="147"/>
      <c r="M3730" s="151"/>
      <c r="T3730" s="152"/>
      <c r="AT3730" s="148" t="s">
        <v>176</v>
      </c>
      <c r="AU3730" s="148" t="s">
        <v>86</v>
      </c>
      <c r="AV3730" s="12" t="s">
        <v>84</v>
      </c>
      <c r="AW3730" s="12" t="s">
        <v>37</v>
      </c>
      <c r="AX3730" s="12" t="s">
        <v>76</v>
      </c>
      <c r="AY3730" s="148" t="s">
        <v>163</v>
      </c>
    </row>
    <row r="3731" spans="2:51" s="13" customFormat="1">
      <c r="B3731" s="153"/>
      <c r="D3731" s="141" t="s">
        <v>176</v>
      </c>
      <c r="E3731" s="154" t="s">
        <v>19</v>
      </c>
      <c r="F3731" s="155" t="s">
        <v>1068</v>
      </c>
      <c r="H3731" s="156">
        <v>15.61</v>
      </c>
      <c r="I3731" s="157"/>
      <c r="L3731" s="153"/>
      <c r="M3731" s="158"/>
      <c r="T3731" s="159"/>
      <c r="AT3731" s="154" t="s">
        <v>176</v>
      </c>
      <c r="AU3731" s="154" t="s">
        <v>86</v>
      </c>
      <c r="AV3731" s="13" t="s">
        <v>86</v>
      </c>
      <c r="AW3731" s="13" t="s">
        <v>37</v>
      </c>
      <c r="AX3731" s="13" t="s">
        <v>76</v>
      </c>
      <c r="AY3731" s="154" t="s">
        <v>163</v>
      </c>
    </row>
    <row r="3732" spans="2:51" s="12" customFormat="1">
      <c r="B3732" s="147"/>
      <c r="D3732" s="141" t="s">
        <v>176</v>
      </c>
      <c r="E3732" s="148" t="s">
        <v>19</v>
      </c>
      <c r="F3732" s="149" t="s">
        <v>934</v>
      </c>
      <c r="H3732" s="148" t="s">
        <v>19</v>
      </c>
      <c r="I3732" s="150"/>
      <c r="L3732" s="147"/>
      <c r="M3732" s="151"/>
      <c r="T3732" s="152"/>
      <c r="AT3732" s="148" t="s">
        <v>176</v>
      </c>
      <c r="AU3732" s="148" t="s">
        <v>86</v>
      </c>
      <c r="AV3732" s="12" t="s">
        <v>84</v>
      </c>
      <c r="AW3732" s="12" t="s">
        <v>37</v>
      </c>
      <c r="AX3732" s="12" t="s">
        <v>76</v>
      </c>
      <c r="AY3732" s="148" t="s">
        <v>163</v>
      </c>
    </row>
    <row r="3733" spans="2:51" s="13" customFormat="1">
      <c r="B3733" s="153"/>
      <c r="D3733" s="141" t="s">
        <v>176</v>
      </c>
      <c r="E3733" s="154" t="s">
        <v>19</v>
      </c>
      <c r="F3733" s="155" t="s">
        <v>1072</v>
      </c>
      <c r="H3733" s="156">
        <v>54.38</v>
      </c>
      <c r="I3733" s="157"/>
      <c r="L3733" s="153"/>
      <c r="M3733" s="158"/>
      <c r="T3733" s="159"/>
      <c r="AT3733" s="154" t="s">
        <v>176</v>
      </c>
      <c r="AU3733" s="154" t="s">
        <v>86</v>
      </c>
      <c r="AV3733" s="13" t="s">
        <v>86</v>
      </c>
      <c r="AW3733" s="13" t="s">
        <v>37</v>
      </c>
      <c r="AX3733" s="13" t="s">
        <v>76</v>
      </c>
      <c r="AY3733" s="154" t="s">
        <v>163</v>
      </c>
    </row>
    <row r="3734" spans="2:51" s="12" customFormat="1">
      <c r="B3734" s="147"/>
      <c r="D3734" s="141" t="s">
        <v>176</v>
      </c>
      <c r="E3734" s="148" t="s">
        <v>19</v>
      </c>
      <c r="F3734" s="149" t="s">
        <v>937</v>
      </c>
      <c r="H3734" s="148" t="s">
        <v>19</v>
      </c>
      <c r="I3734" s="150"/>
      <c r="L3734" s="147"/>
      <c r="M3734" s="151"/>
      <c r="T3734" s="152"/>
      <c r="AT3734" s="148" t="s">
        <v>176</v>
      </c>
      <c r="AU3734" s="148" t="s">
        <v>86</v>
      </c>
      <c r="AV3734" s="12" t="s">
        <v>84</v>
      </c>
      <c r="AW3734" s="12" t="s">
        <v>37</v>
      </c>
      <c r="AX3734" s="12" t="s">
        <v>76</v>
      </c>
      <c r="AY3734" s="148" t="s">
        <v>163</v>
      </c>
    </row>
    <row r="3735" spans="2:51" s="13" customFormat="1">
      <c r="B3735" s="153"/>
      <c r="D3735" s="141" t="s">
        <v>176</v>
      </c>
      <c r="E3735" s="154" t="s">
        <v>19</v>
      </c>
      <c r="F3735" s="155" t="s">
        <v>1073</v>
      </c>
      <c r="H3735" s="156">
        <v>73</v>
      </c>
      <c r="I3735" s="157"/>
      <c r="L3735" s="153"/>
      <c r="M3735" s="158"/>
      <c r="T3735" s="159"/>
      <c r="AT3735" s="154" t="s">
        <v>176</v>
      </c>
      <c r="AU3735" s="154" t="s">
        <v>86</v>
      </c>
      <c r="AV3735" s="13" t="s">
        <v>86</v>
      </c>
      <c r="AW3735" s="13" t="s">
        <v>37</v>
      </c>
      <c r="AX3735" s="13" t="s">
        <v>76</v>
      </c>
      <c r="AY3735" s="154" t="s">
        <v>163</v>
      </c>
    </row>
    <row r="3736" spans="2:51" s="12" customFormat="1">
      <c r="B3736" s="147"/>
      <c r="D3736" s="141" t="s">
        <v>176</v>
      </c>
      <c r="E3736" s="148" t="s">
        <v>19</v>
      </c>
      <c r="F3736" s="149" t="s">
        <v>940</v>
      </c>
      <c r="H3736" s="148" t="s">
        <v>19</v>
      </c>
      <c r="I3736" s="150"/>
      <c r="L3736" s="147"/>
      <c r="M3736" s="151"/>
      <c r="T3736" s="152"/>
      <c r="AT3736" s="148" t="s">
        <v>176</v>
      </c>
      <c r="AU3736" s="148" t="s">
        <v>86</v>
      </c>
      <c r="AV3736" s="12" t="s">
        <v>84</v>
      </c>
      <c r="AW3736" s="12" t="s">
        <v>37</v>
      </c>
      <c r="AX3736" s="12" t="s">
        <v>76</v>
      </c>
      <c r="AY3736" s="148" t="s">
        <v>163</v>
      </c>
    </row>
    <row r="3737" spans="2:51" s="13" customFormat="1">
      <c r="B3737" s="153"/>
      <c r="D3737" s="141" t="s">
        <v>176</v>
      </c>
      <c r="E3737" s="154" t="s">
        <v>19</v>
      </c>
      <c r="F3737" s="155" t="s">
        <v>1074</v>
      </c>
      <c r="H3737" s="156">
        <v>8.5779999999999994</v>
      </c>
      <c r="I3737" s="157"/>
      <c r="L3737" s="153"/>
      <c r="M3737" s="158"/>
      <c r="T3737" s="159"/>
      <c r="AT3737" s="154" t="s">
        <v>176</v>
      </c>
      <c r="AU3737" s="154" t="s">
        <v>86</v>
      </c>
      <c r="AV3737" s="13" t="s">
        <v>86</v>
      </c>
      <c r="AW3737" s="13" t="s">
        <v>37</v>
      </c>
      <c r="AX3737" s="13" t="s">
        <v>76</v>
      </c>
      <c r="AY3737" s="154" t="s">
        <v>163</v>
      </c>
    </row>
    <row r="3738" spans="2:51" s="12" customFormat="1">
      <c r="B3738" s="147"/>
      <c r="D3738" s="141" t="s">
        <v>176</v>
      </c>
      <c r="E3738" s="148" t="s">
        <v>19</v>
      </c>
      <c r="F3738" s="149" t="s">
        <v>558</v>
      </c>
      <c r="H3738" s="148" t="s">
        <v>19</v>
      </c>
      <c r="I3738" s="150"/>
      <c r="L3738" s="147"/>
      <c r="M3738" s="151"/>
      <c r="T3738" s="152"/>
      <c r="AT3738" s="148" t="s">
        <v>176</v>
      </c>
      <c r="AU3738" s="148" t="s">
        <v>86</v>
      </c>
      <c r="AV3738" s="12" t="s">
        <v>84</v>
      </c>
      <c r="AW3738" s="12" t="s">
        <v>37</v>
      </c>
      <c r="AX3738" s="12" t="s">
        <v>76</v>
      </c>
      <c r="AY3738" s="148" t="s">
        <v>163</v>
      </c>
    </row>
    <row r="3739" spans="2:51" s="12" customFormat="1">
      <c r="B3739" s="147"/>
      <c r="D3739" s="141" t="s">
        <v>176</v>
      </c>
      <c r="E3739" s="148" t="s">
        <v>19</v>
      </c>
      <c r="F3739" s="149" t="s">
        <v>950</v>
      </c>
      <c r="H3739" s="148" t="s">
        <v>19</v>
      </c>
      <c r="I3739" s="150"/>
      <c r="L3739" s="147"/>
      <c r="M3739" s="151"/>
      <c r="T3739" s="152"/>
      <c r="AT3739" s="148" t="s">
        <v>176</v>
      </c>
      <c r="AU3739" s="148" t="s">
        <v>86</v>
      </c>
      <c r="AV3739" s="12" t="s">
        <v>84</v>
      </c>
      <c r="AW3739" s="12" t="s">
        <v>37</v>
      </c>
      <c r="AX3739" s="12" t="s">
        <v>76</v>
      </c>
      <c r="AY3739" s="148" t="s">
        <v>163</v>
      </c>
    </row>
    <row r="3740" spans="2:51" s="13" customFormat="1">
      <c r="B3740" s="153"/>
      <c r="D3740" s="141" t="s">
        <v>176</v>
      </c>
      <c r="E3740" s="154" t="s">
        <v>19</v>
      </c>
      <c r="F3740" s="155" t="s">
        <v>1078</v>
      </c>
      <c r="H3740" s="156">
        <v>14.175000000000001</v>
      </c>
      <c r="I3740" s="157"/>
      <c r="L3740" s="153"/>
      <c r="M3740" s="158"/>
      <c r="T3740" s="159"/>
      <c r="AT3740" s="154" t="s">
        <v>176</v>
      </c>
      <c r="AU3740" s="154" t="s">
        <v>86</v>
      </c>
      <c r="AV3740" s="13" t="s">
        <v>86</v>
      </c>
      <c r="AW3740" s="13" t="s">
        <v>37</v>
      </c>
      <c r="AX3740" s="13" t="s">
        <v>76</v>
      </c>
      <c r="AY3740" s="154" t="s">
        <v>163</v>
      </c>
    </row>
    <row r="3741" spans="2:51" s="12" customFormat="1">
      <c r="B3741" s="147"/>
      <c r="D3741" s="141" t="s">
        <v>176</v>
      </c>
      <c r="E3741" s="148" t="s">
        <v>19</v>
      </c>
      <c r="F3741" s="149" t="s">
        <v>959</v>
      </c>
      <c r="H3741" s="148" t="s">
        <v>19</v>
      </c>
      <c r="I3741" s="150"/>
      <c r="L3741" s="147"/>
      <c r="M3741" s="151"/>
      <c r="T3741" s="152"/>
      <c r="AT3741" s="148" t="s">
        <v>176</v>
      </c>
      <c r="AU3741" s="148" t="s">
        <v>86</v>
      </c>
      <c r="AV3741" s="12" t="s">
        <v>84</v>
      </c>
      <c r="AW3741" s="12" t="s">
        <v>37</v>
      </c>
      <c r="AX3741" s="12" t="s">
        <v>76</v>
      </c>
      <c r="AY3741" s="148" t="s">
        <v>163</v>
      </c>
    </row>
    <row r="3742" spans="2:51" s="13" customFormat="1">
      <c r="B3742" s="153"/>
      <c r="D3742" s="141" t="s">
        <v>176</v>
      </c>
      <c r="E3742" s="154" t="s">
        <v>19</v>
      </c>
      <c r="F3742" s="155" t="s">
        <v>1068</v>
      </c>
      <c r="H3742" s="156">
        <v>15.61</v>
      </c>
      <c r="I3742" s="157"/>
      <c r="L3742" s="153"/>
      <c r="M3742" s="158"/>
      <c r="T3742" s="159"/>
      <c r="AT3742" s="154" t="s">
        <v>176</v>
      </c>
      <c r="AU3742" s="154" t="s">
        <v>86</v>
      </c>
      <c r="AV3742" s="13" t="s">
        <v>86</v>
      </c>
      <c r="AW3742" s="13" t="s">
        <v>37</v>
      </c>
      <c r="AX3742" s="13" t="s">
        <v>76</v>
      </c>
      <c r="AY3742" s="154" t="s">
        <v>163</v>
      </c>
    </row>
    <row r="3743" spans="2:51" s="12" customFormat="1">
      <c r="B3743" s="147"/>
      <c r="D3743" s="141" t="s">
        <v>176</v>
      </c>
      <c r="E3743" s="148" t="s">
        <v>19</v>
      </c>
      <c r="F3743" s="149" t="s">
        <v>965</v>
      </c>
      <c r="H3743" s="148" t="s">
        <v>19</v>
      </c>
      <c r="I3743" s="150"/>
      <c r="L3743" s="147"/>
      <c r="M3743" s="151"/>
      <c r="T3743" s="152"/>
      <c r="AT3743" s="148" t="s">
        <v>176</v>
      </c>
      <c r="AU3743" s="148" t="s">
        <v>86</v>
      </c>
      <c r="AV3743" s="12" t="s">
        <v>84</v>
      </c>
      <c r="AW3743" s="12" t="s">
        <v>37</v>
      </c>
      <c r="AX3743" s="12" t="s">
        <v>76</v>
      </c>
      <c r="AY3743" s="148" t="s">
        <v>163</v>
      </c>
    </row>
    <row r="3744" spans="2:51" s="13" customFormat="1">
      <c r="B3744" s="153"/>
      <c r="D3744" s="141" t="s">
        <v>176</v>
      </c>
      <c r="E3744" s="154" t="s">
        <v>19</v>
      </c>
      <c r="F3744" s="155" t="s">
        <v>1083</v>
      </c>
      <c r="H3744" s="156">
        <v>9.9879999999999995</v>
      </c>
      <c r="I3744" s="157"/>
      <c r="L3744" s="153"/>
      <c r="M3744" s="158"/>
      <c r="T3744" s="159"/>
      <c r="AT3744" s="154" t="s">
        <v>176</v>
      </c>
      <c r="AU3744" s="154" t="s">
        <v>86</v>
      </c>
      <c r="AV3744" s="13" t="s">
        <v>86</v>
      </c>
      <c r="AW3744" s="13" t="s">
        <v>37</v>
      </c>
      <c r="AX3744" s="13" t="s">
        <v>76</v>
      </c>
      <c r="AY3744" s="154" t="s">
        <v>163</v>
      </c>
    </row>
    <row r="3745" spans="2:65" s="12" customFormat="1">
      <c r="B3745" s="147"/>
      <c r="D3745" s="141" t="s">
        <v>176</v>
      </c>
      <c r="E3745" s="148" t="s">
        <v>19</v>
      </c>
      <c r="F3745" s="149" t="s">
        <v>967</v>
      </c>
      <c r="H3745" s="148" t="s">
        <v>19</v>
      </c>
      <c r="I3745" s="150"/>
      <c r="L3745" s="147"/>
      <c r="M3745" s="151"/>
      <c r="T3745" s="152"/>
      <c r="AT3745" s="148" t="s">
        <v>176</v>
      </c>
      <c r="AU3745" s="148" t="s">
        <v>86</v>
      </c>
      <c r="AV3745" s="12" t="s">
        <v>84</v>
      </c>
      <c r="AW3745" s="12" t="s">
        <v>37</v>
      </c>
      <c r="AX3745" s="12" t="s">
        <v>76</v>
      </c>
      <c r="AY3745" s="148" t="s">
        <v>163</v>
      </c>
    </row>
    <row r="3746" spans="2:65" s="13" customFormat="1" ht="20.399999999999999">
      <c r="B3746" s="153"/>
      <c r="D3746" s="141" t="s">
        <v>176</v>
      </c>
      <c r="E3746" s="154" t="s">
        <v>19</v>
      </c>
      <c r="F3746" s="155" t="s">
        <v>1084</v>
      </c>
      <c r="H3746" s="156">
        <v>73.92</v>
      </c>
      <c r="I3746" s="157"/>
      <c r="L3746" s="153"/>
      <c r="M3746" s="158"/>
      <c r="T3746" s="159"/>
      <c r="AT3746" s="154" t="s">
        <v>176</v>
      </c>
      <c r="AU3746" s="154" t="s">
        <v>86</v>
      </c>
      <c r="AV3746" s="13" t="s">
        <v>86</v>
      </c>
      <c r="AW3746" s="13" t="s">
        <v>37</v>
      </c>
      <c r="AX3746" s="13" t="s">
        <v>76</v>
      </c>
      <c r="AY3746" s="154" t="s">
        <v>163</v>
      </c>
    </row>
    <row r="3747" spans="2:65" s="12" customFormat="1">
      <c r="B3747" s="147"/>
      <c r="D3747" s="141" t="s">
        <v>176</v>
      </c>
      <c r="E3747" s="148" t="s">
        <v>19</v>
      </c>
      <c r="F3747" s="149" t="s">
        <v>969</v>
      </c>
      <c r="H3747" s="148" t="s">
        <v>19</v>
      </c>
      <c r="I3747" s="150"/>
      <c r="L3747" s="147"/>
      <c r="M3747" s="151"/>
      <c r="T3747" s="152"/>
      <c r="AT3747" s="148" t="s">
        <v>176</v>
      </c>
      <c r="AU3747" s="148" t="s">
        <v>86</v>
      </c>
      <c r="AV3747" s="12" t="s">
        <v>84</v>
      </c>
      <c r="AW3747" s="12" t="s">
        <v>37</v>
      </c>
      <c r="AX3747" s="12" t="s">
        <v>76</v>
      </c>
      <c r="AY3747" s="148" t="s">
        <v>163</v>
      </c>
    </row>
    <row r="3748" spans="2:65" s="13" customFormat="1">
      <c r="B3748" s="153"/>
      <c r="D3748" s="141" t="s">
        <v>176</v>
      </c>
      <c r="E3748" s="154" t="s">
        <v>19</v>
      </c>
      <c r="F3748" s="155" t="s">
        <v>1073</v>
      </c>
      <c r="H3748" s="156">
        <v>73</v>
      </c>
      <c r="I3748" s="157"/>
      <c r="L3748" s="153"/>
      <c r="M3748" s="158"/>
      <c r="T3748" s="159"/>
      <c r="AT3748" s="154" t="s">
        <v>176</v>
      </c>
      <c r="AU3748" s="154" t="s">
        <v>86</v>
      </c>
      <c r="AV3748" s="13" t="s">
        <v>86</v>
      </c>
      <c r="AW3748" s="13" t="s">
        <v>37</v>
      </c>
      <c r="AX3748" s="13" t="s">
        <v>76</v>
      </c>
      <c r="AY3748" s="154" t="s">
        <v>163</v>
      </c>
    </row>
    <row r="3749" spans="2:65" s="14" customFormat="1">
      <c r="B3749" s="160"/>
      <c r="D3749" s="141" t="s">
        <v>176</v>
      </c>
      <c r="E3749" s="161" t="s">
        <v>19</v>
      </c>
      <c r="F3749" s="162" t="s">
        <v>178</v>
      </c>
      <c r="H3749" s="163">
        <v>349.44400000000002</v>
      </c>
      <c r="I3749" s="164"/>
      <c r="L3749" s="160"/>
      <c r="M3749" s="165"/>
      <c r="T3749" s="166"/>
      <c r="AT3749" s="161" t="s">
        <v>176</v>
      </c>
      <c r="AU3749" s="161" t="s">
        <v>86</v>
      </c>
      <c r="AV3749" s="14" t="s">
        <v>170</v>
      </c>
      <c r="AW3749" s="14" t="s">
        <v>37</v>
      </c>
      <c r="AX3749" s="14" t="s">
        <v>84</v>
      </c>
      <c r="AY3749" s="161" t="s">
        <v>163</v>
      </c>
    </row>
    <row r="3750" spans="2:65" s="1" customFormat="1" ht="16.5" customHeight="1">
      <c r="B3750" s="33"/>
      <c r="C3750" s="128" t="s">
        <v>2589</v>
      </c>
      <c r="D3750" s="128" t="s">
        <v>165</v>
      </c>
      <c r="E3750" s="129" t="s">
        <v>2590</v>
      </c>
      <c r="F3750" s="130" t="s">
        <v>2591</v>
      </c>
      <c r="G3750" s="131" t="s">
        <v>187</v>
      </c>
      <c r="H3750" s="132">
        <v>349.44400000000002</v>
      </c>
      <c r="I3750" s="133"/>
      <c r="J3750" s="134">
        <f>ROUND(I3750*H3750,2)</f>
        <v>0</v>
      </c>
      <c r="K3750" s="130" t="s">
        <v>169</v>
      </c>
      <c r="L3750" s="33"/>
      <c r="M3750" s="135" t="s">
        <v>19</v>
      </c>
      <c r="N3750" s="136" t="s">
        <v>47</v>
      </c>
      <c r="P3750" s="137">
        <f>O3750*H3750</f>
        <v>0</v>
      </c>
      <c r="Q3750" s="137">
        <v>0</v>
      </c>
      <c r="R3750" s="137">
        <f>Q3750*H3750</f>
        <v>0</v>
      </c>
      <c r="S3750" s="137">
        <v>0</v>
      </c>
      <c r="T3750" s="138">
        <f>S3750*H3750</f>
        <v>0</v>
      </c>
      <c r="AR3750" s="139" t="s">
        <v>302</v>
      </c>
      <c r="AT3750" s="139" t="s">
        <v>165</v>
      </c>
      <c r="AU3750" s="139" t="s">
        <v>86</v>
      </c>
      <c r="AY3750" s="18" t="s">
        <v>163</v>
      </c>
      <c r="BE3750" s="140">
        <f>IF(N3750="základní",J3750,0)</f>
        <v>0</v>
      </c>
      <c r="BF3750" s="140">
        <f>IF(N3750="snížená",J3750,0)</f>
        <v>0</v>
      </c>
      <c r="BG3750" s="140">
        <f>IF(N3750="zákl. přenesená",J3750,0)</f>
        <v>0</v>
      </c>
      <c r="BH3750" s="140">
        <f>IF(N3750="sníž. přenesená",J3750,0)</f>
        <v>0</v>
      </c>
      <c r="BI3750" s="140">
        <f>IF(N3750="nulová",J3750,0)</f>
        <v>0</v>
      </c>
      <c r="BJ3750" s="18" t="s">
        <v>84</v>
      </c>
      <c r="BK3750" s="140">
        <f>ROUND(I3750*H3750,2)</f>
        <v>0</v>
      </c>
      <c r="BL3750" s="18" t="s">
        <v>302</v>
      </c>
      <c r="BM3750" s="139" t="s">
        <v>2592</v>
      </c>
    </row>
    <row r="3751" spans="2:65" s="1" customFormat="1">
      <c r="B3751" s="33"/>
      <c r="D3751" s="141" t="s">
        <v>172</v>
      </c>
      <c r="F3751" s="142" t="s">
        <v>2593</v>
      </c>
      <c r="I3751" s="143"/>
      <c r="L3751" s="33"/>
      <c r="M3751" s="144"/>
      <c r="T3751" s="54"/>
      <c r="AT3751" s="18" t="s">
        <v>172</v>
      </c>
      <c r="AU3751" s="18" t="s">
        <v>86</v>
      </c>
    </row>
    <row r="3752" spans="2:65" s="1" customFormat="1">
      <c r="B3752" s="33"/>
      <c r="D3752" s="145" t="s">
        <v>174</v>
      </c>
      <c r="F3752" s="146" t="s">
        <v>2594</v>
      </c>
      <c r="I3752" s="143"/>
      <c r="L3752" s="33"/>
      <c r="M3752" s="144"/>
      <c r="T3752" s="54"/>
      <c r="AT3752" s="18" t="s">
        <v>174</v>
      </c>
      <c r="AU3752" s="18" t="s">
        <v>86</v>
      </c>
    </row>
    <row r="3753" spans="2:65" s="1" customFormat="1" ht="24.15" customHeight="1">
      <c r="B3753" s="33"/>
      <c r="C3753" s="128" t="s">
        <v>2595</v>
      </c>
      <c r="D3753" s="128" t="s">
        <v>165</v>
      </c>
      <c r="E3753" s="129" t="s">
        <v>2596</v>
      </c>
      <c r="F3753" s="130" t="s">
        <v>2597</v>
      </c>
      <c r="G3753" s="131" t="s">
        <v>187</v>
      </c>
      <c r="H3753" s="132">
        <v>349.44400000000002</v>
      </c>
      <c r="I3753" s="133"/>
      <c r="J3753" s="134">
        <f>ROUND(I3753*H3753,2)</f>
        <v>0</v>
      </c>
      <c r="K3753" s="130" t="s">
        <v>169</v>
      </c>
      <c r="L3753" s="33"/>
      <c r="M3753" s="135" t="s">
        <v>19</v>
      </c>
      <c r="N3753" s="136" t="s">
        <v>47</v>
      </c>
      <c r="P3753" s="137">
        <f>O3753*H3753</f>
        <v>0</v>
      </c>
      <c r="Q3753" s="137">
        <v>3.0000000000000001E-5</v>
      </c>
      <c r="R3753" s="137">
        <f>Q3753*H3753</f>
        <v>1.0483320000000001E-2</v>
      </c>
      <c r="S3753" s="137">
        <v>0</v>
      </c>
      <c r="T3753" s="138">
        <f>S3753*H3753</f>
        <v>0</v>
      </c>
      <c r="AR3753" s="139" t="s">
        <v>302</v>
      </c>
      <c r="AT3753" s="139" t="s">
        <v>165</v>
      </c>
      <c r="AU3753" s="139" t="s">
        <v>86</v>
      </c>
      <c r="AY3753" s="18" t="s">
        <v>163</v>
      </c>
      <c r="BE3753" s="140">
        <f>IF(N3753="základní",J3753,0)</f>
        <v>0</v>
      </c>
      <c r="BF3753" s="140">
        <f>IF(N3753="snížená",J3753,0)</f>
        <v>0</v>
      </c>
      <c r="BG3753" s="140">
        <f>IF(N3753="zákl. přenesená",J3753,0)</f>
        <v>0</v>
      </c>
      <c r="BH3753" s="140">
        <f>IF(N3753="sníž. přenesená",J3753,0)</f>
        <v>0</v>
      </c>
      <c r="BI3753" s="140">
        <f>IF(N3753="nulová",J3753,0)</f>
        <v>0</v>
      </c>
      <c r="BJ3753" s="18" t="s">
        <v>84</v>
      </c>
      <c r="BK3753" s="140">
        <f>ROUND(I3753*H3753,2)</f>
        <v>0</v>
      </c>
      <c r="BL3753" s="18" t="s">
        <v>302</v>
      </c>
      <c r="BM3753" s="139" t="s">
        <v>2598</v>
      </c>
    </row>
    <row r="3754" spans="2:65" s="1" customFormat="1">
      <c r="B3754" s="33"/>
      <c r="D3754" s="141" t="s">
        <v>172</v>
      </c>
      <c r="F3754" s="142" t="s">
        <v>2599</v>
      </c>
      <c r="I3754" s="143"/>
      <c r="L3754" s="33"/>
      <c r="M3754" s="144"/>
      <c r="T3754" s="54"/>
      <c r="AT3754" s="18" t="s">
        <v>172</v>
      </c>
      <c r="AU3754" s="18" t="s">
        <v>86</v>
      </c>
    </row>
    <row r="3755" spans="2:65" s="1" customFormat="1">
      <c r="B3755" s="33"/>
      <c r="D3755" s="145" t="s">
        <v>174</v>
      </c>
      <c r="F3755" s="146" t="s">
        <v>2600</v>
      </c>
      <c r="I3755" s="143"/>
      <c r="L3755" s="33"/>
      <c r="M3755" s="144"/>
      <c r="T3755" s="54"/>
      <c r="AT3755" s="18" t="s">
        <v>174</v>
      </c>
      <c r="AU3755" s="18" t="s">
        <v>86</v>
      </c>
    </row>
    <row r="3756" spans="2:65" s="1" customFormat="1" ht="16.5" customHeight="1">
      <c r="B3756" s="33"/>
      <c r="C3756" s="128" t="s">
        <v>2601</v>
      </c>
      <c r="D3756" s="128" t="s">
        <v>165</v>
      </c>
      <c r="E3756" s="129" t="s">
        <v>2602</v>
      </c>
      <c r="F3756" s="130" t="s">
        <v>2603</v>
      </c>
      <c r="G3756" s="131" t="s">
        <v>187</v>
      </c>
      <c r="H3756" s="132">
        <v>146</v>
      </c>
      <c r="I3756" s="133"/>
      <c r="J3756" s="134">
        <f>ROUND(I3756*H3756,2)</f>
        <v>0</v>
      </c>
      <c r="K3756" s="130" t="s">
        <v>169</v>
      </c>
      <c r="L3756" s="33"/>
      <c r="M3756" s="135" t="s">
        <v>19</v>
      </c>
      <c r="N3756" s="136" t="s">
        <v>47</v>
      </c>
      <c r="P3756" s="137">
        <f>O3756*H3756</f>
        <v>0</v>
      </c>
      <c r="Q3756" s="137">
        <v>5.0000000000000001E-4</v>
      </c>
      <c r="R3756" s="137">
        <f>Q3756*H3756</f>
        <v>7.2999999999999995E-2</v>
      </c>
      <c r="S3756" s="137">
        <v>0</v>
      </c>
      <c r="T3756" s="138">
        <f>S3756*H3756</f>
        <v>0</v>
      </c>
      <c r="AR3756" s="139" t="s">
        <v>302</v>
      </c>
      <c r="AT3756" s="139" t="s">
        <v>165</v>
      </c>
      <c r="AU3756" s="139" t="s">
        <v>86</v>
      </c>
      <c r="AY3756" s="18" t="s">
        <v>163</v>
      </c>
      <c r="BE3756" s="140">
        <f>IF(N3756="základní",J3756,0)</f>
        <v>0</v>
      </c>
      <c r="BF3756" s="140">
        <f>IF(N3756="snížená",J3756,0)</f>
        <v>0</v>
      </c>
      <c r="BG3756" s="140">
        <f>IF(N3756="zákl. přenesená",J3756,0)</f>
        <v>0</v>
      </c>
      <c r="BH3756" s="140">
        <f>IF(N3756="sníž. přenesená",J3756,0)</f>
        <v>0</v>
      </c>
      <c r="BI3756" s="140">
        <f>IF(N3756="nulová",J3756,0)</f>
        <v>0</v>
      </c>
      <c r="BJ3756" s="18" t="s">
        <v>84</v>
      </c>
      <c r="BK3756" s="140">
        <f>ROUND(I3756*H3756,2)</f>
        <v>0</v>
      </c>
      <c r="BL3756" s="18" t="s">
        <v>302</v>
      </c>
      <c r="BM3756" s="139" t="s">
        <v>2604</v>
      </c>
    </row>
    <row r="3757" spans="2:65" s="1" customFormat="1">
      <c r="B3757" s="33"/>
      <c r="D3757" s="141" t="s">
        <v>172</v>
      </c>
      <c r="F3757" s="142" t="s">
        <v>2605</v>
      </c>
      <c r="I3757" s="143"/>
      <c r="L3757" s="33"/>
      <c r="M3757" s="144"/>
      <c r="T3757" s="54"/>
      <c r="AT3757" s="18" t="s">
        <v>172</v>
      </c>
      <c r="AU3757" s="18" t="s">
        <v>86</v>
      </c>
    </row>
    <row r="3758" spans="2:65" s="1" customFormat="1">
      <c r="B3758" s="33"/>
      <c r="D3758" s="145" t="s">
        <v>174</v>
      </c>
      <c r="F3758" s="146" t="s">
        <v>2606</v>
      </c>
      <c r="I3758" s="143"/>
      <c r="L3758" s="33"/>
      <c r="M3758" s="144"/>
      <c r="T3758" s="54"/>
      <c r="AT3758" s="18" t="s">
        <v>174</v>
      </c>
      <c r="AU3758" s="18" t="s">
        <v>86</v>
      </c>
    </row>
    <row r="3759" spans="2:65" s="12" customFormat="1">
      <c r="B3759" s="147"/>
      <c r="D3759" s="141" t="s">
        <v>176</v>
      </c>
      <c r="E3759" s="148" t="s">
        <v>19</v>
      </c>
      <c r="F3759" s="149" t="s">
        <v>511</v>
      </c>
      <c r="H3759" s="148" t="s">
        <v>19</v>
      </c>
      <c r="I3759" s="150"/>
      <c r="L3759" s="147"/>
      <c r="M3759" s="151"/>
      <c r="T3759" s="152"/>
      <c r="AT3759" s="148" t="s">
        <v>176</v>
      </c>
      <c r="AU3759" s="148" t="s">
        <v>86</v>
      </c>
      <c r="AV3759" s="12" t="s">
        <v>84</v>
      </c>
      <c r="AW3759" s="12" t="s">
        <v>37</v>
      </c>
      <c r="AX3759" s="12" t="s">
        <v>76</v>
      </c>
      <c r="AY3759" s="148" t="s">
        <v>163</v>
      </c>
    </row>
    <row r="3760" spans="2:65" s="12" customFormat="1">
      <c r="B3760" s="147"/>
      <c r="D3760" s="141" t="s">
        <v>176</v>
      </c>
      <c r="E3760" s="148" t="s">
        <v>19</v>
      </c>
      <c r="F3760" s="149" t="s">
        <v>937</v>
      </c>
      <c r="H3760" s="148" t="s">
        <v>19</v>
      </c>
      <c r="I3760" s="150"/>
      <c r="L3760" s="147"/>
      <c r="M3760" s="151"/>
      <c r="T3760" s="152"/>
      <c r="AT3760" s="148" t="s">
        <v>176</v>
      </c>
      <c r="AU3760" s="148" t="s">
        <v>86</v>
      </c>
      <c r="AV3760" s="12" t="s">
        <v>84</v>
      </c>
      <c r="AW3760" s="12" t="s">
        <v>37</v>
      </c>
      <c r="AX3760" s="12" t="s">
        <v>76</v>
      </c>
      <c r="AY3760" s="148" t="s">
        <v>163</v>
      </c>
    </row>
    <row r="3761" spans="2:65" s="13" customFormat="1">
      <c r="B3761" s="153"/>
      <c r="D3761" s="141" t="s">
        <v>176</v>
      </c>
      <c r="E3761" s="154" t="s">
        <v>19</v>
      </c>
      <c r="F3761" s="155" t="s">
        <v>1073</v>
      </c>
      <c r="H3761" s="156">
        <v>73</v>
      </c>
      <c r="I3761" s="157"/>
      <c r="L3761" s="153"/>
      <c r="M3761" s="158"/>
      <c r="T3761" s="159"/>
      <c r="AT3761" s="154" t="s">
        <v>176</v>
      </c>
      <c r="AU3761" s="154" t="s">
        <v>86</v>
      </c>
      <c r="AV3761" s="13" t="s">
        <v>86</v>
      </c>
      <c r="AW3761" s="13" t="s">
        <v>37</v>
      </c>
      <c r="AX3761" s="13" t="s">
        <v>76</v>
      </c>
      <c r="AY3761" s="154" t="s">
        <v>163</v>
      </c>
    </row>
    <row r="3762" spans="2:65" s="12" customFormat="1">
      <c r="B3762" s="147"/>
      <c r="D3762" s="141" t="s">
        <v>176</v>
      </c>
      <c r="E3762" s="148" t="s">
        <v>19</v>
      </c>
      <c r="F3762" s="149" t="s">
        <v>558</v>
      </c>
      <c r="H3762" s="148" t="s">
        <v>19</v>
      </c>
      <c r="I3762" s="150"/>
      <c r="L3762" s="147"/>
      <c r="M3762" s="151"/>
      <c r="T3762" s="152"/>
      <c r="AT3762" s="148" t="s">
        <v>176</v>
      </c>
      <c r="AU3762" s="148" t="s">
        <v>86</v>
      </c>
      <c r="AV3762" s="12" t="s">
        <v>84</v>
      </c>
      <c r="AW3762" s="12" t="s">
        <v>37</v>
      </c>
      <c r="AX3762" s="12" t="s">
        <v>76</v>
      </c>
      <c r="AY3762" s="148" t="s">
        <v>163</v>
      </c>
    </row>
    <row r="3763" spans="2:65" s="12" customFormat="1">
      <c r="B3763" s="147"/>
      <c r="D3763" s="141" t="s">
        <v>176</v>
      </c>
      <c r="E3763" s="148" t="s">
        <v>19</v>
      </c>
      <c r="F3763" s="149" t="s">
        <v>969</v>
      </c>
      <c r="H3763" s="148" t="s">
        <v>19</v>
      </c>
      <c r="I3763" s="150"/>
      <c r="L3763" s="147"/>
      <c r="M3763" s="151"/>
      <c r="T3763" s="152"/>
      <c r="AT3763" s="148" t="s">
        <v>176</v>
      </c>
      <c r="AU3763" s="148" t="s">
        <v>86</v>
      </c>
      <c r="AV3763" s="12" t="s">
        <v>84</v>
      </c>
      <c r="AW3763" s="12" t="s">
        <v>37</v>
      </c>
      <c r="AX3763" s="12" t="s">
        <v>76</v>
      </c>
      <c r="AY3763" s="148" t="s">
        <v>163</v>
      </c>
    </row>
    <row r="3764" spans="2:65" s="13" customFormat="1">
      <c r="B3764" s="153"/>
      <c r="D3764" s="141" t="s">
        <v>176</v>
      </c>
      <c r="E3764" s="154" t="s">
        <v>19</v>
      </c>
      <c r="F3764" s="155" t="s">
        <v>1073</v>
      </c>
      <c r="H3764" s="156">
        <v>73</v>
      </c>
      <c r="I3764" s="157"/>
      <c r="L3764" s="153"/>
      <c r="M3764" s="158"/>
      <c r="T3764" s="159"/>
      <c r="AT3764" s="154" t="s">
        <v>176</v>
      </c>
      <c r="AU3764" s="154" t="s">
        <v>86</v>
      </c>
      <c r="AV3764" s="13" t="s">
        <v>86</v>
      </c>
      <c r="AW3764" s="13" t="s">
        <v>37</v>
      </c>
      <c r="AX3764" s="13" t="s">
        <v>76</v>
      </c>
      <c r="AY3764" s="154" t="s">
        <v>163</v>
      </c>
    </row>
    <row r="3765" spans="2:65" s="14" customFormat="1">
      <c r="B3765" s="160"/>
      <c r="D3765" s="141" t="s">
        <v>176</v>
      </c>
      <c r="E3765" s="161" t="s">
        <v>19</v>
      </c>
      <c r="F3765" s="162" t="s">
        <v>178</v>
      </c>
      <c r="H3765" s="163">
        <v>146</v>
      </c>
      <c r="I3765" s="164"/>
      <c r="L3765" s="160"/>
      <c r="M3765" s="165"/>
      <c r="T3765" s="166"/>
      <c r="AT3765" s="161" t="s">
        <v>176</v>
      </c>
      <c r="AU3765" s="161" t="s">
        <v>86</v>
      </c>
      <c r="AV3765" s="14" t="s">
        <v>170</v>
      </c>
      <c r="AW3765" s="14" t="s">
        <v>37</v>
      </c>
      <c r="AX3765" s="14" t="s">
        <v>84</v>
      </c>
      <c r="AY3765" s="161" t="s">
        <v>163</v>
      </c>
    </row>
    <row r="3766" spans="2:65" s="1" customFormat="1" ht="16.5" customHeight="1">
      <c r="B3766" s="33"/>
      <c r="C3766" s="128" t="s">
        <v>2607</v>
      </c>
      <c r="D3766" s="128" t="s">
        <v>165</v>
      </c>
      <c r="E3766" s="129" t="s">
        <v>2608</v>
      </c>
      <c r="F3766" s="130" t="s">
        <v>2609</v>
      </c>
      <c r="G3766" s="131" t="s">
        <v>202</v>
      </c>
      <c r="H3766" s="132">
        <v>49.2</v>
      </c>
      <c r="I3766" s="133"/>
      <c r="J3766" s="134">
        <f>ROUND(I3766*H3766,2)</f>
        <v>0</v>
      </c>
      <c r="K3766" s="130" t="s">
        <v>169</v>
      </c>
      <c r="L3766" s="33"/>
      <c r="M3766" s="135" t="s">
        <v>19</v>
      </c>
      <c r="N3766" s="136" t="s">
        <v>47</v>
      </c>
      <c r="P3766" s="137">
        <f>O3766*H3766</f>
        <v>0</v>
      </c>
      <c r="Q3766" s="137">
        <v>0</v>
      </c>
      <c r="R3766" s="137">
        <f>Q3766*H3766</f>
        <v>0</v>
      </c>
      <c r="S3766" s="137">
        <v>0</v>
      </c>
      <c r="T3766" s="138">
        <f>S3766*H3766</f>
        <v>0</v>
      </c>
      <c r="AR3766" s="139" t="s">
        <v>302</v>
      </c>
      <c r="AT3766" s="139" t="s">
        <v>165</v>
      </c>
      <c r="AU3766" s="139" t="s">
        <v>86</v>
      </c>
      <c r="AY3766" s="18" t="s">
        <v>163</v>
      </c>
      <c r="BE3766" s="140">
        <f>IF(N3766="základní",J3766,0)</f>
        <v>0</v>
      </c>
      <c r="BF3766" s="140">
        <f>IF(N3766="snížená",J3766,0)</f>
        <v>0</v>
      </c>
      <c r="BG3766" s="140">
        <f>IF(N3766="zákl. přenesená",J3766,0)</f>
        <v>0</v>
      </c>
      <c r="BH3766" s="140">
        <f>IF(N3766="sníž. přenesená",J3766,0)</f>
        <v>0</v>
      </c>
      <c r="BI3766" s="140">
        <f>IF(N3766="nulová",J3766,0)</f>
        <v>0</v>
      </c>
      <c r="BJ3766" s="18" t="s">
        <v>84</v>
      </c>
      <c r="BK3766" s="140">
        <f>ROUND(I3766*H3766,2)</f>
        <v>0</v>
      </c>
      <c r="BL3766" s="18" t="s">
        <v>302</v>
      </c>
      <c r="BM3766" s="139" t="s">
        <v>2610</v>
      </c>
    </row>
    <row r="3767" spans="2:65" s="1" customFormat="1">
      <c r="B3767" s="33"/>
      <c r="D3767" s="141" t="s">
        <v>172</v>
      </c>
      <c r="F3767" s="142" t="s">
        <v>2611</v>
      </c>
      <c r="I3767" s="143"/>
      <c r="L3767" s="33"/>
      <c r="M3767" s="144"/>
      <c r="T3767" s="54"/>
      <c r="AT3767" s="18" t="s">
        <v>172</v>
      </c>
      <c r="AU3767" s="18" t="s">
        <v>86</v>
      </c>
    </row>
    <row r="3768" spans="2:65" s="1" customFormat="1">
      <c r="B3768" s="33"/>
      <c r="D3768" s="145" t="s">
        <v>174</v>
      </c>
      <c r="F3768" s="146" t="s">
        <v>2612</v>
      </c>
      <c r="I3768" s="143"/>
      <c r="L3768" s="33"/>
      <c r="M3768" s="144"/>
      <c r="T3768" s="54"/>
      <c r="AT3768" s="18" t="s">
        <v>174</v>
      </c>
      <c r="AU3768" s="18" t="s">
        <v>86</v>
      </c>
    </row>
    <row r="3769" spans="2:65" s="12" customFormat="1">
      <c r="B3769" s="147"/>
      <c r="D3769" s="141" t="s">
        <v>176</v>
      </c>
      <c r="E3769" s="148" t="s">
        <v>19</v>
      </c>
      <c r="F3769" s="149" t="s">
        <v>511</v>
      </c>
      <c r="H3769" s="148" t="s">
        <v>19</v>
      </c>
      <c r="I3769" s="150"/>
      <c r="L3769" s="147"/>
      <c r="M3769" s="151"/>
      <c r="T3769" s="152"/>
      <c r="AT3769" s="148" t="s">
        <v>176</v>
      </c>
      <c r="AU3769" s="148" t="s">
        <v>86</v>
      </c>
      <c r="AV3769" s="12" t="s">
        <v>84</v>
      </c>
      <c r="AW3769" s="12" t="s">
        <v>37</v>
      </c>
      <c r="AX3769" s="12" t="s">
        <v>76</v>
      </c>
      <c r="AY3769" s="148" t="s">
        <v>163</v>
      </c>
    </row>
    <row r="3770" spans="2:65" s="12" customFormat="1">
      <c r="B3770" s="147"/>
      <c r="D3770" s="141" t="s">
        <v>176</v>
      </c>
      <c r="E3770" s="148" t="s">
        <v>19</v>
      </c>
      <c r="F3770" s="149" t="s">
        <v>937</v>
      </c>
      <c r="H3770" s="148" t="s">
        <v>19</v>
      </c>
      <c r="I3770" s="150"/>
      <c r="L3770" s="147"/>
      <c r="M3770" s="151"/>
      <c r="T3770" s="152"/>
      <c r="AT3770" s="148" t="s">
        <v>176</v>
      </c>
      <c r="AU3770" s="148" t="s">
        <v>86</v>
      </c>
      <c r="AV3770" s="12" t="s">
        <v>84</v>
      </c>
      <c r="AW3770" s="12" t="s">
        <v>37</v>
      </c>
      <c r="AX3770" s="12" t="s">
        <v>76</v>
      </c>
      <c r="AY3770" s="148" t="s">
        <v>163</v>
      </c>
    </row>
    <row r="3771" spans="2:65" s="13" customFormat="1">
      <c r="B3771" s="153"/>
      <c r="D3771" s="141" t="s">
        <v>176</v>
      </c>
      <c r="E3771" s="154" t="s">
        <v>19</v>
      </c>
      <c r="F3771" s="155" t="s">
        <v>1432</v>
      </c>
      <c r="H3771" s="156">
        <v>24.6</v>
      </c>
      <c r="I3771" s="157"/>
      <c r="L3771" s="153"/>
      <c r="M3771" s="158"/>
      <c r="T3771" s="159"/>
      <c r="AT3771" s="154" t="s">
        <v>176</v>
      </c>
      <c r="AU3771" s="154" t="s">
        <v>86</v>
      </c>
      <c r="AV3771" s="13" t="s">
        <v>86</v>
      </c>
      <c r="AW3771" s="13" t="s">
        <v>37</v>
      </c>
      <c r="AX3771" s="13" t="s">
        <v>76</v>
      </c>
      <c r="AY3771" s="154" t="s">
        <v>163</v>
      </c>
    </row>
    <row r="3772" spans="2:65" s="12" customFormat="1">
      <c r="B3772" s="147"/>
      <c r="D3772" s="141" t="s">
        <v>176</v>
      </c>
      <c r="E3772" s="148" t="s">
        <v>19</v>
      </c>
      <c r="F3772" s="149" t="s">
        <v>558</v>
      </c>
      <c r="H3772" s="148" t="s">
        <v>19</v>
      </c>
      <c r="I3772" s="150"/>
      <c r="L3772" s="147"/>
      <c r="M3772" s="151"/>
      <c r="T3772" s="152"/>
      <c r="AT3772" s="148" t="s">
        <v>176</v>
      </c>
      <c r="AU3772" s="148" t="s">
        <v>86</v>
      </c>
      <c r="AV3772" s="12" t="s">
        <v>84</v>
      </c>
      <c r="AW3772" s="12" t="s">
        <v>37</v>
      </c>
      <c r="AX3772" s="12" t="s">
        <v>76</v>
      </c>
      <c r="AY3772" s="148" t="s">
        <v>163</v>
      </c>
    </row>
    <row r="3773" spans="2:65" s="12" customFormat="1">
      <c r="B3773" s="147"/>
      <c r="D3773" s="141" t="s">
        <v>176</v>
      </c>
      <c r="E3773" s="148" t="s">
        <v>19</v>
      </c>
      <c r="F3773" s="149" t="s">
        <v>969</v>
      </c>
      <c r="H3773" s="148" t="s">
        <v>19</v>
      </c>
      <c r="I3773" s="150"/>
      <c r="L3773" s="147"/>
      <c r="M3773" s="151"/>
      <c r="T3773" s="152"/>
      <c r="AT3773" s="148" t="s">
        <v>176</v>
      </c>
      <c r="AU3773" s="148" t="s">
        <v>86</v>
      </c>
      <c r="AV3773" s="12" t="s">
        <v>84</v>
      </c>
      <c r="AW3773" s="12" t="s">
        <v>37</v>
      </c>
      <c r="AX3773" s="12" t="s">
        <v>76</v>
      </c>
      <c r="AY3773" s="148" t="s">
        <v>163</v>
      </c>
    </row>
    <row r="3774" spans="2:65" s="13" customFormat="1">
      <c r="B3774" s="153"/>
      <c r="D3774" s="141" t="s">
        <v>176</v>
      </c>
      <c r="E3774" s="154" t="s">
        <v>19</v>
      </c>
      <c r="F3774" s="155" t="s">
        <v>1432</v>
      </c>
      <c r="H3774" s="156">
        <v>24.6</v>
      </c>
      <c r="I3774" s="157"/>
      <c r="L3774" s="153"/>
      <c r="M3774" s="158"/>
      <c r="T3774" s="159"/>
      <c r="AT3774" s="154" t="s">
        <v>176</v>
      </c>
      <c r="AU3774" s="154" t="s">
        <v>86</v>
      </c>
      <c r="AV3774" s="13" t="s">
        <v>86</v>
      </c>
      <c r="AW3774" s="13" t="s">
        <v>37</v>
      </c>
      <c r="AX3774" s="13" t="s">
        <v>76</v>
      </c>
      <c r="AY3774" s="154" t="s">
        <v>163</v>
      </c>
    </row>
    <row r="3775" spans="2:65" s="14" customFormat="1">
      <c r="B3775" s="160"/>
      <c r="D3775" s="141" t="s">
        <v>176</v>
      </c>
      <c r="E3775" s="161" t="s">
        <v>19</v>
      </c>
      <c r="F3775" s="162" t="s">
        <v>178</v>
      </c>
      <c r="H3775" s="163">
        <v>49.2</v>
      </c>
      <c r="I3775" s="164"/>
      <c r="L3775" s="160"/>
      <c r="M3775" s="165"/>
      <c r="T3775" s="166"/>
      <c r="AT3775" s="161" t="s">
        <v>176</v>
      </c>
      <c r="AU3775" s="161" t="s">
        <v>86</v>
      </c>
      <c r="AV3775" s="14" t="s">
        <v>170</v>
      </c>
      <c r="AW3775" s="14" t="s">
        <v>37</v>
      </c>
      <c r="AX3775" s="14" t="s">
        <v>84</v>
      </c>
      <c r="AY3775" s="161" t="s">
        <v>163</v>
      </c>
    </row>
    <row r="3776" spans="2:65" s="1" customFormat="1" ht="37.799999999999997" customHeight="1">
      <c r="B3776" s="33"/>
      <c r="C3776" s="167" t="s">
        <v>2613</v>
      </c>
      <c r="D3776" s="167" t="s">
        <v>323</v>
      </c>
      <c r="E3776" s="168" t="s">
        <v>2614</v>
      </c>
      <c r="F3776" s="169" t="s">
        <v>2615</v>
      </c>
      <c r="G3776" s="170" t="s">
        <v>187</v>
      </c>
      <c r="H3776" s="171">
        <v>166.012</v>
      </c>
      <c r="I3776" s="172"/>
      <c r="J3776" s="173">
        <f>ROUND(I3776*H3776,2)</f>
        <v>0</v>
      </c>
      <c r="K3776" s="169" t="s">
        <v>169</v>
      </c>
      <c r="L3776" s="174"/>
      <c r="M3776" s="175" t="s">
        <v>19</v>
      </c>
      <c r="N3776" s="176" t="s">
        <v>47</v>
      </c>
      <c r="P3776" s="137">
        <f>O3776*H3776</f>
        <v>0</v>
      </c>
      <c r="Q3776" s="137">
        <v>1.15E-3</v>
      </c>
      <c r="R3776" s="137">
        <f>Q3776*H3776</f>
        <v>0.19091379999999999</v>
      </c>
      <c r="S3776" s="137">
        <v>0</v>
      </c>
      <c r="T3776" s="138">
        <f>S3776*H3776</f>
        <v>0</v>
      </c>
      <c r="AR3776" s="139" t="s">
        <v>403</v>
      </c>
      <c r="AT3776" s="139" t="s">
        <v>323</v>
      </c>
      <c r="AU3776" s="139" t="s">
        <v>86</v>
      </c>
      <c r="AY3776" s="18" t="s">
        <v>163</v>
      </c>
      <c r="BE3776" s="140">
        <f>IF(N3776="základní",J3776,0)</f>
        <v>0</v>
      </c>
      <c r="BF3776" s="140">
        <f>IF(N3776="snížená",J3776,0)</f>
        <v>0</v>
      </c>
      <c r="BG3776" s="140">
        <f>IF(N3776="zákl. přenesená",J3776,0)</f>
        <v>0</v>
      </c>
      <c r="BH3776" s="140">
        <f>IF(N3776="sníž. přenesená",J3776,0)</f>
        <v>0</v>
      </c>
      <c r="BI3776" s="140">
        <f>IF(N3776="nulová",J3776,0)</f>
        <v>0</v>
      </c>
      <c r="BJ3776" s="18" t="s">
        <v>84</v>
      </c>
      <c r="BK3776" s="140">
        <f>ROUND(I3776*H3776,2)</f>
        <v>0</v>
      </c>
      <c r="BL3776" s="18" t="s">
        <v>302</v>
      </c>
      <c r="BM3776" s="139" t="s">
        <v>2616</v>
      </c>
    </row>
    <row r="3777" spans="2:51" s="1" customFormat="1" ht="19.2">
      <c r="B3777" s="33"/>
      <c r="D3777" s="141" t="s">
        <v>172</v>
      </c>
      <c r="F3777" s="142" t="s">
        <v>2615</v>
      </c>
      <c r="I3777" s="143"/>
      <c r="L3777" s="33"/>
      <c r="M3777" s="144"/>
      <c r="T3777" s="54"/>
      <c r="AT3777" s="18" t="s">
        <v>172</v>
      </c>
      <c r="AU3777" s="18" t="s">
        <v>86</v>
      </c>
    </row>
    <row r="3778" spans="2:51" s="12" customFormat="1">
      <c r="B3778" s="147"/>
      <c r="D3778" s="141" t="s">
        <v>176</v>
      </c>
      <c r="E3778" s="148" t="s">
        <v>19</v>
      </c>
      <c r="F3778" s="149" t="s">
        <v>2617</v>
      </c>
      <c r="H3778" s="148" t="s">
        <v>19</v>
      </c>
      <c r="I3778" s="150"/>
      <c r="L3778" s="147"/>
      <c r="M3778" s="151"/>
      <c r="T3778" s="152"/>
      <c r="AT3778" s="148" t="s">
        <v>176</v>
      </c>
      <c r="AU3778" s="148" t="s">
        <v>86</v>
      </c>
      <c r="AV3778" s="12" t="s">
        <v>84</v>
      </c>
      <c r="AW3778" s="12" t="s">
        <v>37</v>
      </c>
      <c r="AX3778" s="12" t="s">
        <v>76</v>
      </c>
      <c r="AY3778" s="148" t="s">
        <v>163</v>
      </c>
    </row>
    <row r="3779" spans="2:51" s="12" customFormat="1">
      <c r="B3779" s="147"/>
      <c r="D3779" s="141" t="s">
        <v>176</v>
      </c>
      <c r="E3779" s="148" t="s">
        <v>19</v>
      </c>
      <c r="F3779" s="149" t="s">
        <v>511</v>
      </c>
      <c r="H3779" s="148" t="s">
        <v>19</v>
      </c>
      <c r="I3779" s="150"/>
      <c r="L3779" s="147"/>
      <c r="M3779" s="151"/>
      <c r="T3779" s="152"/>
      <c r="AT3779" s="148" t="s">
        <v>176</v>
      </c>
      <c r="AU3779" s="148" t="s">
        <v>86</v>
      </c>
      <c r="AV3779" s="12" t="s">
        <v>84</v>
      </c>
      <c r="AW3779" s="12" t="s">
        <v>37</v>
      </c>
      <c r="AX3779" s="12" t="s">
        <v>76</v>
      </c>
      <c r="AY3779" s="148" t="s">
        <v>163</v>
      </c>
    </row>
    <row r="3780" spans="2:51" s="12" customFormat="1">
      <c r="B3780" s="147"/>
      <c r="D3780" s="141" t="s">
        <v>176</v>
      </c>
      <c r="E3780" s="148" t="s">
        <v>19</v>
      </c>
      <c r="F3780" s="149" t="s">
        <v>937</v>
      </c>
      <c r="H3780" s="148" t="s">
        <v>19</v>
      </c>
      <c r="I3780" s="150"/>
      <c r="L3780" s="147"/>
      <c r="M3780" s="151"/>
      <c r="T3780" s="152"/>
      <c r="AT3780" s="148" t="s">
        <v>176</v>
      </c>
      <c r="AU3780" s="148" t="s">
        <v>86</v>
      </c>
      <c r="AV3780" s="12" t="s">
        <v>84</v>
      </c>
      <c r="AW3780" s="12" t="s">
        <v>37</v>
      </c>
      <c r="AX3780" s="12" t="s">
        <v>76</v>
      </c>
      <c r="AY3780" s="148" t="s">
        <v>163</v>
      </c>
    </row>
    <row r="3781" spans="2:51" s="13" customFormat="1">
      <c r="B3781" s="153"/>
      <c r="D3781" s="141" t="s">
        <v>176</v>
      </c>
      <c r="E3781" s="154" t="s">
        <v>19</v>
      </c>
      <c r="F3781" s="155" t="s">
        <v>1073</v>
      </c>
      <c r="H3781" s="156">
        <v>73</v>
      </c>
      <c r="I3781" s="157"/>
      <c r="L3781" s="153"/>
      <c r="M3781" s="158"/>
      <c r="T3781" s="159"/>
      <c r="AT3781" s="154" t="s">
        <v>176</v>
      </c>
      <c r="AU3781" s="154" t="s">
        <v>86</v>
      </c>
      <c r="AV3781" s="13" t="s">
        <v>86</v>
      </c>
      <c r="AW3781" s="13" t="s">
        <v>37</v>
      </c>
      <c r="AX3781" s="13" t="s">
        <v>76</v>
      </c>
      <c r="AY3781" s="154" t="s">
        <v>163</v>
      </c>
    </row>
    <row r="3782" spans="2:51" s="12" customFormat="1">
      <c r="B3782" s="147"/>
      <c r="D3782" s="141" t="s">
        <v>176</v>
      </c>
      <c r="E3782" s="148" t="s">
        <v>19</v>
      </c>
      <c r="F3782" s="149" t="s">
        <v>558</v>
      </c>
      <c r="H3782" s="148" t="s">
        <v>19</v>
      </c>
      <c r="I3782" s="150"/>
      <c r="L3782" s="147"/>
      <c r="M3782" s="151"/>
      <c r="T3782" s="152"/>
      <c r="AT3782" s="148" t="s">
        <v>176</v>
      </c>
      <c r="AU3782" s="148" t="s">
        <v>86</v>
      </c>
      <c r="AV3782" s="12" t="s">
        <v>84</v>
      </c>
      <c r="AW3782" s="12" t="s">
        <v>37</v>
      </c>
      <c r="AX3782" s="12" t="s">
        <v>76</v>
      </c>
      <c r="AY3782" s="148" t="s">
        <v>163</v>
      </c>
    </row>
    <row r="3783" spans="2:51" s="12" customFormat="1">
      <c r="B3783" s="147"/>
      <c r="D3783" s="141" t="s">
        <v>176</v>
      </c>
      <c r="E3783" s="148" t="s">
        <v>19</v>
      </c>
      <c r="F3783" s="149" t="s">
        <v>969</v>
      </c>
      <c r="H3783" s="148" t="s">
        <v>19</v>
      </c>
      <c r="I3783" s="150"/>
      <c r="L3783" s="147"/>
      <c r="M3783" s="151"/>
      <c r="T3783" s="152"/>
      <c r="AT3783" s="148" t="s">
        <v>176</v>
      </c>
      <c r="AU3783" s="148" t="s">
        <v>86</v>
      </c>
      <c r="AV3783" s="12" t="s">
        <v>84</v>
      </c>
      <c r="AW3783" s="12" t="s">
        <v>37</v>
      </c>
      <c r="AX3783" s="12" t="s">
        <v>76</v>
      </c>
      <c r="AY3783" s="148" t="s">
        <v>163</v>
      </c>
    </row>
    <row r="3784" spans="2:51" s="13" customFormat="1">
      <c r="B3784" s="153"/>
      <c r="D3784" s="141" t="s">
        <v>176</v>
      </c>
      <c r="E3784" s="154" t="s">
        <v>19</v>
      </c>
      <c r="F3784" s="155" t="s">
        <v>1073</v>
      </c>
      <c r="H3784" s="156">
        <v>73</v>
      </c>
      <c r="I3784" s="157"/>
      <c r="L3784" s="153"/>
      <c r="M3784" s="158"/>
      <c r="T3784" s="159"/>
      <c r="AT3784" s="154" t="s">
        <v>176</v>
      </c>
      <c r="AU3784" s="154" t="s">
        <v>86</v>
      </c>
      <c r="AV3784" s="13" t="s">
        <v>86</v>
      </c>
      <c r="AW3784" s="13" t="s">
        <v>37</v>
      </c>
      <c r="AX3784" s="13" t="s">
        <v>76</v>
      </c>
      <c r="AY3784" s="154" t="s">
        <v>163</v>
      </c>
    </row>
    <row r="3785" spans="2:51" s="12" customFormat="1">
      <c r="B3785" s="147"/>
      <c r="D3785" s="141" t="s">
        <v>176</v>
      </c>
      <c r="E3785" s="148" t="s">
        <v>19</v>
      </c>
      <c r="F3785" s="149" t="s">
        <v>2618</v>
      </c>
      <c r="H3785" s="148" t="s">
        <v>19</v>
      </c>
      <c r="I3785" s="150"/>
      <c r="L3785" s="147"/>
      <c r="M3785" s="151"/>
      <c r="T3785" s="152"/>
      <c r="AT3785" s="148" t="s">
        <v>176</v>
      </c>
      <c r="AU3785" s="148" t="s">
        <v>86</v>
      </c>
      <c r="AV3785" s="12" t="s">
        <v>84</v>
      </c>
      <c r="AW3785" s="12" t="s">
        <v>37</v>
      </c>
      <c r="AX3785" s="12" t="s">
        <v>76</v>
      </c>
      <c r="AY3785" s="148" t="s">
        <v>163</v>
      </c>
    </row>
    <row r="3786" spans="2:51" s="12" customFormat="1">
      <c r="B3786" s="147"/>
      <c r="D3786" s="141" t="s">
        <v>176</v>
      </c>
      <c r="E3786" s="148" t="s">
        <v>19</v>
      </c>
      <c r="F3786" s="149" t="s">
        <v>511</v>
      </c>
      <c r="H3786" s="148" t="s">
        <v>19</v>
      </c>
      <c r="I3786" s="150"/>
      <c r="L3786" s="147"/>
      <c r="M3786" s="151"/>
      <c r="T3786" s="152"/>
      <c r="AT3786" s="148" t="s">
        <v>176</v>
      </c>
      <c r="AU3786" s="148" t="s">
        <v>86</v>
      </c>
      <c r="AV3786" s="12" t="s">
        <v>84</v>
      </c>
      <c r="AW3786" s="12" t="s">
        <v>37</v>
      </c>
      <c r="AX3786" s="12" t="s">
        <v>76</v>
      </c>
      <c r="AY3786" s="148" t="s">
        <v>163</v>
      </c>
    </row>
    <row r="3787" spans="2:51" s="12" customFormat="1">
      <c r="B3787" s="147"/>
      <c r="D3787" s="141" t="s">
        <v>176</v>
      </c>
      <c r="E3787" s="148" t="s">
        <v>19</v>
      </c>
      <c r="F3787" s="149" t="s">
        <v>937</v>
      </c>
      <c r="H3787" s="148" t="s">
        <v>19</v>
      </c>
      <c r="I3787" s="150"/>
      <c r="L3787" s="147"/>
      <c r="M3787" s="151"/>
      <c r="T3787" s="152"/>
      <c r="AT3787" s="148" t="s">
        <v>176</v>
      </c>
      <c r="AU3787" s="148" t="s">
        <v>86</v>
      </c>
      <c r="AV3787" s="12" t="s">
        <v>84</v>
      </c>
      <c r="AW3787" s="12" t="s">
        <v>37</v>
      </c>
      <c r="AX3787" s="12" t="s">
        <v>76</v>
      </c>
      <c r="AY3787" s="148" t="s">
        <v>163</v>
      </c>
    </row>
    <row r="3788" spans="2:51" s="13" customFormat="1">
      <c r="B3788" s="153"/>
      <c r="D3788" s="141" t="s">
        <v>176</v>
      </c>
      <c r="E3788" s="154" t="s">
        <v>19</v>
      </c>
      <c r="F3788" s="155" t="s">
        <v>2619</v>
      </c>
      <c r="H3788" s="156">
        <v>2.46</v>
      </c>
      <c r="I3788" s="157"/>
      <c r="L3788" s="153"/>
      <c r="M3788" s="158"/>
      <c r="T3788" s="159"/>
      <c r="AT3788" s="154" t="s">
        <v>176</v>
      </c>
      <c r="AU3788" s="154" t="s">
        <v>86</v>
      </c>
      <c r="AV3788" s="13" t="s">
        <v>86</v>
      </c>
      <c r="AW3788" s="13" t="s">
        <v>37</v>
      </c>
      <c r="AX3788" s="13" t="s">
        <v>76</v>
      </c>
      <c r="AY3788" s="154" t="s">
        <v>163</v>
      </c>
    </row>
    <row r="3789" spans="2:51" s="12" customFormat="1">
      <c r="B3789" s="147"/>
      <c r="D3789" s="141" t="s">
        <v>176</v>
      </c>
      <c r="E3789" s="148" t="s">
        <v>19</v>
      </c>
      <c r="F3789" s="149" t="s">
        <v>558</v>
      </c>
      <c r="H3789" s="148" t="s">
        <v>19</v>
      </c>
      <c r="I3789" s="150"/>
      <c r="L3789" s="147"/>
      <c r="M3789" s="151"/>
      <c r="T3789" s="152"/>
      <c r="AT3789" s="148" t="s">
        <v>176</v>
      </c>
      <c r="AU3789" s="148" t="s">
        <v>86</v>
      </c>
      <c r="AV3789" s="12" t="s">
        <v>84</v>
      </c>
      <c r="AW3789" s="12" t="s">
        <v>37</v>
      </c>
      <c r="AX3789" s="12" t="s">
        <v>76</v>
      </c>
      <c r="AY3789" s="148" t="s">
        <v>163</v>
      </c>
    </row>
    <row r="3790" spans="2:51" s="12" customFormat="1">
      <c r="B3790" s="147"/>
      <c r="D3790" s="141" t="s">
        <v>176</v>
      </c>
      <c r="E3790" s="148" t="s">
        <v>19</v>
      </c>
      <c r="F3790" s="149" t="s">
        <v>969</v>
      </c>
      <c r="H3790" s="148" t="s">
        <v>19</v>
      </c>
      <c r="I3790" s="150"/>
      <c r="L3790" s="147"/>
      <c r="M3790" s="151"/>
      <c r="T3790" s="152"/>
      <c r="AT3790" s="148" t="s">
        <v>176</v>
      </c>
      <c r="AU3790" s="148" t="s">
        <v>86</v>
      </c>
      <c r="AV3790" s="12" t="s">
        <v>84</v>
      </c>
      <c r="AW3790" s="12" t="s">
        <v>37</v>
      </c>
      <c r="AX3790" s="12" t="s">
        <v>76</v>
      </c>
      <c r="AY3790" s="148" t="s">
        <v>163</v>
      </c>
    </row>
    <row r="3791" spans="2:51" s="13" customFormat="1">
      <c r="B3791" s="153"/>
      <c r="D3791" s="141" t="s">
        <v>176</v>
      </c>
      <c r="E3791" s="154" t="s">
        <v>19</v>
      </c>
      <c r="F3791" s="155" t="s">
        <v>2619</v>
      </c>
      <c r="H3791" s="156">
        <v>2.46</v>
      </c>
      <c r="I3791" s="157"/>
      <c r="L3791" s="153"/>
      <c r="M3791" s="158"/>
      <c r="T3791" s="159"/>
      <c r="AT3791" s="154" t="s">
        <v>176</v>
      </c>
      <c r="AU3791" s="154" t="s">
        <v>86</v>
      </c>
      <c r="AV3791" s="13" t="s">
        <v>86</v>
      </c>
      <c r="AW3791" s="13" t="s">
        <v>37</v>
      </c>
      <c r="AX3791" s="13" t="s">
        <v>76</v>
      </c>
      <c r="AY3791" s="154" t="s">
        <v>163</v>
      </c>
    </row>
    <row r="3792" spans="2:51" s="14" customFormat="1">
      <c r="B3792" s="160"/>
      <c r="D3792" s="141" t="s">
        <v>176</v>
      </c>
      <c r="E3792" s="161" t="s">
        <v>19</v>
      </c>
      <c r="F3792" s="162" t="s">
        <v>178</v>
      </c>
      <c r="H3792" s="163">
        <v>150.91999999999999</v>
      </c>
      <c r="I3792" s="164"/>
      <c r="L3792" s="160"/>
      <c r="M3792" s="165"/>
      <c r="T3792" s="166"/>
      <c r="AT3792" s="161" t="s">
        <v>176</v>
      </c>
      <c r="AU3792" s="161" t="s">
        <v>86</v>
      </c>
      <c r="AV3792" s="14" t="s">
        <v>170</v>
      </c>
      <c r="AW3792" s="14" t="s">
        <v>37</v>
      </c>
      <c r="AX3792" s="14" t="s">
        <v>84</v>
      </c>
      <c r="AY3792" s="161" t="s">
        <v>163</v>
      </c>
    </row>
    <row r="3793" spans="2:65" s="13" customFormat="1">
      <c r="B3793" s="153"/>
      <c r="D3793" s="141" t="s">
        <v>176</v>
      </c>
      <c r="F3793" s="155" t="s">
        <v>2620</v>
      </c>
      <c r="H3793" s="156">
        <v>166.012</v>
      </c>
      <c r="I3793" s="157"/>
      <c r="L3793" s="153"/>
      <c r="M3793" s="158"/>
      <c r="T3793" s="159"/>
      <c r="AT3793" s="154" t="s">
        <v>176</v>
      </c>
      <c r="AU3793" s="154" t="s">
        <v>86</v>
      </c>
      <c r="AV3793" s="13" t="s">
        <v>86</v>
      </c>
      <c r="AW3793" s="13" t="s">
        <v>4</v>
      </c>
      <c r="AX3793" s="13" t="s">
        <v>84</v>
      </c>
      <c r="AY3793" s="154" t="s">
        <v>163</v>
      </c>
    </row>
    <row r="3794" spans="2:65" s="1" customFormat="1" ht="21.75" customHeight="1">
      <c r="B3794" s="33"/>
      <c r="C3794" s="128" t="s">
        <v>2621</v>
      </c>
      <c r="D3794" s="128" t="s">
        <v>165</v>
      </c>
      <c r="E3794" s="129" t="s">
        <v>2622</v>
      </c>
      <c r="F3794" s="130" t="s">
        <v>2623</v>
      </c>
      <c r="G3794" s="131" t="s">
        <v>187</v>
      </c>
      <c r="H3794" s="132">
        <v>203.44399999999999</v>
      </c>
      <c r="I3794" s="133"/>
      <c r="J3794" s="134">
        <f>ROUND(I3794*H3794,2)</f>
        <v>0</v>
      </c>
      <c r="K3794" s="130" t="s">
        <v>169</v>
      </c>
      <c r="L3794" s="33"/>
      <c r="M3794" s="135" t="s">
        <v>19</v>
      </c>
      <c r="N3794" s="136" t="s">
        <v>47</v>
      </c>
      <c r="P3794" s="137">
        <f>O3794*H3794</f>
        <v>0</v>
      </c>
      <c r="Q3794" s="137">
        <v>2.9999999999999997E-4</v>
      </c>
      <c r="R3794" s="137">
        <f>Q3794*H3794</f>
        <v>6.1033199999999989E-2</v>
      </c>
      <c r="S3794" s="137">
        <v>0</v>
      </c>
      <c r="T3794" s="138">
        <f>S3794*H3794</f>
        <v>0</v>
      </c>
      <c r="AR3794" s="139" t="s">
        <v>302</v>
      </c>
      <c r="AT3794" s="139" t="s">
        <v>165</v>
      </c>
      <c r="AU3794" s="139" t="s">
        <v>86</v>
      </c>
      <c r="AY3794" s="18" t="s">
        <v>163</v>
      </c>
      <c r="BE3794" s="140">
        <f>IF(N3794="základní",J3794,0)</f>
        <v>0</v>
      </c>
      <c r="BF3794" s="140">
        <f>IF(N3794="snížená",J3794,0)</f>
        <v>0</v>
      </c>
      <c r="BG3794" s="140">
        <f>IF(N3794="zákl. přenesená",J3794,0)</f>
        <v>0</v>
      </c>
      <c r="BH3794" s="140">
        <f>IF(N3794="sníž. přenesená",J3794,0)</f>
        <v>0</v>
      </c>
      <c r="BI3794" s="140">
        <f>IF(N3794="nulová",J3794,0)</f>
        <v>0</v>
      </c>
      <c r="BJ3794" s="18" t="s">
        <v>84</v>
      </c>
      <c r="BK3794" s="140">
        <f>ROUND(I3794*H3794,2)</f>
        <v>0</v>
      </c>
      <c r="BL3794" s="18" t="s">
        <v>302</v>
      </c>
      <c r="BM3794" s="139" t="s">
        <v>2624</v>
      </c>
    </row>
    <row r="3795" spans="2:65" s="1" customFormat="1" ht="19.2">
      <c r="B3795" s="33"/>
      <c r="D3795" s="141" t="s">
        <v>172</v>
      </c>
      <c r="F3795" s="142" t="s">
        <v>2625</v>
      </c>
      <c r="I3795" s="143"/>
      <c r="L3795" s="33"/>
      <c r="M3795" s="144"/>
      <c r="T3795" s="54"/>
      <c r="AT3795" s="18" t="s">
        <v>172</v>
      </c>
      <c r="AU3795" s="18" t="s">
        <v>86</v>
      </c>
    </row>
    <row r="3796" spans="2:65" s="1" customFormat="1">
      <c r="B3796" s="33"/>
      <c r="D3796" s="145" t="s">
        <v>174</v>
      </c>
      <c r="F3796" s="146" t="s">
        <v>2626</v>
      </c>
      <c r="I3796" s="143"/>
      <c r="L3796" s="33"/>
      <c r="M3796" s="144"/>
      <c r="T3796" s="54"/>
      <c r="AT3796" s="18" t="s">
        <v>174</v>
      </c>
      <c r="AU3796" s="18" t="s">
        <v>86</v>
      </c>
    </row>
    <row r="3797" spans="2:65" s="12" customFormat="1">
      <c r="B3797" s="147"/>
      <c r="D3797" s="141" t="s">
        <v>176</v>
      </c>
      <c r="E3797" s="148" t="s">
        <v>19</v>
      </c>
      <c r="F3797" s="149" t="s">
        <v>511</v>
      </c>
      <c r="H3797" s="148" t="s">
        <v>19</v>
      </c>
      <c r="I3797" s="150"/>
      <c r="L3797" s="147"/>
      <c r="M3797" s="151"/>
      <c r="T3797" s="152"/>
      <c r="AT3797" s="148" t="s">
        <v>176</v>
      </c>
      <c r="AU3797" s="148" t="s">
        <v>86</v>
      </c>
      <c r="AV3797" s="12" t="s">
        <v>84</v>
      </c>
      <c r="AW3797" s="12" t="s">
        <v>37</v>
      </c>
      <c r="AX3797" s="12" t="s">
        <v>76</v>
      </c>
      <c r="AY3797" s="148" t="s">
        <v>163</v>
      </c>
    </row>
    <row r="3798" spans="2:65" s="12" customFormat="1">
      <c r="B3798" s="147"/>
      <c r="D3798" s="141" t="s">
        <v>176</v>
      </c>
      <c r="E3798" s="148" t="s">
        <v>19</v>
      </c>
      <c r="F3798" s="149" t="s">
        <v>912</v>
      </c>
      <c r="H3798" s="148" t="s">
        <v>19</v>
      </c>
      <c r="I3798" s="150"/>
      <c r="L3798" s="147"/>
      <c r="M3798" s="151"/>
      <c r="T3798" s="152"/>
      <c r="AT3798" s="148" t="s">
        <v>176</v>
      </c>
      <c r="AU3798" s="148" t="s">
        <v>86</v>
      </c>
      <c r="AV3798" s="12" t="s">
        <v>84</v>
      </c>
      <c r="AW3798" s="12" t="s">
        <v>37</v>
      </c>
      <c r="AX3798" s="12" t="s">
        <v>76</v>
      </c>
      <c r="AY3798" s="148" t="s">
        <v>163</v>
      </c>
    </row>
    <row r="3799" spans="2:65" s="13" customFormat="1">
      <c r="B3799" s="153"/>
      <c r="D3799" s="141" t="s">
        <v>176</v>
      </c>
      <c r="E3799" s="154" t="s">
        <v>19</v>
      </c>
      <c r="F3799" s="155" t="s">
        <v>1064</v>
      </c>
      <c r="H3799" s="156">
        <v>11.183</v>
      </c>
      <c r="I3799" s="157"/>
      <c r="L3799" s="153"/>
      <c r="M3799" s="158"/>
      <c r="T3799" s="159"/>
      <c r="AT3799" s="154" t="s">
        <v>176</v>
      </c>
      <c r="AU3799" s="154" t="s">
        <v>86</v>
      </c>
      <c r="AV3799" s="13" t="s">
        <v>86</v>
      </c>
      <c r="AW3799" s="13" t="s">
        <v>37</v>
      </c>
      <c r="AX3799" s="13" t="s">
        <v>76</v>
      </c>
      <c r="AY3799" s="154" t="s">
        <v>163</v>
      </c>
    </row>
    <row r="3800" spans="2:65" s="12" customFormat="1">
      <c r="B3800" s="147"/>
      <c r="D3800" s="141" t="s">
        <v>176</v>
      </c>
      <c r="E3800" s="148" t="s">
        <v>19</v>
      </c>
      <c r="F3800" s="149" t="s">
        <v>922</v>
      </c>
      <c r="H3800" s="148" t="s">
        <v>19</v>
      </c>
      <c r="I3800" s="150"/>
      <c r="L3800" s="147"/>
      <c r="M3800" s="151"/>
      <c r="T3800" s="152"/>
      <c r="AT3800" s="148" t="s">
        <v>176</v>
      </c>
      <c r="AU3800" s="148" t="s">
        <v>86</v>
      </c>
      <c r="AV3800" s="12" t="s">
        <v>84</v>
      </c>
      <c r="AW3800" s="12" t="s">
        <v>37</v>
      </c>
      <c r="AX3800" s="12" t="s">
        <v>76</v>
      </c>
      <c r="AY3800" s="148" t="s">
        <v>163</v>
      </c>
    </row>
    <row r="3801" spans="2:65" s="13" customFormat="1">
      <c r="B3801" s="153"/>
      <c r="D3801" s="141" t="s">
        <v>176</v>
      </c>
      <c r="E3801" s="154" t="s">
        <v>19</v>
      </c>
      <c r="F3801" s="155" t="s">
        <v>1068</v>
      </c>
      <c r="H3801" s="156">
        <v>15.61</v>
      </c>
      <c r="I3801" s="157"/>
      <c r="L3801" s="153"/>
      <c r="M3801" s="158"/>
      <c r="T3801" s="159"/>
      <c r="AT3801" s="154" t="s">
        <v>176</v>
      </c>
      <c r="AU3801" s="154" t="s">
        <v>86</v>
      </c>
      <c r="AV3801" s="13" t="s">
        <v>86</v>
      </c>
      <c r="AW3801" s="13" t="s">
        <v>37</v>
      </c>
      <c r="AX3801" s="13" t="s">
        <v>76</v>
      </c>
      <c r="AY3801" s="154" t="s">
        <v>163</v>
      </c>
    </row>
    <row r="3802" spans="2:65" s="12" customFormat="1">
      <c r="B3802" s="147"/>
      <c r="D3802" s="141" t="s">
        <v>176</v>
      </c>
      <c r="E3802" s="148" t="s">
        <v>19</v>
      </c>
      <c r="F3802" s="149" t="s">
        <v>934</v>
      </c>
      <c r="H3802" s="148" t="s">
        <v>19</v>
      </c>
      <c r="I3802" s="150"/>
      <c r="L3802" s="147"/>
      <c r="M3802" s="151"/>
      <c r="T3802" s="152"/>
      <c r="AT3802" s="148" t="s">
        <v>176</v>
      </c>
      <c r="AU3802" s="148" t="s">
        <v>86</v>
      </c>
      <c r="AV3802" s="12" t="s">
        <v>84</v>
      </c>
      <c r="AW3802" s="12" t="s">
        <v>37</v>
      </c>
      <c r="AX3802" s="12" t="s">
        <v>76</v>
      </c>
      <c r="AY3802" s="148" t="s">
        <v>163</v>
      </c>
    </row>
    <row r="3803" spans="2:65" s="13" customFormat="1">
      <c r="B3803" s="153"/>
      <c r="D3803" s="141" t="s">
        <v>176</v>
      </c>
      <c r="E3803" s="154" t="s">
        <v>19</v>
      </c>
      <c r="F3803" s="155" t="s">
        <v>1072</v>
      </c>
      <c r="H3803" s="156">
        <v>54.38</v>
      </c>
      <c r="I3803" s="157"/>
      <c r="L3803" s="153"/>
      <c r="M3803" s="158"/>
      <c r="T3803" s="159"/>
      <c r="AT3803" s="154" t="s">
        <v>176</v>
      </c>
      <c r="AU3803" s="154" t="s">
        <v>86</v>
      </c>
      <c r="AV3803" s="13" t="s">
        <v>86</v>
      </c>
      <c r="AW3803" s="13" t="s">
        <v>37</v>
      </c>
      <c r="AX3803" s="13" t="s">
        <v>76</v>
      </c>
      <c r="AY3803" s="154" t="s">
        <v>163</v>
      </c>
    </row>
    <row r="3804" spans="2:65" s="12" customFormat="1">
      <c r="B3804" s="147"/>
      <c r="D3804" s="141" t="s">
        <v>176</v>
      </c>
      <c r="E3804" s="148" t="s">
        <v>19</v>
      </c>
      <c r="F3804" s="149" t="s">
        <v>940</v>
      </c>
      <c r="H3804" s="148" t="s">
        <v>19</v>
      </c>
      <c r="I3804" s="150"/>
      <c r="L3804" s="147"/>
      <c r="M3804" s="151"/>
      <c r="T3804" s="152"/>
      <c r="AT3804" s="148" t="s">
        <v>176</v>
      </c>
      <c r="AU3804" s="148" t="s">
        <v>86</v>
      </c>
      <c r="AV3804" s="12" t="s">
        <v>84</v>
      </c>
      <c r="AW3804" s="12" t="s">
        <v>37</v>
      </c>
      <c r="AX3804" s="12" t="s">
        <v>76</v>
      </c>
      <c r="AY3804" s="148" t="s">
        <v>163</v>
      </c>
    </row>
    <row r="3805" spans="2:65" s="13" customFormat="1">
      <c r="B3805" s="153"/>
      <c r="D3805" s="141" t="s">
        <v>176</v>
      </c>
      <c r="E3805" s="154" t="s">
        <v>19</v>
      </c>
      <c r="F3805" s="155" t="s">
        <v>1074</v>
      </c>
      <c r="H3805" s="156">
        <v>8.5779999999999994</v>
      </c>
      <c r="I3805" s="157"/>
      <c r="L3805" s="153"/>
      <c r="M3805" s="158"/>
      <c r="T3805" s="159"/>
      <c r="AT3805" s="154" t="s">
        <v>176</v>
      </c>
      <c r="AU3805" s="154" t="s">
        <v>86</v>
      </c>
      <c r="AV3805" s="13" t="s">
        <v>86</v>
      </c>
      <c r="AW3805" s="13" t="s">
        <v>37</v>
      </c>
      <c r="AX3805" s="13" t="s">
        <v>76</v>
      </c>
      <c r="AY3805" s="154" t="s">
        <v>163</v>
      </c>
    </row>
    <row r="3806" spans="2:65" s="12" customFormat="1">
      <c r="B3806" s="147"/>
      <c r="D3806" s="141" t="s">
        <v>176</v>
      </c>
      <c r="E3806" s="148" t="s">
        <v>19</v>
      </c>
      <c r="F3806" s="149" t="s">
        <v>558</v>
      </c>
      <c r="H3806" s="148" t="s">
        <v>19</v>
      </c>
      <c r="I3806" s="150"/>
      <c r="L3806" s="147"/>
      <c r="M3806" s="151"/>
      <c r="T3806" s="152"/>
      <c r="AT3806" s="148" t="s">
        <v>176</v>
      </c>
      <c r="AU3806" s="148" t="s">
        <v>86</v>
      </c>
      <c r="AV3806" s="12" t="s">
        <v>84</v>
      </c>
      <c r="AW3806" s="12" t="s">
        <v>37</v>
      </c>
      <c r="AX3806" s="12" t="s">
        <v>76</v>
      </c>
      <c r="AY3806" s="148" t="s">
        <v>163</v>
      </c>
    </row>
    <row r="3807" spans="2:65" s="12" customFormat="1">
      <c r="B3807" s="147"/>
      <c r="D3807" s="141" t="s">
        <v>176</v>
      </c>
      <c r="E3807" s="148" t="s">
        <v>19</v>
      </c>
      <c r="F3807" s="149" t="s">
        <v>950</v>
      </c>
      <c r="H3807" s="148" t="s">
        <v>19</v>
      </c>
      <c r="I3807" s="150"/>
      <c r="L3807" s="147"/>
      <c r="M3807" s="151"/>
      <c r="T3807" s="152"/>
      <c r="AT3807" s="148" t="s">
        <v>176</v>
      </c>
      <c r="AU3807" s="148" t="s">
        <v>86</v>
      </c>
      <c r="AV3807" s="12" t="s">
        <v>84</v>
      </c>
      <c r="AW3807" s="12" t="s">
        <v>37</v>
      </c>
      <c r="AX3807" s="12" t="s">
        <v>76</v>
      </c>
      <c r="AY3807" s="148" t="s">
        <v>163</v>
      </c>
    </row>
    <row r="3808" spans="2:65" s="13" customFormat="1">
      <c r="B3808" s="153"/>
      <c r="D3808" s="141" t="s">
        <v>176</v>
      </c>
      <c r="E3808" s="154" t="s">
        <v>19</v>
      </c>
      <c r="F3808" s="155" t="s">
        <v>1078</v>
      </c>
      <c r="H3808" s="156">
        <v>14.175000000000001</v>
      </c>
      <c r="I3808" s="157"/>
      <c r="L3808" s="153"/>
      <c r="M3808" s="158"/>
      <c r="T3808" s="159"/>
      <c r="AT3808" s="154" t="s">
        <v>176</v>
      </c>
      <c r="AU3808" s="154" t="s">
        <v>86</v>
      </c>
      <c r="AV3808" s="13" t="s">
        <v>86</v>
      </c>
      <c r="AW3808" s="13" t="s">
        <v>37</v>
      </c>
      <c r="AX3808" s="13" t="s">
        <v>76</v>
      </c>
      <c r="AY3808" s="154" t="s">
        <v>163</v>
      </c>
    </row>
    <row r="3809" spans="2:65" s="12" customFormat="1">
      <c r="B3809" s="147"/>
      <c r="D3809" s="141" t="s">
        <v>176</v>
      </c>
      <c r="E3809" s="148" t="s">
        <v>19</v>
      </c>
      <c r="F3809" s="149" t="s">
        <v>959</v>
      </c>
      <c r="H3809" s="148" t="s">
        <v>19</v>
      </c>
      <c r="I3809" s="150"/>
      <c r="L3809" s="147"/>
      <c r="M3809" s="151"/>
      <c r="T3809" s="152"/>
      <c r="AT3809" s="148" t="s">
        <v>176</v>
      </c>
      <c r="AU3809" s="148" t="s">
        <v>86</v>
      </c>
      <c r="AV3809" s="12" t="s">
        <v>84</v>
      </c>
      <c r="AW3809" s="12" t="s">
        <v>37</v>
      </c>
      <c r="AX3809" s="12" t="s">
        <v>76</v>
      </c>
      <c r="AY3809" s="148" t="s">
        <v>163</v>
      </c>
    </row>
    <row r="3810" spans="2:65" s="13" customFormat="1">
      <c r="B3810" s="153"/>
      <c r="D3810" s="141" t="s">
        <v>176</v>
      </c>
      <c r="E3810" s="154" t="s">
        <v>19</v>
      </c>
      <c r="F3810" s="155" t="s">
        <v>1068</v>
      </c>
      <c r="H3810" s="156">
        <v>15.61</v>
      </c>
      <c r="I3810" s="157"/>
      <c r="L3810" s="153"/>
      <c r="M3810" s="158"/>
      <c r="T3810" s="159"/>
      <c r="AT3810" s="154" t="s">
        <v>176</v>
      </c>
      <c r="AU3810" s="154" t="s">
        <v>86</v>
      </c>
      <c r="AV3810" s="13" t="s">
        <v>86</v>
      </c>
      <c r="AW3810" s="13" t="s">
        <v>37</v>
      </c>
      <c r="AX3810" s="13" t="s">
        <v>76</v>
      </c>
      <c r="AY3810" s="154" t="s">
        <v>163</v>
      </c>
    </row>
    <row r="3811" spans="2:65" s="12" customFormat="1">
      <c r="B3811" s="147"/>
      <c r="D3811" s="141" t="s">
        <v>176</v>
      </c>
      <c r="E3811" s="148" t="s">
        <v>19</v>
      </c>
      <c r="F3811" s="149" t="s">
        <v>965</v>
      </c>
      <c r="H3811" s="148" t="s">
        <v>19</v>
      </c>
      <c r="I3811" s="150"/>
      <c r="L3811" s="147"/>
      <c r="M3811" s="151"/>
      <c r="T3811" s="152"/>
      <c r="AT3811" s="148" t="s">
        <v>176</v>
      </c>
      <c r="AU3811" s="148" t="s">
        <v>86</v>
      </c>
      <c r="AV3811" s="12" t="s">
        <v>84</v>
      </c>
      <c r="AW3811" s="12" t="s">
        <v>37</v>
      </c>
      <c r="AX3811" s="12" t="s">
        <v>76</v>
      </c>
      <c r="AY3811" s="148" t="s">
        <v>163</v>
      </c>
    </row>
    <row r="3812" spans="2:65" s="13" customFormat="1">
      <c r="B3812" s="153"/>
      <c r="D3812" s="141" t="s">
        <v>176</v>
      </c>
      <c r="E3812" s="154" t="s">
        <v>19</v>
      </c>
      <c r="F3812" s="155" t="s">
        <v>1083</v>
      </c>
      <c r="H3812" s="156">
        <v>9.9879999999999995</v>
      </c>
      <c r="I3812" s="157"/>
      <c r="L3812" s="153"/>
      <c r="M3812" s="158"/>
      <c r="T3812" s="159"/>
      <c r="AT3812" s="154" t="s">
        <v>176</v>
      </c>
      <c r="AU3812" s="154" t="s">
        <v>86</v>
      </c>
      <c r="AV3812" s="13" t="s">
        <v>86</v>
      </c>
      <c r="AW3812" s="13" t="s">
        <v>37</v>
      </c>
      <c r="AX3812" s="13" t="s">
        <v>76</v>
      </c>
      <c r="AY3812" s="154" t="s">
        <v>163</v>
      </c>
    </row>
    <row r="3813" spans="2:65" s="12" customFormat="1">
      <c r="B3813" s="147"/>
      <c r="D3813" s="141" t="s">
        <v>176</v>
      </c>
      <c r="E3813" s="148" t="s">
        <v>19</v>
      </c>
      <c r="F3813" s="149" t="s">
        <v>967</v>
      </c>
      <c r="H3813" s="148" t="s">
        <v>19</v>
      </c>
      <c r="I3813" s="150"/>
      <c r="L3813" s="147"/>
      <c r="M3813" s="151"/>
      <c r="T3813" s="152"/>
      <c r="AT3813" s="148" t="s">
        <v>176</v>
      </c>
      <c r="AU3813" s="148" t="s">
        <v>86</v>
      </c>
      <c r="AV3813" s="12" t="s">
        <v>84</v>
      </c>
      <c r="AW3813" s="12" t="s">
        <v>37</v>
      </c>
      <c r="AX3813" s="12" t="s">
        <v>76</v>
      </c>
      <c r="AY3813" s="148" t="s">
        <v>163</v>
      </c>
    </row>
    <row r="3814" spans="2:65" s="13" customFormat="1" ht="20.399999999999999">
      <c r="B3814" s="153"/>
      <c r="D3814" s="141" t="s">
        <v>176</v>
      </c>
      <c r="E3814" s="154" t="s">
        <v>19</v>
      </c>
      <c r="F3814" s="155" t="s">
        <v>1084</v>
      </c>
      <c r="H3814" s="156">
        <v>73.92</v>
      </c>
      <c r="I3814" s="157"/>
      <c r="L3814" s="153"/>
      <c r="M3814" s="158"/>
      <c r="T3814" s="159"/>
      <c r="AT3814" s="154" t="s">
        <v>176</v>
      </c>
      <c r="AU3814" s="154" t="s">
        <v>86</v>
      </c>
      <c r="AV3814" s="13" t="s">
        <v>86</v>
      </c>
      <c r="AW3814" s="13" t="s">
        <v>37</v>
      </c>
      <c r="AX3814" s="13" t="s">
        <v>76</v>
      </c>
      <c r="AY3814" s="154" t="s">
        <v>163</v>
      </c>
    </row>
    <row r="3815" spans="2:65" s="14" customFormat="1">
      <c r="B3815" s="160"/>
      <c r="D3815" s="141" t="s">
        <v>176</v>
      </c>
      <c r="E3815" s="161" t="s">
        <v>19</v>
      </c>
      <c r="F3815" s="162" t="s">
        <v>178</v>
      </c>
      <c r="H3815" s="163">
        <v>203.44399999999999</v>
      </c>
      <c r="I3815" s="164"/>
      <c r="L3815" s="160"/>
      <c r="M3815" s="165"/>
      <c r="T3815" s="166"/>
      <c r="AT3815" s="161" t="s">
        <v>176</v>
      </c>
      <c r="AU3815" s="161" t="s">
        <v>86</v>
      </c>
      <c r="AV3815" s="14" t="s">
        <v>170</v>
      </c>
      <c r="AW3815" s="14" t="s">
        <v>37</v>
      </c>
      <c r="AX3815" s="14" t="s">
        <v>84</v>
      </c>
      <c r="AY3815" s="161" t="s">
        <v>163</v>
      </c>
    </row>
    <row r="3816" spans="2:65" s="1" customFormat="1" ht="44.25" customHeight="1">
      <c r="B3816" s="33"/>
      <c r="C3816" s="167" t="s">
        <v>2627</v>
      </c>
      <c r="D3816" s="167" t="s">
        <v>323</v>
      </c>
      <c r="E3816" s="168" t="s">
        <v>2628</v>
      </c>
      <c r="F3816" s="169" t="s">
        <v>2629</v>
      </c>
      <c r="G3816" s="170" t="s">
        <v>187</v>
      </c>
      <c r="H3816" s="171">
        <v>223.78800000000001</v>
      </c>
      <c r="I3816" s="172"/>
      <c r="J3816" s="173">
        <f>ROUND(I3816*H3816,2)</f>
        <v>0</v>
      </c>
      <c r="K3816" s="169" t="s">
        <v>169</v>
      </c>
      <c r="L3816" s="174"/>
      <c r="M3816" s="175" t="s">
        <v>19</v>
      </c>
      <c r="N3816" s="176" t="s">
        <v>47</v>
      </c>
      <c r="P3816" s="137">
        <f>O3816*H3816</f>
        <v>0</v>
      </c>
      <c r="Q3816" s="137">
        <v>4.2900000000000004E-3</v>
      </c>
      <c r="R3816" s="137">
        <f>Q3816*H3816</f>
        <v>0.96005052000000013</v>
      </c>
      <c r="S3816" s="137">
        <v>0</v>
      </c>
      <c r="T3816" s="138">
        <f>S3816*H3816</f>
        <v>0</v>
      </c>
      <c r="AR3816" s="139" t="s">
        <v>403</v>
      </c>
      <c r="AT3816" s="139" t="s">
        <v>323</v>
      </c>
      <c r="AU3816" s="139" t="s">
        <v>86</v>
      </c>
      <c r="AY3816" s="18" t="s">
        <v>163</v>
      </c>
      <c r="BE3816" s="140">
        <f>IF(N3816="základní",J3816,0)</f>
        <v>0</v>
      </c>
      <c r="BF3816" s="140">
        <f>IF(N3816="snížená",J3816,0)</f>
        <v>0</v>
      </c>
      <c r="BG3816" s="140">
        <f>IF(N3816="zákl. přenesená",J3816,0)</f>
        <v>0</v>
      </c>
      <c r="BH3816" s="140">
        <f>IF(N3816="sníž. přenesená",J3816,0)</f>
        <v>0</v>
      </c>
      <c r="BI3816" s="140">
        <f>IF(N3816="nulová",J3816,0)</f>
        <v>0</v>
      </c>
      <c r="BJ3816" s="18" t="s">
        <v>84</v>
      </c>
      <c r="BK3816" s="140">
        <f>ROUND(I3816*H3816,2)</f>
        <v>0</v>
      </c>
      <c r="BL3816" s="18" t="s">
        <v>302</v>
      </c>
      <c r="BM3816" s="139" t="s">
        <v>2630</v>
      </c>
    </row>
    <row r="3817" spans="2:65" s="1" customFormat="1" ht="28.8">
      <c r="B3817" s="33"/>
      <c r="D3817" s="141" t="s">
        <v>172</v>
      </c>
      <c r="F3817" s="142" t="s">
        <v>2629</v>
      </c>
      <c r="I3817" s="143"/>
      <c r="L3817" s="33"/>
      <c r="M3817" s="144"/>
      <c r="T3817" s="54"/>
      <c r="AT3817" s="18" t="s">
        <v>172</v>
      </c>
      <c r="AU3817" s="18" t="s">
        <v>86</v>
      </c>
    </row>
    <row r="3818" spans="2:65" s="13" customFormat="1">
      <c r="B3818" s="153"/>
      <c r="D3818" s="141" t="s">
        <v>176</v>
      </c>
      <c r="F3818" s="155" t="s">
        <v>2631</v>
      </c>
      <c r="H3818" s="156">
        <v>223.78800000000001</v>
      </c>
      <c r="I3818" s="157"/>
      <c r="L3818" s="153"/>
      <c r="M3818" s="158"/>
      <c r="T3818" s="159"/>
      <c r="AT3818" s="154" t="s">
        <v>176</v>
      </c>
      <c r="AU3818" s="154" t="s">
        <v>86</v>
      </c>
      <c r="AV3818" s="13" t="s">
        <v>86</v>
      </c>
      <c r="AW3818" s="13" t="s">
        <v>4</v>
      </c>
      <c r="AX3818" s="13" t="s">
        <v>84</v>
      </c>
      <c r="AY3818" s="154" t="s">
        <v>163</v>
      </c>
    </row>
    <row r="3819" spans="2:65" s="1" customFormat="1" ht="16.5" customHeight="1">
      <c r="B3819" s="33"/>
      <c r="C3819" s="128" t="s">
        <v>2632</v>
      </c>
      <c r="D3819" s="128" t="s">
        <v>165</v>
      </c>
      <c r="E3819" s="129" t="s">
        <v>2633</v>
      </c>
      <c r="F3819" s="130" t="s">
        <v>2634</v>
      </c>
      <c r="G3819" s="131" t="s">
        <v>202</v>
      </c>
      <c r="H3819" s="132">
        <v>149.9</v>
      </c>
      <c r="I3819" s="133"/>
      <c r="J3819" s="134">
        <f>ROUND(I3819*H3819,2)</f>
        <v>0</v>
      </c>
      <c r="K3819" s="130" t="s">
        <v>169</v>
      </c>
      <c r="L3819" s="33"/>
      <c r="M3819" s="135" t="s">
        <v>19</v>
      </c>
      <c r="N3819" s="136" t="s">
        <v>47</v>
      </c>
      <c r="P3819" s="137">
        <f>O3819*H3819</f>
        <v>0</v>
      </c>
      <c r="Q3819" s="137">
        <v>1.0000000000000001E-5</v>
      </c>
      <c r="R3819" s="137">
        <f>Q3819*H3819</f>
        <v>1.4990000000000001E-3</v>
      </c>
      <c r="S3819" s="137">
        <v>0</v>
      </c>
      <c r="T3819" s="138">
        <f>S3819*H3819</f>
        <v>0</v>
      </c>
      <c r="AR3819" s="139" t="s">
        <v>302</v>
      </c>
      <c r="AT3819" s="139" t="s">
        <v>165</v>
      </c>
      <c r="AU3819" s="139" t="s">
        <v>86</v>
      </c>
      <c r="AY3819" s="18" t="s">
        <v>163</v>
      </c>
      <c r="BE3819" s="140">
        <f>IF(N3819="základní",J3819,0)</f>
        <v>0</v>
      </c>
      <c r="BF3819" s="140">
        <f>IF(N3819="snížená",J3819,0)</f>
        <v>0</v>
      </c>
      <c r="BG3819" s="140">
        <f>IF(N3819="zákl. přenesená",J3819,0)</f>
        <v>0</v>
      </c>
      <c r="BH3819" s="140">
        <f>IF(N3819="sníž. přenesená",J3819,0)</f>
        <v>0</v>
      </c>
      <c r="BI3819" s="140">
        <f>IF(N3819="nulová",J3819,0)</f>
        <v>0</v>
      </c>
      <c r="BJ3819" s="18" t="s">
        <v>84</v>
      </c>
      <c r="BK3819" s="140">
        <f>ROUND(I3819*H3819,2)</f>
        <v>0</v>
      </c>
      <c r="BL3819" s="18" t="s">
        <v>302</v>
      </c>
      <c r="BM3819" s="139" t="s">
        <v>2635</v>
      </c>
    </row>
    <row r="3820" spans="2:65" s="1" customFormat="1">
      <c r="B3820" s="33"/>
      <c r="D3820" s="141" t="s">
        <v>172</v>
      </c>
      <c r="F3820" s="142" t="s">
        <v>2636</v>
      </c>
      <c r="I3820" s="143"/>
      <c r="L3820" s="33"/>
      <c r="M3820" s="144"/>
      <c r="T3820" s="54"/>
      <c r="AT3820" s="18" t="s">
        <v>172</v>
      </c>
      <c r="AU3820" s="18" t="s">
        <v>86</v>
      </c>
    </row>
    <row r="3821" spans="2:65" s="1" customFormat="1">
      <c r="B3821" s="33"/>
      <c r="D3821" s="145" t="s">
        <v>174</v>
      </c>
      <c r="F3821" s="146" t="s">
        <v>2637</v>
      </c>
      <c r="I3821" s="143"/>
      <c r="L3821" s="33"/>
      <c r="M3821" s="144"/>
      <c r="T3821" s="54"/>
      <c r="AT3821" s="18" t="s">
        <v>174</v>
      </c>
      <c r="AU3821" s="18" t="s">
        <v>86</v>
      </c>
    </row>
    <row r="3822" spans="2:65" s="12" customFormat="1">
      <c r="B3822" s="147"/>
      <c r="D3822" s="141" t="s">
        <v>176</v>
      </c>
      <c r="E3822" s="148" t="s">
        <v>19</v>
      </c>
      <c r="F3822" s="149" t="s">
        <v>511</v>
      </c>
      <c r="H3822" s="148" t="s">
        <v>19</v>
      </c>
      <c r="I3822" s="150"/>
      <c r="L3822" s="147"/>
      <c r="M3822" s="151"/>
      <c r="T3822" s="152"/>
      <c r="AT3822" s="148" t="s">
        <v>176</v>
      </c>
      <c r="AU3822" s="148" t="s">
        <v>86</v>
      </c>
      <c r="AV3822" s="12" t="s">
        <v>84</v>
      </c>
      <c r="AW3822" s="12" t="s">
        <v>37</v>
      </c>
      <c r="AX3822" s="12" t="s">
        <v>76</v>
      </c>
      <c r="AY3822" s="148" t="s">
        <v>163</v>
      </c>
    </row>
    <row r="3823" spans="2:65" s="12" customFormat="1">
      <c r="B3823" s="147"/>
      <c r="D3823" s="141" t="s">
        <v>176</v>
      </c>
      <c r="E3823" s="148" t="s">
        <v>19</v>
      </c>
      <c r="F3823" s="149" t="s">
        <v>912</v>
      </c>
      <c r="H3823" s="148" t="s">
        <v>19</v>
      </c>
      <c r="I3823" s="150"/>
      <c r="L3823" s="147"/>
      <c r="M3823" s="151"/>
      <c r="T3823" s="152"/>
      <c r="AT3823" s="148" t="s">
        <v>176</v>
      </c>
      <c r="AU3823" s="148" t="s">
        <v>86</v>
      </c>
      <c r="AV3823" s="12" t="s">
        <v>84</v>
      </c>
      <c r="AW3823" s="12" t="s">
        <v>37</v>
      </c>
      <c r="AX3823" s="12" t="s">
        <v>76</v>
      </c>
      <c r="AY3823" s="148" t="s">
        <v>163</v>
      </c>
    </row>
    <row r="3824" spans="2:65" s="13" customFormat="1">
      <c r="B3824" s="153"/>
      <c r="D3824" s="141" t="s">
        <v>176</v>
      </c>
      <c r="E3824" s="154" t="s">
        <v>19</v>
      </c>
      <c r="F3824" s="155" t="s">
        <v>1429</v>
      </c>
      <c r="H3824" s="156">
        <v>13.4</v>
      </c>
      <c r="I3824" s="157"/>
      <c r="L3824" s="153"/>
      <c r="M3824" s="158"/>
      <c r="T3824" s="159"/>
      <c r="AT3824" s="154" t="s">
        <v>176</v>
      </c>
      <c r="AU3824" s="154" t="s">
        <v>86</v>
      </c>
      <c r="AV3824" s="13" t="s">
        <v>86</v>
      </c>
      <c r="AW3824" s="13" t="s">
        <v>37</v>
      </c>
      <c r="AX3824" s="13" t="s">
        <v>76</v>
      </c>
      <c r="AY3824" s="154" t="s">
        <v>163</v>
      </c>
    </row>
    <row r="3825" spans="2:51" s="12" customFormat="1">
      <c r="B3825" s="147"/>
      <c r="D3825" s="141" t="s">
        <v>176</v>
      </c>
      <c r="E3825" s="148" t="s">
        <v>19</v>
      </c>
      <c r="F3825" s="149" t="s">
        <v>922</v>
      </c>
      <c r="H3825" s="148" t="s">
        <v>19</v>
      </c>
      <c r="I3825" s="150"/>
      <c r="L3825" s="147"/>
      <c r="M3825" s="151"/>
      <c r="T3825" s="152"/>
      <c r="AT3825" s="148" t="s">
        <v>176</v>
      </c>
      <c r="AU3825" s="148" t="s">
        <v>86</v>
      </c>
      <c r="AV3825" s="12" t="s">
        <v>84</v>
      </c>
      <c r="AW3825" s="12" t="s">
        <v>37</v>
      </c>
      <c r="AX3825" s="12" t="s">
        <v>76</v>
      </c>
      <c r="AY3825" s="148" t="s">
        <v>163</v>
      </c>
    </row>
    <row r="3826" spans="2:51" s="13" customFormat="1">
      <c r="B3826" s="153"/>
      <c r="D3826" s="141" t="s">
        <v>176</v>
      </c>
      <c r="E3826" s="154" t="s">
        <v>19</v>
      </c>
      <c r="F3826" s="155" t="s">
        <v>1430</v>
      </c>
      <c r="H3826" s="156">
        <v>18.5</v>
      </c>
      <c r="I3826" s="157"/>
      <c r="L3826" s="153"/>
      <c r="M3826" s="158"/>
      <c r="T3826" s="159"/>
      <c r="AT3826" s="154" t="s">
        <v>176</v>
      </c>
      <c r="AU3826" s="154" t="s">
        <v>86</v>
      </c>
      <c r="AV3826" s="13" t="s">
        <v>86</v>
      </c>
      <c r="AW3826" s="13" t="s">
        <v>37</v>
      </c>
      <c r="AX3826" s="13" t="s">
        <v>76</v>
      </c>
      <c r="AY3826" s="154" t="s">
        <v>163</v>
      </c>
    </row>
    <row r="3827" spans="2:51" s="12" customFormat="1">
      <c r="B3827" s="147"/>
      <c r="D3827" s="141" t="s">
        <v>176</v>
      </c>
      <c r="E3827" s="148" t="s">
        <v>19</v>
      </c>
      <c r="F3827" s="149" t="s">
        <v>934</v>
      </c>
      <c r="H3827" s="148" t="s">
        <v>19</v>
      </c>
      <c r="I3827" s="150"/>
      <c r="L3827" s="147"/>
      <c r="M3827" s="151"/>
      <c r="T3827" s="152"/>
      <c r="AT3827" s="148" t="s">
        <v>176</v>
      </c>
      <c r="AU3827" s="148" t="s">
        <v>86</v>
      </c>
      <c r="AV3827" s="12" t="s">
        <v>84</v>
      </c>
      <c r="AW3827" s="12" t="s">
        <v>37</v>
      </c>
      <c r="AX3827" s="12" t="s">
        <v>76</v>
      </c>
      <c r="AY3827" s="148" t="s">
        <v>163</v>
      </c>
    </row>
    <row r="3828" spans="2:51" s="13" customFormat="1">
      <c r="B3828" s="153"/>
      <c r="D3828" s="141" t="s">
        <v>176</v>
      </c>
      <c r="E3828" s="154" t="s">
        <v>19</v>
      </c>
      <c r="F3828" s="155" t="s">
        <v>1431</v>
      </c>
      <c r="H3828" s="156">
        <v>24.2</v>
      </c>
      <c r="I3828" s="157"/>
      <c r="L3828" s="153"/>
      <c r="M3828" s="158"/>
      <c r="T3828" s="159"/>
      <c r="AT3828" s="154" t="s">
        <v>176</v>
      </c>
      <c r="AU3828" s="154" t="s">
        <v>86</v>
      </c>
      <c r="AV3828" s="13" t="s">
        <v>86</v>
      </c>
      <c r="AW3828" s="13" t="s">
        <v>37</v>
      </c>
      <c r="AX3828" s="13" t="s">
        <v>76</v>
      </c>
      <c r="AY3828" s="154" t="s">
        <v>163</v>
      </c>
    </row>
    <row r="3829" spans="2:51" s="12" customFormat="1">
      <c r="B3829" s="147"/>
      <c r="D3829" s="141" t="s">
        <v>176</v>
      </c>
      <c r="E3829" s="148" t="s">
        <v>19</v>
      </c>
      <c r="F3829" s="149" t="s">
        <v>940</v>
      </c>
      <c r="H3829" s="148" t="s">
        <v>19</v>
      </c>
      <c r="I3829" s="150"/>
      <c r="L3829" s="147"/>
      <c r="M3829" s="151"/>
      <c r="T3829" s="152"/>
      <c r="AT3829" s="148" t="s">
        <v>176</v>
      </c>
      <c r="AU3829" s="148" t="s">
        <v>86</v>
      </c>
      <c r="AV3829" s="12" t="s">
        <v>84</v>
      </c>
      <c r="AW3829" s="12" t="s">
        <v>37</v>
      </c>
      <c r="AX3829" s="12" t="s">
        <v>76</v>
      </c>
      <c r="AY3829" s="148" t="s">
        <v>163</v>
      </c>
    </row>
    <row r="3830" spans="2:51" s="13" customFormat="1">
      <c r="B3830" s="153"/>
      <c r="D3830" s="141" t="s">
        <v>176</v>
      </c>
      <c r="E3830" s="154" t="s">
        <v>19</v>
      </c>
      <c r="F3830" s="155" t="s">
        <v>1433</v>
      </c>
      <c r="H3830" s="156">
        <v>12</v>
      </c>
      <c r="I3830" s="157"/>
      <c r="L3830" s="153"/>
      <c r="M3830" s="158"/>
      <c r="T3830" s="159"/>
      <c r="AT3830" s="154" t="s">
        <v>176</v>
      </c>
      <c r="AU3830" s="154" t="s">
        <v>86</v>
      </c>
      <c r="AV3830" s="13" t="s">
        <v>86</v>
      </c>
      <c r="AW3830" s="13" t="s">
        <v>37</v>
      </c>
      <c r="AX3830" s="13" t="s">
        <v>76</v>
      </c>
      <c r="AY3830" s="154" t="s">
        <v>163</v>
      </c>
    </row>
    <row r="3831" spans="2:51" s="12" customFormat="1">
      <c r="B3831" s="147"/>
      <c r="D3831" s="141" t="s">
        <v>176</v>
      </c>
      <c r="E3831" s="148" t="s">
        <v>19</v>
      </c>
      <c r="F3831" s="149" t="s">
        <v>558</v>
      </c>
      <c r="H3831" s="148" t="s">
        <v>19</v>
      </c>
      <c r="I3831" s="150"/>
      <c r="L3831" s="147"/>
      <c r="M3831" s="151"/>
      <c r="T3831" s="152"/>
      <c r="AT3831" s="148" t="s">
        <v>176</v>
      </c>
      <c r="AU3831" s="148" t="s">
        <v>86</v>
      </c>
      <c r="AV3831" s="12" t="s">
        <v>84</v>
      </c>
      <c r="AW3831" s="12" t="s">
        <v>37</v>
      </c>
      <c r="AX3831" s="12" t="s">
        <v>76</v>
      </c>
      <c r="AY3831" s="148" t="s">
        <v>163</v>
      </c>
    </row>
    <row r="3832" spans="2:51" s="12" customFormat="1">
      <c r="B3832" s="147"/>
      <c r="D3832" s="141" t="s">
        <v>176</v>
      </c>
      <c r="E3832" s="148" t="s">
        <v>19</v>
      </c>
      <c r="F3832" s="149" t="s">
        <v>950</v>
      </c>
      <c r="H3832" s="148" t="s">
        <v>19</v>
      </c>
      <c r="I3832" s="150"/>
      <c r="L3832" s="147"/>
      <c r="M3832" s="151"/>
      <c r="T3832" s="152"/>
      <c r="AT3832" s="148" t="s">
        <v>176</v>
      </c>
      <c r="AU3832" s="148" t="s">
        <v>86</v>
      </c>
      <c r="AV3832" s="12" t="s">
        <v>84</v>
      </c>
      <c r="AW3832" s="12" t="s">
        <v>37</v>
      </c>
      <c r="AX3832" s="12" t="s">
        <v>76</v>
      </c>
      <c r="AY3832" s="148" t="s">
        <v>163</v>
      </c>
    </row>
    <row r="3833" spans="2:51" s="13" customFormat="1">
      <c r="B3833" s="153"/>
      <c r="D3833" s="141" t="s">
        <v>176</v>
      </c>
      <c r="E3833" s="154" t="s">
        <v>19</v>
      </c>
      <c r="F3833" s="155" t="s">
        <v>1434</v>
      </c>
      <c r="H3833" s="156">
        <v>15.3</v>
      </c>
      <c r="I3833" s="157"/>
      <c r="L3833" s="153"/>
      <c r="M3833" s="158"/>
      <c r="T3833" s="159"/>
      <c r="AT3833" s="154" t="s">
        <v>176</v>
      </c>
      <c r="AU3833" s="154" t="s">
        <v>86</v>
      </c>
      <c r="AV3833" s="13" t="s">
        <v>86</v>
      </c>
      <c r="AW3833" s="13" t="s">
        <v>37</v>
      </c>
      <c r="AX3833" s="13" t="s">
        <v>76</v>
      </c>
      <c r="AY3833" s="154" t="s">
        <v>163</v>
      </c>
    </row>
    <row r="3834" spans="2:51" s="12" customFormat="1">
      <c r="B3834" s="147"/>
      <c r="D3834" s="141" t="s">
        <v>176</v>
      </c>
      <c r="E3834" s="148" t="s">
        <v>19</v>
      </c>
      <c r="F3834" s="149" t="s">
        <v>959</v>
      </c>
      <c r="H3834" s="148" t="s">
        <v>19</v>
      </c>
      <c r="I3834" s="150"/>
      <c r="L3834" s="147"/>
      <c r="M3834" s="151"/>
      <c r="T3834" s="152"/>
      <c r="AT3834" s="148" t="s">
        <v>176</v>
      </c>
      <c r="AU3834" s="148" t="s">
        <v>86</v>
      </c>
      <c r="AV3834" s="12" t="s">
        <v>84</v>
      </c>
      <c r="AW3834" s="12" t="s">
        <v>37</v>
      </c>
      <c r="AX3834" s="12" t="s">
        <v>76</v>
      </c>
      <c r="AY3834" s="148" t="s">
        <v>163</v>
      </c>
    </row>
    <row r="3835" spans="2:51" s="13" customFormat="1">
      <c r="B3835" s="153"/>
      <c r="D3835" s="141" t="s">
        <v>176</v>
      </c>
      <c r="E3835" s="154" t="s">
        <v>19</v>
      </c>
      <c r="F3835" s="155" t="s">
        <v>1430</v>
      </c>
      <c r="H3835" s="156">
        <v>18.5</v>
      </c>
      <c r="I3835" s="157"/>
      <c r="L3835" s="153"/>
      <c r="M3835" s="158"/>
      <c r="T3835" s="159"/>
      <c r="AT3835" s="154" t="s">
        <v>176</v>
      </c>
      <c r="AU3835" s="154" t="s">
        <v>86</v>
      </c>
      <c r="AV3835" s="13" t="s">
        <v>86</v>
      </c>
      <c r="AW3835" s="13" t="s">
        <v>37</v>
      </c>
      <c r="AX3835" s="13" t="s">
        <v>76</v>
      </c>
      <c r="AY3835" s="154" t="s">
        <v>163</v>
      </c>
    </row>
    <row r="3836" spans="2:51" s="12" customFormat="1">
      <c r="B3836" s="147"/>
      <c r="D3836" s="141" t="s">
        <v>176</v>
      </c>
      <c r="E3836" s="148" t="s">
        <v>19</v>
      </c>
      <c r="F3836" s="149" t="s">
        <v>965</v>
      </c>
      <c r="H3836" s="148" t="s">
        <v>19</v>
      </c>
      <c r="I3836" s="150"/>
      <c r="L3836" s="147"/>
      <c r="M3836" s="151"/>
      <c r="T3836" s="152"/>
      <c r="AT3836" s="148" t="s">
        <v>176</v>
      </c>
      <c r="AU3836" s="148" t="s">
        <v>86</v>
      </c>
      <c r="AV3836" s="12" t="s">
        <v>84</v>
      </c>
      <c r="AW3836" s="12" t="s">
        <v>37</v>
      </c>
      <c r="AX3836" s="12" t="s">
        <v>76</v>
      </c>
      <c r="AY3836" s="148" t="s">
        <v>163</v>
      </c>
    </row>
    <row r="3837" spans="2:51" s="13" customFormat="1">
      <c r="B3837" s="153"/>
      <c r="D3837" s="141" t="s">
        <v>176</v>
      </c>
      <c r="E3837" s="154" t="s">
        <v>19</v>
      </c>
      <c r="F3837" s="155" t="s">
        <v>1435</v>
      </c>
      <c r="H3837" s="156">
        <v>13.2</v>
      </c>
      <c r="I3837" s="157"/>
      <c r="L3837" s="153"/>
      <c r="M3837" s="158"/>
      <c r="T3837" s="159"/>
      <c r="AT3837" s="154" t="s">
        <v>176</v>
      </c>
      <c r="AU3837" s="154" t="s">
        <v>86</v>
      </c>
      <c r="AV3837" s="13" t="s">
        <v>86</v>
      </c>
      <c r="AW3837" s="13" t="s">
        <v>37</v>
      </c>
      <c r="AX3837" s="13" t="s">
        <v>76</v>
      </c>
      <c r="AY3837" s="154" t="s">
        <v>163</v>
      </c>
    </row>
    <row r="3838" spans="2:51" s="12" customFormat="1">
      <c r="B3838" s="147"/>
      <c r="D3838" s="141" t="s">
        <v>176</v>
      </c>
      <c r="E3838" s="148" t="s">
        <v>19</v>
      </c>
      <c r="F3838" s="149" t="s">
        <v>967</v>
      </c>
      <c r="H3838" s="148" t="s">
        <v>19</v>
      </c>
      <c r="I3838" s="150"/>
      <c r="L3838" s="147"/>
      <c r="M3838" s="151"/>
      <c r="T3838" s="152"/>
      <c r="AT3838" s="148" t="s">
        <v>176</v>
      </c>
      <c r="AU3838" s="148" t="s">
        <v>86</v>
      </c>
      <c r="AV3838" s="12" t="s">
        <v>84</v>
      </c>
      <c r="AW3838" s="12" t="s">
        <v>37</v>
      </c>
      <c r="AX3838" s="12" t="s">
        <v>76</v>
      </c>
      <c r="AY3838" s="148" t="s">
        <v>163</v>
      </c>
    </row>
    <row r="3839" spans="2:51" s="13" customFormat="1" ht="20.399999999999999">
      <c r="B3839" s="153"/>
      <c r="D3839" s="141" t="s">
        <v>176</v>
      </c>
      <c r="E3839" s="154" t="s">
        <v>19</v>
      </c>
      <c r="F3839" s="155" t="s">
        <v>1436</v>
      </c>
      <c r="H3839" s="156">
        <v>34.799999999999997</v>
      </c>
      <c r="I3839" s="157"/>
      <c r="L3839" s="153"/>
      <c r="M3839" s="158"/>
      <c r="T3839" s="159"/>
      <c r="AT3839" s="154" t="s">
        <v>176</v>
      </c>
      <c r="AU3839" s="154" t="s">
        <v>86</v>
      </c>
      <c r="AV3839" s="13" t="s">
        <v>86</v>
      </c>
      <c r="AW3839" s="13" t="s">
        <v>37</v>
      </c>
      <c r="AX3839" s="13" t="s">
        <v>76</v>
      </c>
      <c r="AY3839" s="154" t="s">
        <v>163</v>
      </c>
    </row>
    <row r="3840" spans="2:51" s="14" customFormat="1">
      <c r="B3840" s="160"/>
      <c r="D3840" s="141" t="s">
        <v>176</v>
      </c>
      <c r="E3840" s="161" t="s">
        <v>19</v>
      </c>
      <c r="F3840" s="162" t="s">
        <v>178</v>
      </c>
      <c r="H3840" s="163">
        <v>149.9</v>
      </c>
      <c r="I3840" s="164"/>
      <c r="L3840" s="160"/>
      <c r="M3840" s="165"/>
      <c r="T3840" s="166"/>
      <c r="AT3840" s="161" t="s">
        <v>176</v>
      </c>
      <c r="AU3840" s="161" t="s">
        <v>86</v>
      </c>
      <c r="AV3840" s="14" t="s">
        <v>170</v>
      </c>
      <c r="AW3840" s="14" t="s">
        <v>37</v>
      </c>
      <c r="AX3840" s="14" t="s">
        <v>84</v>
      </c>
      <c r="AY3840" s="161" t="s">
        <v>163</v>
      </c>
    </row>
    <row r="3841" spans="2:65" s="1" customFormat="1" ht="16.5" customHeight="1">
      <c r="B3841" s="33"/>
      <c r="C3841" s="167" t="s">
        <v>2638</v>
      </c>
      <c r="D3841" s="167" t="s">
        <v>323</v>
      </c>
      <c r="E3841" s="168" t="s">
        <v>2639</v>
      </c>
      <c r="F3841" s="169" t="s">
        <v>2640</v>
      </c>
      <c r="G3841" s="170" t="s">
        <v>202</v>
      </c>
      <c r="H3841" s="171">
        <v>152.898</v>
      </c>
      <c r="I3841" s="172"/>
      <c r="J3841" s="173">
        <f>ROUND(I3841*H3841,2)</f>
        <v>0</v>
      </c>
      <c r="K3841" s="169" t="s">
        <v>169</v>
      </c>
      <c r="L3841" s="174"/>
      <c r="M3841" s="175" t="s">
        <v>19</v>
      </c>
      <c r="N3841" s="176" t="s">
        <v>47</v>
      </c>
      <c r="P3841" s="137">
        <f>O3841*H3841</f>
        <v>0</v>
      </c>
      <c r="Q3841" s="137">
        <v>3.8000000000000002E-4</v>
      </c>
      <c r="R3841" s="137">
        <f>Q3841*H3841</f>
        <v>5.8101239999999998E-2</v>
      </c>
      <c r="S3841" s="137">
        <v>0</v>
      </c>
      <c r="T3841" s="138">
        <f>S3841*H3841</f>
        <v>0</v>
      </c>
      <c r="AR3841" s="139" t="s">
        <v>403</v>
      </c>
      <c r="AT3841" s="139" t="s">
        <v>323</v>
      </c>
      <c r="AU3841" s="139" t="s">
        <v>86</v>
      </c>
      <c r="AY3841" s="18" t="s">
        <v>163</v>
      </c>
      <c r="BE3841" s="140">
        <f>IF(N3841="základní",J3841,0)</f>
        <v>0</v>
      </c>
      <c r="BF3841" s="140">
        <f>IF(N3841="snížená",J3841,0)</f>
        <v>0</v>
      </c>
      <c r="BG3841" s="140">
        <f>IF(N3841="zákl. přenesená",J3841,0)</f>
        <v>0</v>
      </c>
      <c r="BH3841" s="140">
        <f>IF(N3841="sníž. přenesená",J3841,0)</f>
        <v>0</v>
      </c>
      <c r="BI3841" s="140">
        <f>IF(N3841="nulová",J3841,0)</f>
        <v>0</v>
      </c>
      <c r="BJ3841" s="18" t="s">
        <v>84</v>
      </c>
      <c r="BK3841" s="140">
        <f>ROUND(I3841*H3841,2)</f>
        <v>0</v>
      </c>
      <c r="BL3841" s="18" t="s">
        <v>302</v>
      </c>
      <c r="BM3841" s="139" t="s">
        <v>2641</v>
      </c>
    </row>
    <row r="3842" spans="2:65" s="1" customFormat="1">
      <c r="B3842" s="33"/>
      <c r="D3842" s="141" t="s">
        <v>172</v>
      </c>
      <c r="F3842" s="142" t="s">
        <v>2640</v>
      </c>
      <c r="I3842" s="143"/>
      <c r="L3842" s="33"/>
      <c r="M3842" s="144"/>
      <c r="T3842" s="54"/>
      <c r="AT3842" s="18" t="s">
        <v>172</v>
      </c>
      <c r="AU3842" s="18" t="s">
        <v>86</v>
      </c>
    </row>
    <row r="3843" spans="2:65" s="13" customFormat="1">
      <c r="B3843" s="153"/>
      <c r="D3843" s="141" t="s">
        <v>176</v>
      </c>
      <c r="F3843" s="155" t="s">
        <v>2642</v>
      </c>
      <c r="H3843" s="156">
        <v>152.898</v>
      </c>
      <c r="I3843" s="157"/>
      <c r="L3843" s="153"/>
      <c r="M3843" s="158"/>
      <c r="T3843" s="159"/>
      <c r="AT3843" s="154" t="s">
        <v>176</v>
      </c>
      <c r="AU3843" s="154" t="s">
        <v>86</v>
      </c>
      <c r="AV3843" s="13" t="s">
        <v>86</v>
      </c>
      <c r="AW3843" s="13" t="s">
        <v>4</v>
      </c>
      <c r="AX3843" s="13" t="s">
        <v>84</v>
      </c>
      <c r="AY3843" s="154" t="s">
        <v>163</v>
      </c>
    </row>
    <row r="3844" spans="2:65" s="1" customFormat="1" ht="16.5" customHeight="1">
      <c r="B3844" s="33"/>
      <c r="C3844" s="128" t="s">
        <v>2643</v>
      </c>
      <c r="D3844" s="128" t="s">
        <v>165</v>
      </c>
      <c r="E3844" s="129" t="s">
        <v>2644</v>
      </c>
      <c r="F3844" s="130" t="s">
        <v>2645</v>
      </c>
      <c r="G3844" s="131" t="s">
        <v>202</v>
      </c>
      <c r="H3844" s="132">
        <v>29.9</v>
      </c>
      <c r="I3844" s="133"/>
      <c r="J3844" s="134">
        <f>ROUND(I3844*H3844,2)</f>
        <v>0</v>
      </c>
      <c r="K3844" s="130" t="s">
        <v>169</v>
      </c>
      <c r="L3844" s="33"/>
      <c r="M3844" s="135" t="s">
        <v>19</v>
      </c>
      <c r="N3844" s="136" t="s">
        <v>47</v>
      </c>
      <c r="P3844" s="137">
        <f>O3844*H3844</f>
        <v>0</v>
      </c>
      <c r="Q3844" s="137">
        <v>0</v>
      </c>
      <c r="R3844" s="137">
        <f>Q3844*H3844</f>
        <v>0</v>
      </c>
      <c r="S3844" s="137">
        <v>0</v>
      </c>
      <c r="T3844" s="138">
        <f>S3844*H3844</f>
        <v>0</v>
      </c>
      <c r="AR3844" s="139" t="s">
        <v>302</v>
      </c>
      <c r="AT3844" s="139" t="s">
        <v>165</v>
      </c>
      <c r="AU3844" s="139" t="s">
        <v>86</v>
      </c>
      <c r="AY3844" s="18" t="s">
        <v>163</v>
      </c>
      <c r="BE3844" s="140">
        <f>IF(N3844="základní",J3844,0)</f>
        <v>0</v>
      </c>
      <c r="BF3844" s="140">
        <f>IF(N3844="snížená",J3844,0)</f>
        <v>0</v>
      </c>
      <c r="BG3844" s="140">
        <f>IF(N3844="zákl. přenesená",J3844,0)</f>
        <v>0</v>
      </c>
      <c r="BH3844" s="140">
        <f>IF(N3844="sníž. přenesená",J3844,0)</f>
        <v>0</v>
      </c>
      <c r="BI3844" s="140">
        <f>IF(N3844="nulová",J3844,0)</f>
        <v>0</v>
      </c>
      <c r="BJ3844" s="18" t="s">
        <v>84</v>
      </c>
      <c r="BK3844" s="140">
        <f>ROUND(I3844*H3844,2)</f>
        <v>0</v>
      </c>
      <c r="BL3844" s="18" t="s">
        <v>302</v>
      </c>
      <c r="BM3844" s="139" t="s">
        <v>2646</v>
      </c>
    </row>
    <row r="3845" spans="2:65" s="1" customFormat="1">
      <c r="B3845" s="33"/>
      <c r="D3845" s="141" t="s">
        <v>172</v>
      </c>
      <c r="F3845" s="142" t="s">
        <v>2647</v>
      </c>
      <c r="I3845" s="143"/>
      <c r="L3845" s="33"/>
      <c r="M3845" s="144"/>
      <c r="T3845" s="54"/>
      <c r="AT3845" s="18" t="s">
        <v>172</v>
      </c>
      <c r="AU3845" s="18" t="s">
        <v>86</v>
      </c>
    </row>
    <row r="3846" spans="2:65" s="1" customFormat="1">
      <c r="B3846" s="33"/>
      <c r="D3846" s="145" t="s">
        <v>174</v>
      </c>
      <c r="F3846" s="146" t="s">
        <v>2648</v>
      </c>
      <c r="I3846" s="143"/>
      <c r="L3846" s="33"/>
      <c r="M3846" s="144"/>
      <c r="T3846" s="54"/>
      <c r="AT3846" s="18" t="s">
        <v>174</v>
      </c>
      <c r="AU3846" s="18" t="s">
        <v>86</v>
      </c>
    </row>
    <row r="3847" spans="2:65" s="12" customFormat="1">
      <c r="B3847" s="147"/>
      <c r="D3847" s="141" t="s">
        <v>176</v>
      </c>
      <c r="E3847" s="148" t="s">
        <v>19</v>
      </c>
      <c r="F3847" s="149" t="s">
        <v>511</v>
      </c>
      <c r="H3847" s="148" t="s">
        <v>19</v>
      </c>
      <c r="I3847" s="150"/>
      <c r="L3847" s="147"/>
      <c r="M3847" s="151"/>
      <c r="T3847" s="152"/>
      <c r="AT3847" s="148" t="s">
        <v>176</v>
      </c>
      <c r="AU3847" s="148" t="s">
        <v>86</v>
      </c>
      <c r="AV3847" s="12" t="s">
        <v>84</v>
      </c>
      <c r="AW3847" s="12" t="s">
        <v>37</v>
      </c>
      <c r="AX3847" s="12" t="s">
        <v>76</v>
      </c>
      <c r="AY3847" s="148" t="s">
        <v>163</v>
      </c>
    </row>
    <row r="3848" spans="2:65" s="13" customFormat="1">
      <c r="B3848" s="153"/>
      <c r="D3848" s="141" t="s">
        <v>176</v>
      </c>
      <c r="E3848" s="154" t="s">
        <v>19</v>
      </c>
      <c r="F3848" s="155" t="s">
        <v>2649</v>
      </c>
      <c r="H3848" s="156">
        <v>14.6</v>
      </c>
      <c r="I3848" s="157"/>
      <c r="L3848" s="153"/>
      <c r="M3848" s="158"/>
      <c r="T3848" s="159"/>
      <c r="AT3848" s="154" t="s">
        <v>176</v>
      </c>
      <c r="AU3848" s="154" t="s">
        <v>86</v>
      </c>
      <c r="AV3848" s="13" t="s">
        <v>86</v>
      </c>
      <c r="AW3848" s="13" t="s">
        <v>37</v>
      </c>
      <c r="AX3848" s="13" t="s">
        <v>76</v>
      </c>
      <c r="AY3848" s="154" t="s">
        <v>163</v>
      </c>
    </row>
    <row r="3849" spans="2:65" s="12" customFormat="1">
      <c r="B3849" s="147"/>
      <c r="D3849" s="141" t="s">
        <v>176</v>
      </c>
      <c r="E3849" s="148" t="s">
        <v>19</v>
      </c>
      <c r="F3849" s="149" t="s">
        <v>558</v>
      </c>
      <c r="H3849" s="148" t="s">
        <v>19</v>
      </c>
      <c r="I3849" s="150"/>
      <c r="L3849" s="147"/>
      <c r="M3849" s="151"/>
      <c r="T3849" s="152"/>
      <c r="AT3849" s="148" t="s">
        <v>176</v>
      </c>
      <c r="AU3849" s="148" t="s">
        <v>86</v>
      </c>
      <c r="AV3849" s="12" t="s">
        <v>84</v>
      </c>
      <c r="AW3849" s="12" t="s">
        <v>37</v>
      </c>
      <c r="AX3849" s="12" t="s">
        <v>76</v>
      </c>
      <c r="AY3849" s="148" t="s">
        <v>163</v>
      </c>
    </row>
    <row r="3850" spans="2:65" s="13" customFormat="1">
      <c r="B3850" s="153"/>
      <c r="D3850" s="141" t="s">
        <v>176</v>
      </c>
      <c r="E3850" s="154" t="s">
        <v>19</v>
      </c>
      <c r="F3850" s="155" t="s">
        <v>2650</v>
      </c>
      <c r="H3850" s="156">
        <v>15.3</v>
      </c>
      <c r="I3850" s="157"/>
      <c r="L3850" s="153"/>
      <c r="M3850" s="158"/>
      <c r="T3850" s="159"/>
      <c r="AT3850" s="154" t="s">
        <v>176</v>
      </c>
      <c r="AU3850" s="154" t="s">
        <v>86</v>
      </c>
      <c r="AV3850" s="13" t="s">
        <v>86</v>
      </c>
      <c r="AW3850" s="13" t="s">
        <v>37</v>
      </c>
      <c r="AX3850" s="13" t="s">
        <v>76</v>
      </c>
      <c r="AY3850" s="154" t="s">
        <v>163</v>
      </c>
    </row>
    <row r="3851" spans="2:65" s="14" customFormat="1">
      <c r="B3851" s="160"/>
      <c r="D3851" s="141" t="s">
        <v>176</v>
      </c>
      <c r="E3851" s="161" t="s">
        <v>19</v>
      </c>
      <c r="F3851" s="162" t="s">
        <v>178</v>
      </c>
      <c r="H3851" s="163">
        <v>29.9</v>
      </c>
      <c r="I3851" s="164"/>
      <c r="L3851" s="160"/>
      <c r="M3851" s="165"/>
      <c r="T3851" s="166"/>
      <c r="AT3851" s="161" t="s">
        <v>176</v>
      </c>
      <c r="AU3851" s="161" t="s">
        <v>86</v>
      </c>
      <c r="AV3851" s="14" t="s">
        <v>170</v>
      </c>
      <c r="AW3851" s="14" t="s">
        <v>37</v>
      </c>
      <c r="AX3851" s="14" t="s">
        <v>84</v>
      </c>
      <c r="AY3851" s="161" t="s">
        <v>163</v>
      </c>
    </row>
    <row r="3852" spans="2:65" s="1" customFormat="1" ht="24.15" customHeight="1">
      <c r="B3852" s="33"/>
      <c r="C3852" s="167" t="s">
        <v>2651</v>
      </c>
      <c r="D3852" s="167" t="s">
        <v>323</v>
      </c>
      <c r="E3852" s="168" t="s">
        <v>2652</v>
      </c>
      <c r="F3852" s="169" t="s">
        <v>2653</v>
      </c>
      <c r="G3852" s="170" t="s">
        <v>202</v>
      </c>
      <c r="H3852" s="171">
        <v>30.498000000000001</v>
      </c>
      <c r="I3852" s="172"/>
      <c r="J3852" s="173">
        <f>ROUND(I3852*H3852,2)</f>
        <v>0</v>
      </c>
      <c r="K3852" s="169" t="s">
        <v>169</v>
      </c>
      <c r="L3852" s="174"/>
      <c r="M3852" s="175" t="s">
        <v>19</v>
      </c>
      <c r="N3852" s="176" t="s">
        <v>47</v>
      </c>
      <c r="P3852" s="137">
        <f>O3852*H3852</f>
        <v>0</v>
      </c>
      <c r="Q3852" s="137">
        <v>2.1000000000000001E-4</v>
      </c>
      <c r="R3852" s="137">
        <f>Q3852*H3852</f>
        <v>6.4045800000000009E-3</v>
      </c>
      <c r="S3852" s="137">
        <v>0</v>
      </c>
      <c r="T3852" s="138">
        <f>S3852*H3852</f>
        <v>0</v>
      </c>
      <c r="AR3852" s="139" t="s">
        <v>403</v>
      </c>
      <c r="AT3852" s="139" t="s">
        <v>323</v>
      </c>
      <c r="AU3852" s="139" t="s">
        <v>86</v>
      </c>
      <c r="AY3852" s="18" t="s">
        <v>163</v>
      </c>
      <c r="BE3852" s="140">
        <f>IF(N3852="základní",J3852,0)</f>
        <v>0</v>
      </c>
      <c r="BF3852" s="140">
        <f>IF(N3852="snížená",J3852,0)</f>
        <v>0</v>
      </c>
      <c r="BG3852" s="140">
        <f>IF(N3852="zákl. přenesená",J3852,0)</f>
        <v>0</v>
      </c>
      <c r="BH3852" s="140">
        <f>IF(N3852="sníž. přenesená",J3852,0)</f>
        <v>0</v>
      </c>
      <c r="BI3852" s="140">
        <f>IF(N3852="nulová",J3852,0)</f>
        <v>0</v>
      </c>
      <c r="BJ3852" s="18" t="s">
        <v>84</v>
      </c>
      <c r="BK3852" s="140">
        <f>ROUND(I3852*H3852,2)</f>
        <v>0</v>
      </c>
      <c r="BL3852" s="18" t="s">
        <v>302</v>
      </c>
      <c r="BM3852" s="139" t="s">
        <v>2654</v>
      </c>
    </row>
    <row r="3853" spans="2:65" s="1" customFormat="1">
      <c r="B3853" s="33"/>
      <c r="D3853" s="141" t="s">
        <v>172</v>
      </c>
      <c r="F3853" s="142" t="s">
        <v>2653</v>
      </c>
      <c r="I3853" s="143"/>
      <c r="L3853" s="33"/>
      <c r="M3853" s="144"/>
      <c r="T3853" s="54"/>
      <c r="AT3853" s="18" t="s">
        <v>172</v>
      </c>
      <c r="AU3853" s="18" t="s">
        <v>86</v>
      </c>
    </row>
    <row r="3854" spans="2:65" s="13" customFormat="1">
      <c r="B3854" s="153"/>
      <c r="D3854" s="141" t="s">
        <v>176</v>
      </c>
      <c r="F3854" s="155" t="s">
        <v>2655</v>
      </c>
      <c r="H3854" s="156">
        <v>30.498000000000001</v>
      </c>
      <c r="I3854" s="157"/>
      <c r="L3854" s="153"/>
      <c r="M3854" s="158"/>
      <c r="T3854" s="159"/>
      <c r="AT3854" s="154" t="s">
        <v>176</v>
      </c>
      <c r="AU3854" s="154" t="s">
        <v>86</v>
      </c>
      <c r="AV3854" s="13" t="s">
        <v>86</v>
      </c>
      <c r="AW3854" s="13" t="s">
        <v>4</v>
      </c>
      <c r="AX3854" s="13" t="s">
        <v>84</v>
      </c>
      <c r="AY3854" s="154" t="s">
        <v>163</v>
      </c>
    </row>
    <row r="3855" spans="2:65" s="1" customFormat="1" ht="24.15" customHeight="1">
      <c r="B3855" s="33"/>
      <c r="C3855" s="128" t="s">
        <v>2656</v>
      </c>
      <c r="D3855" s="128" t="s">
        <v>165</v>
      </c>
      <c r="E3855" s="129" t="s">
        <v>2657</v>
      </c>
      <c r="F3855" s="130" t="s">
        <v>2658</v>
      </c>
      <c r="G3855" s="131" t="s">
        <v>187</v>
      </c>
      <c r="H3855" s="132">
        <v>349.44400000000002</v>
      </c>
      <c r="I3855" s="133"/>
      <c r="J3855" s="134">
        <f>ROUND(I3855*H3855,2)</f>
        <v>0</v>
      </c>
      <c r="K3855" s="130" t="s">
        <v>169</v>
      </c>
      <c r="L3855" s="33"/>
      <c r="M3855" s="135" t="s">
        <v>19</v>
      </c>
      <c r="N3855" s="136" t="s">
        <v>47</v>
      </c>
      <c r="P3855" s="137">
        <f>O3855*H3855</f>
        <v>0</v>
      </c>
      <c r="Q3855" s="137">
        <v>0</v>
      </c>
      <c r="R3855" s="137">
        <f>Q3855*H3855</f>
        <v>0</v>
      </c>
      <c r="S3855" s="137">
        <v>0</v>
      </c>
      <c r="T3855" s="138">
        <f>S3855*H3855</f>
        <v>0</v>
      </c>
      <c r="AR3855" s="139" t="s">
        <v>302</v>
      </c>
      <c r="AT3855" s="139" t="s">
        <v>165</v>
      </c>
      <c r="AU3855" s="139" t="s">
        <v>86</v>
      </c>
      <c r="AY3855" s="18" t="s">
        <v>163</v>
      </c>
      <c r="BE3855" s="140">
        <f>IF(N3855="základní",J3855,0)</f>
        <v>0</v>
      </c>
      <c r="BF3855" s="140">
        <f>IF(N3855="snížená",J3855,0)</f>
        <v>0</v>
      </c>
      <c r="BG3855" s="140">
        <f>IF(N3855="zákl. přenesená",J3855,0)</f>
        <v>0</v>
      </c>
      <c r="BH3855" s="140">
        <f>IF(N3855="sníž. přenesená",J3855,0)</f>
        <v>0</v>
      </c>
      <c r="BI3855" s="140">
        <f>IF(N3855="nulová",J3855,0)</f>
        <v>0</v>
      </c>
      <c r="BJ3855" s="18" t="s">
        <v>84</v>
      </c>
      <c r="BK3855" s="140">
        <f>ROUND(I3855*H3855,2)</f>
        <v>0</v>
      </c>
      <c r="BL3855" s="18" t="s">
        <v>302</v>
      </c>
      <c r="BM3855" s="139" t="s">
        <v>2659</v>
      </c>
    </row>
    <row r="3856" spans="2:65" s="1" customFormat="1" ht="19.2">
      <c r="B3856" s="33"/>
      <c r="D3856" s="141" t="s">
        <v>172</v>
      </c>
      <c r="F3856" s="142" t="s">
        <v>2660</v>
      </c>
      <c r="I3856" s="143"/>
      <c r="L3856" s="33"/>
      <c r="M3856" s="144"/>
      <c r="T3856" s="54"/>
      <c r="AT3856" s="18" t="s">
        <v>172</v>
      </c>
      <c r="AU3856" s="18" t="s">
        <v>86</v>
      </c>
    </row>
    <row r="3857" spans="2:51" s="1" customFormat="1">
      <c r="B3857" s="33"/>
      <c r="D3857" s="145" t="s">
        <v>174</v>
      </c>
      <c r="F3857" s="146" t="s">
        <v>2661</v>
      </c>
      <c r="I3857" s="143"/>
      <c r="L3857" s="33"/>
      <c r="M3857" s="144"/>
      <c r="T3857" s="54"/>
      <c r="AT3857" s="18" t="s">
        <v>174</v>
      </c>
      <c r="AU3857" s="18" t="s">
        <v>86</v>
      </c>
    </row>
    <row r="3858" spans="2:51" s="12" customFormat="1">
      <c r="B3858" s="147"/>
      <c r="D3858" s="141" t="s">
        <v>176</v>
      </c>
      <c r="E3858" s="148" t="s">
        <v>19</v>
      </c>
      <c r="F3858" s="149" t="s">
        <v>511</v>
      </c>
      <c r="H3858" s="148" t="s">
        <v>19</v>
      </c>
      <c r="I3858" s="150"/>
      <c r="L3858" s="147"/>
      <c r="M3858" s="151"/>
      <c r="T3858" s="152"/>
      <c r="AT3858" s="148" t="s">
        <v>176</v>
      </c>
      <c r="AU3858" s="148" t="s">
        <v>86</v>
      </c>
      <c r="AV3858" s="12" t="s">
        <v>84</v>
      </c>
      <c r="AW3858" s="12" t="s">
        <v>37</v>
      </c>
      <c r="AX3858" s="12" t="s">
        <v>76</v>
      </c>
      <c r="AY3858" s="148" t="s">
        <v>163</v>
      </c>
    </row>
    <row r="3859" spans="2:51" s="12" customFormat="1">
      <c r="B3859" s="147"/>
      <c r="D3859" s="141" t="s">
        <v>176</v>
      </c>
      <c r="E3859" s="148" t="s">
        <v>19</v>
      </c>
      <c r="F3859" s="149" t="s">
        <v>912</v>
      </c>
      <c r="H3859" s="148" t="s">
        <v>19</v>
      </c>
      <c r="I3859" s="150"/>
      <c r="L3859" s="147"/>
      <c r="M3859" s="151"/>
      <c r="T3859" s="152"/>
      <c r="AT3859" s="148" t="s">
        <v>176</v>
      </c>
      <c r="AU3859" s="148" t="s">
        <v>86</v>
      </c>
      <c r="AV3859" s="12" t="s">
        <v>84</v>
      </c>
      <c r="AW3859" s="12" t="s">
        <v>37</v>
      </c>
      <c r="AX3859" s="12" t="s">
        <v>76</v>
      </c>
      <c r="AY3859" s="148" t="s">
        <v>163</v>
      </c>
    </row>
    <row r="3860" spans="2:51" s="13" customFormat="1">
      <c r="B3860" s="153"/>
      <c r="D3860" s="141" t="s">
        <v>176</v>
      </c>
      <c r="E3860" s="154" t="s">
        <v>19</v>
      </c>
      <c r="F3860" s="155" t="s">
        <v>1064</v>
      </c>
      <c r="H3860" s="156">
        <v>11.183</v>
      </c>
      <c r="I3860" s="157"/>
      <c r="L3860" s="153"/>
      <c r="M3860" s="158"/>
      <c r="T3860" s="159"/>
      <c r="AT3860" s="154" t="s">
        <v>176</v>
      </c>
      <c r="AU3860" s="154" t="s">
        <v>86</v>
      </c>
      <c r="AV3860" s="13" t="s">
        <v>86</v>
      </c>
      <c r="AW3860" s="13" t="s">
        <v>37</v>
      </c>
      <c r="AX3860" s="13" t="s">
        <v>76</v>
      </c>
      <c r="AY3860" s="154" t="s">
        <v>163</v>
      </c>
    </row>
    <row r="3861" spans="2:51" s="12" customFormat="1">
      <c r="B3861" s="147"/>
      <c r="D3861" s="141" t="s">
        <v>176</v>
      </c>
      <c r="E3861" s="148" t="s">
        <v>19</v>
      </c>
      <c r="F3861" s="149" t="s">
        <v>922</v>
      </c>
      <c r="H3861" s="148" t="s">
        <v>19</v>
      </c>
      <c r="I3861" s="150"/>
      <c r="L3861" s="147"/>
      <c r="M3861" s="151"/>
      <c r="T3861" s="152"/>
      <c r="AT3861" s="148" t="s">
        <v>176</v>
      </c>
      <c r="AU3861" s="148" t="s">
        <v>86</v>
      </c>
      <c r="AV3861" s="12" t="s">
        <v>84</v>
      </c>
      <c r="AW3861" s="12" t="s">
        <v>37</v>
      </c>
      <c r="AX3861" s="12" t="s">
        <v>76</v>
      </c>
      <c r="AY3861" s="148" t="s">
        <v>163</v>
      </c>
    </row>
    <row r="3862" spans="2:51" s="13" customFormat="1">
      <c r="B3862" s="153"/>
      <c r="D3862" s="141" t="s">
        <v>176</v>
      </c>
      <c r="E3862" s="154" t="s">
        <v>19</v>
      </c>
      <c r="F3862" s="155" t="s">
        <v>1068</v>
      </c>
      <c r="H3862" s="156">
        <v>15.61</v>
      </c>
      <c r="I3862" s="157"/>
      <c r="L3862" s="153"/>
      <c r="M3862" s="158"/>
      <c r="T3862" s="159"/>
      <c r="AT3862" s="154" t="s">
        <v>176</v>
      </c>
      <c r="AU3862" s="154" t="s">
        <v>86</v>
      </c>
      <c r="AV3862" s="13" t="s">
        <v>86</v>
      </c>
      <c r="AW3862" s="13" t="s">
        <v>37</v>
      </c>
      <c r="AX3862" s="13" t="s">
        <v>76</v>
      </c>
      <c r="AY3862" s="154" t="s">
        <v>163</v>
      </c>
    </row>
    <row r="3863" spans="2:51" s="12" customFormat="1">
      <c r="B3863" s="147"/>
      <c r="D3863" s="141" t="s">
        <v>176</v>
      </c>
      <c r="E3863" s="148" t="s">
        <v>19</v>
      </c>
      <c r="F3863" s="149" t="s">
        <v>934</v>
      </c>
      <c r="H3863" s="148" t="s">
        <v>19</v>
      </c>
      <c r="I3863" s="150"/>
      <c r="L3863" s="147"/>
      <c r="M3863" s="151"/>
      <c r="T3863" s="152"/>
      <c r="AT3863" s="148" t="s">
        <v>176</v>
      </c>
      <c r="AU3863" s="148" t="s">
        <v>86</v>
      </c>
      <c r="AV3863" s="12" t="s">
        <v>84</v>
      </c>
      <c r="AW3863" s="12" t="s">
        <v>37</v>
      </c>
      <c r="AX3863" s="12" t="s">
        <v>76</v>
      </c>
      <c r="AY3863" s="148" t="s">
        <v>163</v>
      </c>
    </row>
    <row r="3864" spans="2:51" s="13" customFormat="1">
      <c r="B3864" s="153"/>
      <c r="D3864" s="141" t="s">
        <v>176</v>
      </c>
      <c r="E3864" s="154" t="s">
        <v>19</v>
      </c>
      <c r="F3864" s="155" t="s">
        <v>1072</v>
      </c>
      <c r="H3864" s="156">
        <v>54.38</v>
      </c>
      <c r="I3864" s="157"/>
      <c r="L3864" s="153"/>
      <c r="M3864" s="158"/>
      <c r="T3864" s="159"/>
      <c r="AT3864" s="154" t="s">
        <v>176</v>
      </c>
      <c r="AU3864" s="154" t="s">
        <v>86</v>
      </c>
      <c r="AV3864" s="13" t="s">
        <v>86</v>
      </c>
      <c r="AW3864" s="13" t="s">
        <v>37</v>
      </c>
      <c r="AX3864" s="13" t="s">
        <v>76</v>
      </c>
      <c r="AY3864" s="154" t="s">
        <v>163</v>
      </c>
    </row>
    <row r="3865" spans="2:51" s="12" customFormat="1">
      <c r="B3865" s="147"/>
      <c r="D3865" s="141" t="s">
        <v>176</v>
      </c>
      <c r="E3865" s="148" t="s">
        <v>19</v>
      </c>
      <c r="F3865" s="149" t="s">
        <v>937</v>
      </c>
      <c r="H3865" s="148" t="s">
        <v>19</v>
      </c>
      <c r="I3865" s="150"/>
      <c r="L3865" s="147"/>
      <c r="M3865" s="151"/>
      <c r="T3865" s="152"/>
      <c r="AT3865" s="148" t="s">
        <v>176</v>
      </c>
      <c r="AU3865" s="148" t="s">
        <v>86</v>
      </c>
      <c r="AV3865" s="12" t="s">
        <v>84</v>
      </c>
      <c r="AW3865" s="12" t="s">
        <v>37</v>
      </c>
      <c r="AX3865" s="12" t="s">
        <v>76</v>
      </c>
      <c r="AY3865" s="148" t="s">
        <v>163</v>
      </c>
    </row>
    <row r="3866" spans="2:51" s="13" customFormat="1">
      <c r="B3866" s="153"/>
      <c r="D3866" s="141" t="s">
        <v>176</v>
      </c>
      <c r="E3866" s="154" t="s">
        <v>19</v>
      </c>
      <c r="F3866" s="155" t="s">
        <v>1073</v>
      </c>
      <c r="H3866" s="156">
        <v>73</v>
      </c>
      <c r="I3866" s="157"/>
      <c r="L3866" s="153"/>
      <c r="M3866" s="158"/>
      <c r="T3866" s="159"/>
      <c r="AT3866" s="154" t="s">
        <v>176</v>
      </c>
      <c r="AU3866" s="154" t="s">
        <v>86</v>
      </c>
      <c r="AV3866" s="13" t="s">
        <v>86</v>
      </c>
      <c r="AW3866" s="13" t="s">
        <v>37</v>
      </c>
      <c r="AX3866" s="13" t="s">
        <v>76</v>
      </c>
      <c r="AY3866" s="154" t="s">
        <v>163</v>
      </c>
    </row>
    <row r="3867" spans="2:51" s="12" customFormat="1">
      <c r="B3867" s="147"/>
      <c r="D3867" s="141" t="s">
        <v>176</v>
      </c>
      <c r="E3867" s="148" t="s">
        <v>19</v>
      </c>
      <c r="F3867" s="149" t="s">
        <v>940</v>
      </c>
      <c r="H3867" s="148" t="s">
        <v>19</v>
      </c>
      <c r="I3867" s="150"/>
      <c r="L3867" s="147"/>
      <c r="M3867" s="151"/>
      <c r="T3867" s="152"/>
      <c r="AT3867" s="148" t="s">
        <v>176</v>
      </c>
      <c r="AU3867" s="148" t="s">
        <v>86</v>
      </c>
      <c r="AV3867" s="12" t="s">
        <v>84</v>
      </c>
      <c r="AW3867" s="12" t="s">
        <v>37</v>
      </c>
      <c r="AX3867" s="12" t="s">
        <v>76</v>
      </c>
      <c r="AY3867" s="148" t="s">
        <v>163</v>
      </c>
    </row>
    <row r="3868" spans="2:51" s="13" customFormat="1">
      <c r="B3868" s="153"/>
      <c r="D3868" s="141" t="s">
        <v>176</v>
      </c>
      <c r="E3868" s="154" t="s">
        <v>19</v>
      </c>
      <c r="F3868" s="155" t="s">
        <v>1074</v>
      </c>
      <c r="H3868" s="156">
        <v>8.5779999999999994</v>
      </c>
      <c r="I3868" s="157"/>
      <c r="L3868" s="153"/>
      <c r="M3868" s="158"/>
      <c r="T3868" s="159"/>
      <c r="AT3868" s="154" t="s">
        <v>176</v>
      </c>
      <c r="AU3868" s="154" t="s">
        <v>86</v>
      </c>
      <c r="AV3868" s="13" t="s">
        <v>86</v>
      </c>
      <c r="AW3868" s="13" t="s">
        <v>37</v>
      </c>
      <c r="AX3868" s="13" t="s">
        <v>76</v>
      </c>
      <c r="AY3868" s="154" t="s">
        <v>163</v>
      </c>
    </row>
    <row r="3869" spans="2:51" s="12" customFormat="1">
      <c r="B3869" s="147"/>
      <c r="D3869" s="141" t="s">
        <v>176</v>
      </c>
      <c r="E3869" s="148" t="s">
        <v>19</v>
      </c>
      <c r="F3869" s="149" t="s">
        <v>558</v>
      </c>
      <c r="H3869" s="148" t="s">
        <v>19</v>
      </c>
      <c r="I3869" s="150"/>
      <c r="L3869" s="147"/>
      <c r="M3869" s="151"/>
      <c r="T3869" s="152"/>
      <c r="AT3869" s="148" t="s">
        <v>176</v>
      </c>
      <c r="AU3869" s="148" t="s">
        <v>86</v>
      </c>
      <c r="AV3869" s="12" t="s">
        <v>84</v>
      </c>
      <c r="AW3869" s="12" t="s">
        <v>37</v>
      </c>
      <c r="AX3869" s="12" t="s">
        <v>76</v>
      </c>
      <c r="AY3869" s="148" t="s">
        <v>163</v>
      </c>
    </row>
    <row r="3870" spans="2:51" s="12" customFormat="1">
      <c r="B3870" s="147"/>
      <c r="D3870" s="141" t="s">
        <v>176</v>
      </c>
      <c r="E3870" s="148" t="s">
        <v>19</v>
      </c>
      <c r="F3870" s="149" t="s">
        <v>950</v>
      </c>
      <c r="H3870" s="148" t="s">
        <v>19</v>
      </c>
      <c r="I3870" s="150"/>
      <c r="L3870" s="147"/>
      <c r="M3870" s="151"/>
      <c r="T3870" s="152"/>
      <c r="AT3870" s="148" t="s">
        <v>176</v>
      </c>
      <c r="AU3870" s="148" t="s">
        <v>86</v>
      </c>
      <c r="AV3870" s="12" t="s">
        <v>84</v>
      </c>
      <c r="AW3870" s="12" t="s">
        <v>37</v>
      </c>
      <c r="AX3870" s="12" t="s">
        <v>76</v>
      </c>
      <c r="AY3870" s="148" t="s">
        <v>163</v>
      </c>
    </row>
    <row r="3871" spans="2:51" s="13" customFormat="1">
      <c r="B3871" s="153"/>
      <c r="D3871" s="141" t="s">
        <v>176</v>
      </c>
      <c r="E3871" s="154" t="s">
        <v>19</v>
      </c>
      <c r="F3871" s="155" t="s">
        <v>1078</v>
      </c>
      <c r="H3871" s="156">
        <v>14.175000000000001</v>
      </c>
      <c r="I3871" s="157"/>
      <c r="L3871" s="153"/>
      <c r="M3871" s="158"/>
      <c r="T3871" s="159"/>
      <c r="AT3871" s="154" t="s">
        <v>176</v>
      </c>
      <c r="AU3871" s="154" t="s">
        <v>86</v>
      </c>
      <c r="AV3871" s="13" t="s">
        <v>86</v>
      </c>
      <c r="AW3871" s="13" t="s">
        <v>37</v>
      </c>
      <c r="AX3871" s="13" t="s">
        <v>76</v>
      </c>
      <c r="AY3871" s="154" t="s">
        <v>163</v>
      </c>
    </row>
    <row r="3872" spans="2:51" s="12" customFormat="1">
      <c r="B3872" s="147"/>
      <c r="D3872" s="141" t="s">
        <v>176</v>
      </c>
      <c r="E3872" s="148" t="s">
        <v>19</v>
      </c>
      <c r="F3872" s="149" t="s">
        <v>959</v>
      </c>
      <c r="H3872" s="148" t="s">
        <v>19</v>
      </c>
      <c r="I3872" s="150"/>
      <c r="L3872" s="147"/>
      <c r="M3872" s="151"/>
      <c r="T3872" s="152"/>
      <c r="AT3872" s="148" t="s">
        <v>176</v>
      </c>
      <c r="AU3872" s="148" t="s">
        <v>86</v>
      </c>
      <c r="AV3872" s="12" t="s">
        <v>84</v>
      </c>
      <c r="AW3872" s="12" t="s">
        <v>37</v>
      </c>
      <c r="AX3872" s="12" t="s">
        <v>76</v>
      </c>
      <c r="AY3872" s="148" t="s">
        <v>163</v>
      </c>
    </row>
    <row r="3873" spans="2:65" s="13" customFormat="1">
      <c r="B3873" s="153"/>
      <c r="D3873" s="141" t="s">
        <v>176</v>
      </c>
      <c r="E3873" s="154" t="s">
        <v>19</v>
      </c>
      <c r="F3873" s="155" t="s">
        <v>1068</v>
      </c>
      <c r="H3873" s="156">
        <v>15.61</v>
      </c>
      <c r="I3873" s="157"/>
      <c r="L3873" s="153"/>
      <c r="M3873" s="158"/>
      <c r="T3873" s="159"/>
      <c r="AT3873" s="154" t="s">
        <v>176</v>
      </c>
      <c r="AU3873" s="154" t="s">
        <v>86</v>
      </c>
      <c r="AV3873" s="13" t="s">
        <v>86</v>
      </c>
      <c r="AW3873" s="13" t="s">
        <v>37</v>
      </c>
      <c r="AX3873" s="13" t="s">
        <v>76</v>
      </c>
      <c r="AY3873" s="154" t="s">
        <v>163</v>
      </c>
    </row>
    <row r="3874" spans="2:65" s="12" customFormat="1">
      <c r="B3874" s="147"/>
      <c r="D3874" s="141" t="s">
        <v>176</v>
      </c>
      <c r="E3874" s="148" t="s">
        <v>19</v>
      </c>
      <c r="F3874" s="149" t="s">
        <v>965</v>
      </c>
      <c r="H3874" s="148" t="s">
        <v>19</v>
      </c>
      <c r="I3874" s="150"/>
      <c r="L3874" s="147"/>
      <c r="M3874" s="151"/>
      <c r="T3874" s="152"/>
      <c r="AT3874" s="148" t="s">
        <v>176</v>
      </c>
      <c r="AU3874" s="148" t="s">
        <v>86</v>
      </c>
      <c r="AV3874" s="12" t="s">
        <v>84</v>
      </c>
      <c r="AW3874" s="12" t="s">
        <v>37</v>
      </c>
      <c r="AX3874" s="12" t="s">
        <v>76</v>
      </c>
      <c r="AY3874" s="148" t="s">
        <v>163</v>
      </c>
    </row>
    <row r="3875" spans="2:65" s="13" customFormat="1">
      <c r="B3875" s="153"/>
      <c r="D3875" s="141" t="s">
        <v>176</v>
      </c>
      <c r="E3875" s="154" t="s">
        <v>19</v>
      </c>
      <c r="F3875" s="155" t="s">
        <v>1083</v>
      </c>
      <c r="H3875" s="156">
        <v>9.9879999999999995</v>
      </c>
      <c r="I3875" s="157"/>
      <c r="L3875" s="153"/>
      <c r="M3875" s="158"/>
      <c r="T3875" s="159"/>
      <c r="AT3875" s="154" t="s">
        <v>176</v>
      </c>
      <c r="AU3875" s="154" t="s">
        <v>86</v>
      </c>
      <c r="AV3875" s="13" t="s">
        <v>86</v>
      </c>
      <c r="AW3875" s="13" t="s">
        <v>37</v>
      </c>
      <c r="AX3875" s="13" t="s">
        <v>76</v>
      </c>
      <c r="AY3875" s="154" t="s">
        <v>163</v>
      </c>
    </row>
    <row r="3876" spans="2:65" s="12" customFormat="1">
      <c r="B3876" s="147"/>
      <c r="D3876" s="141" t="s">
        <v>176</v>
      </c>
      <c r="E3876" s="148" t="s">
        <v>19</v>
      </c>
      <c r="F3876" s="149" t="s">
        <v>967</v>
      </c>
      <c r="H3876" s="148" t="s">
        <v>19</v>
      </c>
      <c r="I3876" s="150"/>
      <c r="L3876" s="147"/>
      <c r="M3876" s="151"/>
      <c r="T3876" s="152"/>
      <c r="AT3876" s="148" t="s">
        <v>176</v>
      </c>
      <c r="AU3876" s="148" t="s">
        <v>86</v>
      </c>
      <c r="AV3876" s="12" t="s">
        <v>84</v>
      </c>
      <c r="AW3876" s="12" t="s">
        <v>37</v>
      </c>
      <c r="AX3876" s="12" t="s">
        <v>76</v>
      </c>
      <c r="AY3876" s="148" t="s">
        <v>163</v>
      </c>
    </row>
    <row r="3877" spans="2:65" s="13" customFormat="1" ht="20.399999999999999">
      <c r="B3877" s="153"/>
      <c r="D3877" s="141" t="s">
        <v>176</v>
      </c>
      <c r="E3877" s="154" t="s">
        <v>19</v>
      </c>
      <c r="F3877" s="155" t="s">
        <v>1084</v>
      </c>
      <c r="H3877" s="156">
        <v>73.92</v>
      </c>
      <c r="I3877" s="157"/>
      <c r="L3877" s="153"/>
      <c r="M3877" s="158"/>
      <c r="T3877" s="159"/>
      <c r="AT3877" s="154" t="s">
        <v>176</v>
      </c>
      <c r="AU3877" s="154" t="s">
        <v>86</v>
      </c>
      <c r="AV3877" s="13" t="s">
        <v>86</v>
      </c>
      <c r="AW3877" s="13" t="s">
        <v>37</v>
      </c>
      <c r="AX3877" s="13" t="s">
        <v>76</v>
      </c>
      <c r="AY3877" s="154" t="s">
        <v>163</v>
      </c>
    </row>
    <row r="3878" spans="2:65" s="12" customFormat="1">
      <c r="B3878" s="147"/>
      <c r="D3878" s="141" t="s">
        <v>176</v>
      </c>
      <c r="E3878" s="148" t="s">
        <v>19</v>
      </c>
      <c r="F3878" s="149" t="s">
        <v>969</v>
      </c>
      <c r="H3878" s="148" t="s">
        <v>19</v>
      </c>
      <c r="I3878" s="150"/>
      <c r="L3878" s="147"/>
      <c r="M3878" s="151"/>
      <c r="T3878" s="152"/>
      <c r="AT3878" s="148" t="s">
        <v>176</v>
      </c>
      <c r="AU3878" s="148" t="s">
        <v>86</v>
      </c>
      <c r="AV3878" s="12" t="s">
        <v>84</v>
      </c>
      <c r="AW3878" s="12" t="s">
        <v>37</v>
      </c>
      <c r="AX3878" s="12" t="s">
        <v>76</v>
      </c>
      <c r="AY3878" s="148" t="s">
        <v>163</v>
      </c>
    </row>
    <row r="3879" spans="2:65" s="13" customFormat="1">
      <c r="B3879" s="153"/>
      <c r="D3879" s="141" t="s">
        <v>176</v>
      </c>
      <c r="E3879" s="154" t="s">
        <v>19</v>
      </c>
      <c r="F3879" s="155" t="s">
        <v>1073</v>
      </c>
      <c r="H3879" s="156">
        <v>73</v>
      </c>
      <c r="I3879" s="157"/>
      <c r="L3879" s="153"/>
      <c r="M3879" s="158"/>
      <c r="T3879" s="159"/>
      <c r="AT3879" s="154" t="s">
        <v>176</v>
      </c>
      <c r="AU3879" s="154" t="s">
        <v>86</v>
      </c>
      <c r="AV3879" s="13" t="s">
        <v>86</v>
      </c>
      <c r="AW3879" s="13" t="s">
        <v>37</v>
      </c>
      <c r="AX3879" s="13" t="s">
        <v>76</v>
      </c>
      <c r="AY3879" s="154" t="s">
        <v>163</v>
      </c>
    </row>
    <row r="3880" spans="2:65" s="14" customFormat="1">
      <c r="B3880" s="160"/>
      <c r="D3880" s="141" t="s">
        <v>176</v>
      </c>
      <c r="E3880" s="161" t="s">
        <v>19</v>
      </c>
      <c r="F3880" s="162" t="s">
        <v>178</v>
      </c>
      <c r="H3880" s="163">
        <v>349.44400000000002</v>
      </c>
      <c r="I3880" s="164"/>
      <c r="L3880" s="160"/>
      <c r="M3880" s="165"/>
      <c r="T3880" s="166"/>
      <c r="AT3880" s="161" t="s">
        <v>176</v>
      </c>
      <c r="AU3880" s="161" t="s">
        <v>86</v>
      </c>
      <c r="AV3880" s="14" t="s">
        <v>170</v>
      </c>
      <c r="AW3880" s="14" t="s">
        <v>37</v>
      </c>
      <c r="AX3880" s="14" t="s">
        <v>84</v>
      </c>
      <c r="AY3880" s="161" t="s">
        <v>163</v>
      </c>
    </row>
    <row r="3881" spans="2:65" s="1" customFormat="1" ht="24.15" customHeight="1">
      <c r="B3881" s="33"/>
      <c r="C3881" s="128" t="s">
        <v>2662</v>
      </c>
      <c r="D3881" s="128" t="s">
        <v>165</v>
      </c>
      <c r="E3881" s="129" t="s">
        <v>2663</v>
      </c>
      <c r="F3881" s="130" t="s">
        <v>2664</v>
      </c>
      <c r="G3881" s="131" t="s">
        <v>1696</v>
      </c>
      <c r="H3881" s="185"/>
      <c r="I3881" s="133"/>
      <c r="J3881" s="134">
        <f>ROUND(I3881*H3881,2)</f>
        <v>0</v>
      </c>
      <c r="K3881" s="130" t="s">
        <v>169</v>
      </c>
      <c r="L3881" s="33"/>
      <c r="M3881" s="135" t="s">
        <v>19</v>
      </c>
      <c r="N3881" s="136" t="s">
        <v>47</v>
      </c>
      <c r="P3881" s="137">
        <f>O3881*H3881</f>
        <v>0</v>
      </c>
      <c r="Q3881" s="137">
        <v>0</v>
      </c>
      <c r="R3881" s="137">
        <f>Q3881*H3881</f>
        <v>0</v>
      </c>
      <c r="S3881" s="137">
        <v>0</v>
      </c>
      <c r="T3881" s="138">
        <f>S3881*H3881</f>
        <v>0</v>
      </c>
      <c r="AR3881" s="139" t="s">
        <v>302</v>
      </c>
      <c r="AT3881" s="139" t="s">
        <v>165</v>
      </c>
      <c r="AU3881" s="139" t="s">
        <v>86</v>
      </c>
      <c r="AY3881" s="18" t="s">
        <v>163</v>
      </c>
      <c r="BE3881" s="140">
        <f>IF(N3881="základní",J3881,0)</f>
        <v>0</v>
      </c>
      <c r="BF3881" s="140">
        <f>IF(N3881="snížená",J3881,0)</f>
        <v>0</v>
      </c>
      <c r="BG3881" s="140">
        <f>IF(N3881="zákl. přenesená",J3881,0)</f>
        <v>0</v>
      </c>
      <c r="BH3881" s="140">
        <f>IF(N3881="sníž. přenesená",J3881,0)</f>
        <v>0</v>
      </c>
      <c r="BI3881" s="140">
        <f>IF(N3881="nulová",J3881,0)</f>
        <v>0</v>
      </c>
      <c r="BJ3881" s="18" t="s">
        <v>84</v>
      </c>
      <c r="BK3881" s="140">
        <f>ROUND(I3881*H3881,2)</f>
        <v>0</v>
      </c>
      <c r="BL3881" s="18" t="s">
        <v>302</v>
      </c>
      <c r="BM3881" s="139" t="s">
        <v>2665</v>
      </c>
    </row>
    <row r="3882" spans="2:65" s="1" customFormat="1" ht="28.8">
      <c r="B3882" s="33"/>
      <c r="D3882" s="141" t="s">
        <v>172</v>
      </c>
      <c r="F3882" s="142" t="s">
        <v>2666</v>
      </c>
      <c r="I3882" s="143"/>
      <c r="L3882" s="33"/>
      <c r="M3882" s="144"/>
      <c r="T3882" s="54"/>
      <c r="AT3882" s="18" t="s">
        <v>172</v>
      </c>
      <c r="AU3882" s="18" t="s">
        <v>86</v>
      </c>
    </row>
    <row r="3883" spans="2:65" s="1" customFormat="1">
      <c r="B3883" s="33"/>
      <c r="D3883" s="145" t="s">
        <v>174</v>
      </c>
      <c r="F3883" s="146" t="s">
        <v>2667</v>
      </c>
      <c r="I3883" s="143"/>
      <c r="L3883" s="33"/>
      <c r="M3883" s="144"/>
      <c r="T3883" s="54"/>
      <c r="AT3883" s="18" t="s">
        <v>174</v>
      </c>
      <c r="AU3883" s="18" t="s">
        <v>86</v>
      </c>
    </row>
    <row r="3884" spans="2:65" s="11" customFormat="1" ht="22.8" customHeight="1">
      <c r="B3884" s="116"/>
      <c r="D3884" s="117" t="s">
        <v>75</v>
      </c>
      <c r="E3884" s="126" t="s">
        <v>2668</v>
      </c>
      <c r="F3884" s="126" t="s">
        <v>2669</v>
      </c>
      <c r="I3884" s="119"/>
      <c r="J3884" s="127">
        <f>BK3884</f>
        <v>0</v>
      </c>
      <c r="L3884" s="116"/>
      <c r="M3884" s="121"/>
      <c r="P3884" s="122">
        <f>SUM(P3885:P4131)</f>
        <v>0</v>
      </c>
      <c r="R3884" s="122">
        <f>SUM(R3885:R4131)</f>
        <v>3.5545452000000002</v>
      </c>
      <c r="T3884" s="123">
        <f>SUM(T3885:T4131)</f>
        <v>0</v>
      </c>
      <c r="AR3884" s="117" t="s">
        <v>86</v>
      </c>
      <c r="AT3884" s="124" t="s">
        <v>75</v>
      </c>
      <c r="AU3884" s="124" t="s">
        <v>84</v>
      </c>
      <c r="AY3884" s="117" t="s">
        <v>163</v>
      </c>
      <c r="BK3884" s="125">
        <f>SUM(BK3885:BK4131)</f>
        <v>0</v>
      </c>
    </row>
    <row r="3885" spans="2:65" s="1" customFormat="1" ht="16.5" customHeight="1">
      <c r="B3885" s="33"/>
      <c r="C3885" s="128" t="s">
        <v>2670</v>
      </c>
      <c r="D3885" s="128" t="s">
        <v>165</v>
      </c>
      <c r="E3885" s="129" t="s">
        <v>2671</v>
      </c>
      <c r="F3885" s="130" t="s">
        <v>2672</v>
      </c>
      <c r="G3885" s="131" t="s">
        <v>187</v>
      </c>
      <c r="H3885" s="132">
        <v>156.76</v>
      </c>
      <c r="I3885" s="133"/>
      <c r="J3885" s="134">
        <f>ROUND(I3885*H3885,2)</f>
        <v>0</v>
      </c>
      <c r="K3885" s="130" t="s">
        <v>169</v>
      </c>
      <c r="L3885" s="33"/>
      <c r="M3885" s="135" t="s">
        <v>19</v>
      </c>
      <c r="N3885" s="136" t="s">
        <v>47</v>
      </c>
      <c r="P3885" s="137">
        <f>O3885*H3885</f>
        <v>0</v>
      </c>
      <c r="Q3885" s="137">
        <v>0</v>
      </c>
      <c r="R3885" s="137">
        <f>Q3885*H3885</f>
        <v>0</v>
      </c>
      <c r="S3885" s="137">
        <v>0</v>
      </c>
      <c r="T3885" s="138">
        <f>S3885*H3885</f>
        <v>0</v>
      </c>
      <c r="AR3885" s="139" t="s">
        <v>302</v>
      </c>
      <c r="AT3885" s="139" t="s">
        <v>165</v>
      </c>
      <c r="AU3885" s="139" t="s">
        <v>86</v>
      </c>
      <c r="AY3885" s="18" t="s">
        <v>163</v>
      </c>
      <c r="BE3885" s="140">
        <f>IF(N3885="základní",J3885,0)</f>
        <v>0</v>
      </c>
      <c r="BF3885" s="140">
        <f>IF(N3885="snížená",J3885,0)</f>
        <v>0</v>
      </c>
      <c r="BG3885" s="140">
        <f>IF(N3885="zákl. přenesená",J3885,0)</f>
        <v>0</v>
      </c>
      <c r="BH3885" s="140">
        <f>IF(N3885="sníž. přenesená",J3885,0)</f>
        <v>0</v>
      </c>
      <c r="BI3885" s="140">
        <f>IF(N3885="nulová",J3885,0)</f>
        <v>0</v>
      </c>
      <c r="BJ3885" s="18" t="s">
        <v>84</v>
      </c>
      <c r="BK3885" s="140">
        <f>ROUND(I3885*H3885,2)</f>
        <v>0</v>
      </c>
      <c r="BL3885" s="18" t="s">
        <v>302</v>
      </c>
      <c r="BM3885" s="139" t="s">
        <v>2673</v>
      </c>
    </row>
    <row r="3886" spans="2:65" s="1" customFormat="1" ht="19.2">
      <c r="B3886" s="33"/>
      <c r="D3886" s="141" t="s">
        <v>172</v>
      </c>
      <c r="F3886" s="142" t="s">
        <v>2674</v>
      </c>
      <c r="I3886" s="143"/>
      <c r="L3886" s="33"/>
      <c r="M3886" s="144"/>
      <c r="T3886" s="54"/>
      <c r="AT3886" s="18" t="s">
        <v>172</v>
      </c>
      <c r="AU3886" s="18" t="s">
        <v>86</v>
      </c>
    </row>
    <row r="3887" spans="2:65" s="1" customFormat="1">
      <c r="B3887" s="33"/>
      <c r="D3887" s="145" t="s">
        <v>174</v>
      </c>
      <c r="F3887" s="146" t="s">
        <v>2675</v>
      </c>
      <c r="I3887" s="143"/>
      <c r="L3887" s="33"/>
      <c r="M3887" s="144"/>
      <c r="T3887" s="54"/>
      <c r="AT3887" s="18" t="s">
        <v>174</v>
      </c>
      <c r="AU3887" s="18" t="s">
        <v>86</v>
      </c>
    </row>
    <row r="3888" spans="2:65" s="12" customFormat="1">
      <c r="B3888" s="147"/>
      <c r="D3888" s="141" t="s">
        <v>176</v>
      </c>
      <c r="E3888" s="148" t="s">
        <v>19</v>
      </c>
      <c r="F3888" s="149" t="s">
        <v>511</v>
      </c>
      <c r="H3888" s="148" t="s">
        <v>19</v>
      </c>
      <c r="I3888" s="150"/>
      <c r="L3888" s="147"/>
      <c r="M3888" s="151"/>
      <c r="T3888" s="152"/>
      <c r="AT3888" s="148" t="s">
        <v>176</v>
      </c>
      <c r="AU3888" s="148" t="s">
        <v>86</v>
      </c>
      <c r="AV3888" s="12" t="s">
        <v>84</v>
      </c>
      <c r="AW3888" s="12" t="s">
        <v>37</v>
      </c>
      <c r="AX3888" s="12" t="s">
        <v>76</v>
      </c>
      <c r="AY3888" s="148" t="s">
        <v>163</v>
      </c>
    </row>
    <row r="3889" spans="2:51" s="12" customFormat="1">
      <c r="B3889" s="147"/>
      <c r="D3889" s="141" t="s">
        <v>176</v>
      </c>
      <c r="E3889" s="148" t="s">
        <v>19</v>
      </c>
      <c r="F3889" s="149" t="s">
        <v>915</v>
      </c>
      <c r="H3889" s="148" t="s">
        <v>19</v>
      </c>
      <c r="I3889" s="150"/>
      <c r="L3889" s="147"/>
      <c r="M3889" s="151"/>
      <c r="T3889" s="152"/>
      <c r="AT3889" s="148" t="s">
        <v>176</v>
      </c>
      <c r="AU3889" s="148" t="s">
        <v>86</v>
      </c>
      <c r="AV3889" s="12" t="s">
        <v>84</v>
      </c>
      <c r="AW3889" s="12" t="s">
        <v>37</v>
      </c>
      <c r="AX3889" s="12" t="s">
        <v>76</v>
      </c>
      <c r="AY3889" s="148" t="s">
        <v>163</v>
      </c>
    </row>
    <row r="3890" spans="2:51" s="13" customFormat="1" ht="20.399999999999999">
      <c r="B3890" s="153"/>
      <c r="D3890" s="141" t="s">
        <v>176</v>
      </c>
      <c r="E3890" s="154" t="s">
        <v>19</v>
      </c>
      <c r="F3890" s="155" t="s">
        <v>2676</v>
      </c>
      <c r="H3890" s="156">
        <v>24</v>
      </c>
      <c r="I3890" s="157"/>
      <c r="L3890" s="153"/>
      <c r="M3890" s="158"/>
      <c r="T3890" s="159"/>
      <c r="AT3890" s="154" t="s">
        <v>176</v>
      </c>
      <c r="AU3890" s="154" t="s">
        <v>86</v>
      </c>
      <c r="AV3890" s="13" t="s">
        <v>86</v>
      </c>
      <c r="AW3890" s="13" t="s">
        <v>37</v>
      </c>
      <c r="AX3890" s="13" t="s">
        <v>76</v>
      </c>
      <c r="AY3890" s="154" t="s">
        <v>163</v>
      </c>
    </row>
    <row r="3891" spans="2:51" s="12" customFormat="1">
      <c r="B3891" s="147"/>
      <c r="D3891" s="141" t="s">
        <v>176</v>
      </c>
      <c r="E3891" s="148" t="s">
        <v>19</v>
      </c>
      <c r="F3891" s="149" t="s">
        <v>555</v>
      </c>
      <c r="H3891" s="148" t="s">
        <v>19</v>
      </c>
      <c r="I3891" s="150"/>
      <c r="L3891" s="147"/>
      <c r="M3891" s="151"/>
      <c r="T3891" s="152"/>
      <c r="AT3891" s="148" t="s">
        <v>176</v>
      </c>
      <c r="AU3891" s="148" t="s">
        <v>86</v>
      </c>
      <c r="AV3891" s="12" t="s">
        <v>84</v>
      </c>
      <c r="AW3891" s="12" t="s">
        <v>37</v>
      </c>
      <c r="AX3891" s="12" t="s">
        <v>76</v>
      </c>
      <c r="AY3891" s="148" t="s">
        <v>163</v>
      </c>
    </row>
    <row r="3892" spans="2:51" s="13" customFormat="1">
      <c r="B3892" s="153"/>
      <c r="D3892" s="141" t="s">
        <v>176</v>
      </c>
      <c r="E3892" s="154" t="s">
        <v>19</v>
      </c>
      <c r="F3892" s="155" t="s">
        <v>998</v>
      </c>
      <c r="H3892" s="156">
        <v>-1.4</v>
      </c>
      <c r="I3892" s="157"/>
      <c r="L3892" s="153"/>
      <c r="M3892" s="158"/>
      <c r="T3892" s="159"/>
      <c r="AT3892" s="154" t="s">
        <v>176</v>
      </c>
      <c r="AU3892" s="154" t="s">
        <v>86</v>
      </c>
      <c r="AV3892" s="13" t="s">
        <v>86</v>
      </c>
      <c r="AW3892" s="13" t="s">
        <v>37</v>
      </c>
      <c r="AX3892" s="13" t="s">
        <v>76</v>
      </c>
      <c r="AY3892" s="154" t="s">
        <v>163</v>
      </c>
    </row>
    <row r="3893" spans="2:51" s="12" customFormat="1">
      <c r="B3893" s="147"/>
      <c r="D3893" s="141" t="s">
        <v>176</v>
      </c>
      <c r="E3893" s="148" t="s">
        <v>19</v>
      </c>
      <c r="F3893" s="149" t="s">
        <v>917</v>
      </c>
      <c r="H3893" s="148" t="s">
        <v>19</v>
      </c>
      <c r="I3893" s="150"/>
      <c r="L3893" s="147"/>
      <c r="M3893" s="151"/>
      <c r="T3893" s="152"/>
      <c r="AT3893" s="148" t="s">
        <v>176</v>
      </c>
      <c r="AU3893" s="148" t="s">
        <v>86</v>
      </c>
      <c r="AV3893" s="12" t="s">
        <v>84</v>
      </c>
      <c r="AW3893" s="12" t="s">
        <v>37</v>
      </c>
      <c r="AX3893" s="12" t="s">
        <v>76</v>
      </c>
      <c r="AY3893" s="148" t="s">
        <v>163</v>
      </c>
    </row>
    <row r="3894" spans="2:51" s="13" customFormat="1">
      <c r="B3894" s="153"/>
      <c r="D3894" s="141" t="s">
        <v>176</v>
      </c>
      <c r="E3894" s="154" t="s">
        <v>19</v>
      </c>
      <c r="F3894" s="155" t="s">
        <v>999</v>
      </c>
      <c r="H3894" s="156">
        <v>10.8</v>
      </c>
      <c r="I3894" s="157"/>
      <c r="L3894" s="153"/>
      <c r="M3894" s="158"/>
      <c r="T3894" s="159"/>
      <c r="AT3894" s="154" t="s">
        <v>176</v>
      </c>
      <c r="AU3894" s="154" t="s">
        <v>86</v>
      </c>
      <c r="AV3894" s="13" t="s">
        <v>86</v>
      </c>
      <c r="AW3894" s="13" t="s">
        <v>37</v>
      </c>
      <c r="AX3894" s="13" t="s">
        <v>76</v>
      </c>
      <c r="AY3894" s="154" t="s">
        <v>163</v>
      </c>
    </row>
    <row r="3895" spans="2:51" s="12" customFormat="1">
      <c r="B3895" s="147"/>
      <c r="D3895" s="141" t="s">
        <v>176</v>
      </c>
      <c r="E3895" s="148" t="s">
        <v>19</v>
      </c>
      <c r="F3895" s="149" t="s">
        <v>555</v>
      </c>
      <c r="H3895" s="148" t="s">
        <v>19</v>
      </c>
      <c r="I3895" s="150"/>
      <c r="L3895" s="147"/>
      <c r="M3895" s="151"/>
      <c r="T3895" s="152"/>
      <c r="AT3895" s="148" t="s">
        <v>176</v>
      </c>
      <c r="AU3895" s="148" t="s">
        <v>86</v>
      </c>
      <c r="AV3895" s="12" t="s">
        <v>84</v>
      </c>
      <c r="AW3895" s="12" t="s">
        <v>37</v>
      </c>
      <c r="AX3895" s="12" t="s">
        <v>76</v>
      </c>
      <c r="AY3895" s="148" t="s">
        <v>163</v>
      </c>
    </row>
    <row r="3896" spans="2:51" s="13" customFormat="1">
      <c r="B3896" s="153"/>
      <c r="D3896" s="141" t="s">
        <v>176</v>
      </c>
      <c r="E3896" s="154" t="s">
        <v>19</v>
      </c>
      <c r="F3896" s="155" t="s">
        <v>998</v>
      </c>
      <c r="H3896" s="156">
        <v>-1.4</v>
      </c>
      <c r="I3896" s="157"/>
      <c r="L3896" s="153"/>
      <c r="M3896" s="158"/>
      <c r="T3896" s="159"/>
      <c r="AT3896" s="154" t="s">
        <v>176</v>
      </c>
      <c r="AU3896" s="154" t="s">
        <v>86</v>
      </c>
      <c r="AV3896" s="13" t="s">
        <v>86</v>
      </c>
      <c r="AW3896" s="13" t="s">
        <v>37</v>
      </c>
      <c r="AX3896" s="13" t="s">
        <v>76</v>
      </c>
      <c r="AY3896" s="154" t="s">
        <v>163</v>
      </c>
    </row>
    <row r="3897" spans="2:51" s="12" customFormat="1">
      <c r="B3897" s="147"/>
      <c r="D3897" s="141" t="s">
        <v>176</v>
      </c>
      <c r="E3897" s="148" t="s">
        <v>19</v>
      </c>
      <c r="F3897" s="149" t="s">
        <v>919</v>
      </c>
      <c r="H3897" s="148" t="s">
        <v>19</v>
      </c>
      <c r="I3897" s="150"/>
      <c r="L3897" s="147"/>
      <c r="M3897" s="151"/>
      <c r="T3897" s="152"/>
      <c r="AT3897" s="148" t="s">
        <v>176</v>
      </c>
      <c r="AU3897" s="148" t="s">
        <v>86</v>
      </c>
      <c r="AV3897" s="12" t="s">
        <v>84</v>
      </c>
      <c r="AW3897" s="12" t="s">
        <v>37</v>
      </c>
      <c r="AX3897" s="12" t="s">
        <v>76</v>
      </c>
      <c r="AY3897" s="148" t="s">
        <v>163</v>
      </c>
    </row>
    <row r="3898" spans="2:51" s="13" customFormat="1">
      <c r="B3898" s="153"/>
      <c r="D3898" s="141" t="s">
        <v>176</v>
      </c>
      <c r="E3898" s="154" t="s">
        <v>19</v>
      </c>
      <c r="F3898" s="155" t="s">
        <v>1000</v>
      </c>
      <c r="H3898" s="156">
        <v>15.8</v>
      </c>
      <c r="I3898" s="157"/>
      <c r="L3898" s="153"/>
      <c r="M3898" s="158"/>
      <c r="T3898" s="159"/>
      <c r="AT3898" s="154" t="s">
        <v>176</v>
      </c>
      <c r="AU3898" s="154" t="s">
        <v>86</v>
      </c>
      <c r="AV3898" s="13" t="s">
        <v>86</v>
      </c>
      <c r="AW3898" s="13" t="s">
        <v>37</v>
      </c>
      <c r="AX3898" s="13" t="s">
        <v>76</v>
      </c>
      <c r="AY3898" s="154" t="s">
        <v>163</v>
      </c>
    </row>
    <row r="3899" spans="2:51" s="12" customFormat="1">
      <c r="B3899" s="147"/>
      <c r="D3899" s="141" t="s">
        <v>176</v>
      </c>
      <c r="E3899" s="148" t="s">
        <v>19</v>
      </c>
      <c r="F3899" s="149" t="s">
        <v>555</v>
      </c>
      <c r="H3899" s="148" t="s">
        <v>19</v>
      </c>
      <c r="I3899" s="150"/>
      <c r="L3899" s="147"/>
      <c r="M3899" s="151"/>
      <c r="T3899" s="152"/>
      <c r="AT3899" s="148" t="s">
        <v>176</v>
      </c>
      <c r="AU3899" s="148" t="s">
        <v>86</v>
      </c>
      <c r="AV3899" s="12" t="s">
        <v>84</v>
      </c>
      <c r="AW3899" s="12" t="s">
        <v>37</v>
      </c>
      <c r="AX3899" s="12" t="s">
        <v>76</v>
      </c>
      <c r="AY3899" s="148" t="s">
        <v>163</v>
      </c>
    </row>
    <row r="3900" spans="2:51" s="13" customFormat="1">
      <c r="B3900" s="153"/>
      <c r="D3900" s="141" t="s">
        <v>176</v>
      </c>
      <c r="E3900" s="154" t="s">
        <v>19</v>
      </c>
      <c r="F3900" s="155" t="s">
        <v>1001</v>
      </c>
      <c r="H3900" s="156">
        <v>-1.6</v>
      </c>
      <c r="I3900" s="157"/>
      <c r="L3900" s="153"/>
      <c r="M3900" s="158"/>
      <c r="T3900" s="159"/>
      <c r="AT3900" s="154" t="s">
        <v>176</v>
      </c>
      <c r="AU3900" s="154" t="s">
        <v>86</v>
      </c>
      <c r="AV3900" s="13" t="s">
        <v>86</v>
      </c>
      <c r="AW3900" s="13" t="s">
        <v>37</v>
      </c>
      <c r="AX3900" s="13" t="s">
        <v>76</v>
      </c>
      <c r="AY3900" s="154" t="s">
        <v>163</v>
      </c>
    </row>
    <row r="3901" spans="2:51" s="12" customFormat="1">
      <c r="B3901" s="147"/>
      <c r="D3901" s="141" t="s">
        <v>176</v>
      </c>
      <c r="E3901" s="148" t="s">
        <v>19</v>
      </c>
      <c r="F3901" s="149" t="s">
        <v>925</v>
      </c>
      <c r="H3901" s="148" t="s">
        <v>19</v>
      </c>
      <c r="I3901" s="150"/>
      <c r="L3901" s="147"/>
      <c r="M3901" s="151"/>
      <c r="T3901" s="152"/>
      <c r="AT3901" s="148" t="s">
        <v>176</v>
      </c>
      <c r="AU3901" s="148" t="s">
        <v>86</v>
      </c>
      <c r="AV3901" s="12" t="s">
        <v>84</v>
      </c>
      <c r="AW3901" s="12" t="s">
        <v>37</v>
      </c>
      <c r="AX3901" s="12" t="s">
        <v>76</v>
      </c>
      <c r="AY3901" s="148" t="s">
        <v>163</v>
      </c>
    </row>
    <row r="3902" spans="2:51" s="13" customFormat="1" ht="20.399999999999999">
      <c r="B3902" s="153"/>
      <c r="D3902" s="141" t="s">
        <v>176</v>
      </c>
      <c r="E3902" s="154" t="s">
        <v>19</v>
      </c>
      <c r="F3902" s="155" t="s">
        <v>1002</v>
      </c>
      <c r="H3902" s="156">
        <v>43.2</v>
      </c>
      <c r="I3902" s="157"/>
      <c r="L3902" s="153"/>
      <c r="M3902" s="158"/>
      <c r="T3902" s="159"/>
      <c r="AT3902" s="154" t="s">
        <v>176</v>
      </c>
      <c r="AU3902" s="154" t="s">
        <v>86</v>
      </c>
      <c r="AV3902" s="13" t="s">
        <v>86</v>
      </c>
      <c r="AW3902" s="13" t="s">
        <v>37</v>
      </c>
      <c r="AX3902" s="13" t="s">
        <v>76</v>
      </c>
      <c r="AY3902" s="154" t="s">
        <v>163</v>
      </c>
    </row>
    <row r="3903" spans="2:51" s="12" customFormat="1">
      <c r="B3903" s="147"/>
      <c r="D3903" s="141" t="s">
        <v>176</v>
      </c>
      <c r="E3903" s="148" t="s">
        <v>19</v>
      </c>
      <c r="F3903" s="149" t="s">
        <v>555</v>
      </c>
      <c r="H3903" s="148" t="s">
        <v>19</v>
      </c>
      <c r="I3903" s="150"/>
      <c r="L3903" s="147"/>
      <c r="M3903" s="151"/>
      <c r="T3903" s="152"/>
      <c r="AT3903" s="148" t="s">
        <v>176</v>
      </c>
      <c r="AU3903" s="148" t="s">
        <v>86</v>
      </c>
      <c r="AV3903" s="12" t="s">
        <v>84</v>
      </c>
      <c r="AW3903" s="12" t="s">
        <v>37</v>
      </c>
      <c r="AX3903" s="12" t="s">
        <v>76</v>
      </c>
      <c r="AY3903" s="148" t="s">
        <v>163</v>
      </c>
    </row>
    <row r="3904" spans="2:51" s="13" customFormat="1" ht="30.6">
      <c r="B3904" s="153"/>
      <c r="D3904" s="141" t="s">
        <v>176</v>
      </c>
      <c r="E3904" s="154" t="s">
        <v>19</v>
      </c>
      <c r="F3904" s="155" t="s">
        <v>1003</v>
      </c>
      <c r="H3904" s="156">
        <v>-6.72</v>
      </c>
      <c r="I3904" s="157"/>
      <c r="L3904" s="153"/>
      <c r="M3904" s="158"/>
      <c r="T3904" s="159"/>
      <c r="AT3904" s="154" t="s">
        <v>176</v>
      </c>
      <c r="AU3904" s="154" t="s">
        <v>86</v>
      </c>
      <c r="AV3904" s="13" t="s">
        <v>86</v>
      </c>
      <c r="AW3904" s="13" t="s">
        <v>37</v>
      </c>
      <c r="AX3904" s="13" t="s">
        <v>76</v>
      </c>
      <c r="AY3904" s="154" t="s">
        <v>163</v>
      </c>
    </row>
    <row r="3905" spans="2:51" s="12" customFormat="1">
      <c r="B3905" s="147"/>
      <c r="D3905" s="141" t="s">
        <v>176</v>
      </c>
      <c r="E3905" s="148" t="s">
        <v>19</v>
      </c>
      <c r="F3905" s="149" t="s">
        <v>943</v>
      </c>
      <c r="H3905" s="148" t="s">
        <v>19</v>
      </c>
      <c r="I3905" s="150"/>
      <c r="L3905" s="147"/>
      <c r="M3905" s="151"/>
      <c r="T3905" s="152"/>
      <c r="AT3905" s="148" t="s">
        <v>176</v>
      </c>
      <c r="AU3905" s="148" t="s">
        <v>86</v>
      </c>
      <c r="AV3905" s="12" t="s">
        <v>84</v>
      </c>
      <c r="AW3905" s="12" t="s">
        <v>37</v>
      </c>
      <c r="AX3905" s="12" t="s">
        <v>76</v>
      </c>
      <c r="AY3905" s="148" t="s">
        <v>163</v>
      </c>
    </row>
    <row r="3906" spans="2:51" s="13" customFormat="1">
      <c r="B3906" s="153"/>
      <c r="D3906" s="141" t="s">
        <v>176</v>
      </c>
      <c r="E3906" s="154" t="s">
        <v>19</v>
      </c>
      <c r="F3906" s="155" t="s">
        <v>1004</v>
      </c>
      <c r="H3906" s="156">
        <v>15.2</v>
      </c>
      <c r="I3906" s="157"/>
      <c r="L3906" s="153"/>
      <c r="M3906" s="158"/>
      <c r="T3906" s="159"/>
      <c r="AT3906" s="154" t="s">
        <v>176</v>
      </c>
      <c r="AU3906" s="154" t="s">
        <v>86</v>
      </c>
      <c r="AV3906" s="13" t="s">
        <v>86</v>
      </c>
      <c r="AW3906" s="13" t="s">
        <v>37</v>
      </c>
      <c r="AX3906" s="13" t="s">
        <v>76</v>
      </c>
      <c r="AY3906" s="154" t="s">
        <v>163</v>
      </c>
    </row>
    <row r="3907" spans="2:51" s="12" customFormat="1">
      <c r="B3907" s="147"/>
      <c r="D3907" s="141" t="s">
        <v>176</v>
      </c>
      <c r="E3907" s="148" t="s">
        <v>19</v>
      </c>
      <c r="F3907" s="149" t="s">
        <v>555</v>
      </c>
      <c r="H3907" s="148" t="s">
        <v>19</v>
      </c>
      <c r="I3907" s="150"/>
      <c r="L3907" s="147"/>
      <c r="M3907" s="151"/>
      <c r="T3907" s="152"/>
      <c r="AT3907" s="148" t="s">
        <v>176</v>
      </c>
      <c r="AU3907" s="148" t="s">
        <v>86</v>
      </c>
      <c r="AV3907" s="12" t="s">
        <v>84</v>
      </c>
      <c r="AW3907" s="12" t="s">
        <v>37</v>
      </c>
      <c r="AX3907" s="12" t="s">
        <v>76</v>
      </c>
      <c r="AY3907" s="148" t="s">
        <v>163</v>
      </c>
    </row>
    <row r="3908" spans="2:51" s="13" customFormat="1">
      <c r="B3908" s="153"/>
      <c r="D3908" s="141" t="s">
        <v>176</v>
      </c>
      <c r="E3908" s="154" t="s">
        <v>19</v>
      </c>
      <c r="F3908" s="155" t="s">
        <v>1005</v>
      </c>
      <c r="H3908" s="156">
        <v>-1.8</v>
      </c>
      <c r="I3908" s="157"/>
      <c r="L3908" s="153"/>
      <c r="M3908" s="158"/>
      <c r="T3908" s="159"/>
      <c r="AT3908" s="154" t="s">
        <v>176</v>
      </c>
      <c r="AU3908" s="154" t="s">
        <v>86</v>
      </c>
      <c r="AV3908" s="13" t="s">
        <v>86</v>
      </c>
      <c r="AW3908" s="13" t="s">
        <v>37</v>
      </c>
      <c r="AX3908" s="13" t="s">
        <v>76</v>
      </c>
      <c r="AY3908" s="154" t="s">
        <v>163</v>
      </c>
    </row>
    <row r="3909" spans="2:51" s="12" customFormat="1">
      <c r="B3909" s="147"/>
      <c r="D3909" s="141" t="s">
        <v>176</v>
      </c>
      <c r="E3909" s="148" t="s">
        <v>19</v>
      </c>
      <c r="F3909" s="149" t="s">
        <v>558</v>
      </c>
      <c r="H3909" s="148" t="s">
        <v>19</v>
      </c>
      <c r="I3909" s="150"/>
      <c r="L3909" s="147"/>
      <c r="M3909" s="151"/>
      <c r="T3909" s="152"/>
      <c r="AT3909" s="148" t="s">
        <v>176</v>
      </c>
      <c r="AU3909" s="148" t="s">
        <v>86</v>
      </c>
      <c r="AV3909" s="12" t="s">
        <v>84</v>
      </c>
      <c r="AW3909" s="12" t="s">
        <v>37</v>
      </c>
      <c r="AX3909" s="12" t="s">
        <v>76</v>
      </c>
      <c r="AY3909" s="148" t="s">
        <v>163</v>
      </c>
    </row>
    <row r="3910" spans="2:51" s="12" customFormat="1">
      <c r="B3910" s="147"/>
      <c r="D3910" s="141" t="s">
        <v>176</v>
      </c>
      <c r="E3910" s="148" t="s">
        <v>19</v>
      </c>
      <c r="F3910" s="149" t="s">
        <v>953</v>
      </c>
      <c r="H3910" s="148" t="s">
        <v>19</v>
      </c>
      <c r="I3910" s="150"/>
      <c r="L3910" s="147"/>
      <c r="M3910" s="151"/>
      <c r="T3910" s="152"/>
      <c r="AT3910" s="148" t="s">
        <v>176</v>
      </c>
      <c r="AU3910" s="148" t="s">
        <v>86</v>
      </c>
      <c r="AV3910" s="12" t="s">
        <v>84</v>
      </c>
      <c r="AW3910" s="12" t="s">
        <v>37</v>
      </c>
      <c r="AX3910" s="12" t="s">
        <v>76</v>
      </c>
      <c r="AY3910" s="148" t="s">
        <v>163</v>
      </c>
    </row>
    <row r="3911" spans="2:51" s="13" customFormat="1">
      <c r="B3911" s="153"/>
      <c r="D3911" s="141" t="s">
        <v>176</v>
      </c>
      <c r="E3911" s="154" t="s">
        <v>19</v>
      </c>
      <c r="F3911" s="155" t="s">
        <v>1006</v>
      </c>
      <c r="H3911" s="156">
        <v>16.2</v>
      </c>
      <c r="I3911" s="157"/>
      <c r="L3911" s="153"/>
      <c r="M3911" s="158"/>
      <c r="T3911" s="159"/>
      <c r="AT3911" s="154" t="s">
        <v>176</v>
      </c>
      <c r="AU3911" s="154" t="s">
        <v>86</v>
      </c>
      <c r="AV3911" s="13" t="s">
        <v>86</v>
      </c>
      <c r="AW3911" s="13" t="s">
        <v>37</v>
      </c>
      <c r="AX3911" s="13" t="s">
        <v>76</v>
      </c>
      <c r="AY3911" s="154" t="s">
        <v>163</v>
      </c>
    </row>
    <row r="3912" spans="2:51" s="12" customFormat="1">
      <c r="B3912" s="147"/>
      <c r="D3912" s="141" t="s">
        <v>176</v>
      </c>
      <c r="E3912" s="148" t="s">
        <v>19</v>
      </c>
      <c r="F3912" s="149" t="s">
        <v>555</v>
      </c>
      <c r="H3912" s="148" t="s">
        <v>19</v>
      </c>
      <c r="I3912" s="150"/>
      <c r="L3912" s="147"/>
      <c r="M3912" s="151"/>
      <c r="T3912" s="152"/>
      <c r="AT3912" s="148" t="s">
        <v>176</v>
      </c>
      <c r="AU3912" s="148" t="s">
        <v>86</v>
      </c>
      <c r="AV3912" s="12" t="s">
        <v>84</v>
      </c>
      <c r="AW3912" s="12" t="s">
        <v>37</v>
      </c>
      <c r="AX3912" s="12" t="s">
        <v>76</v>
      </c>
      <c r="AY3912" s="148" t="s">
        <v>163</v>
      </c>
    </row>
    <row r="3913" spans="2:51" s="13" customFormat="1">
      <c r="B3913" s="153"/>
      <c r="D3913" s="141" t="s">
        <v>176</v>
      </c>
      <c r="E3913" s="154" t="s">
        <v>19</v>
      </c>
      <c r="F3913" s="155" t="s">
        <v>998</v>
      </c>
      <c r="H3913" s="156">
        <v>-1.4</v>
      </c>
      <c r="I3913" s="157"/>
      <c r="L3913" s="153"/>
      <c r="M3913" s="158"/>
      <c r="T3913" s="159"/>
      <c r="AT3913" s="154" t="s">
        <v>176</v>
      </c>
      <c r="AU3913" s="154" t="s">
        <v>86</v>
      </c>
      <c r="AV3913" s="13" t="s">
        <v>86</v>
      </c>
      <c r="AW3913" s="13" t="s">
        <v>37</v>
      </c>
      <c r="AX3913" s="13" t="s">
        <v>76</v>
      </c>
      <c r="AY3913" s="154" t="s">
        <v>163</v>
      </c>
    </row>
    <row r="3914" spans="2:51" s="12" customFormat="1">
      <c r="B3914" s="147"/>
      <c r="D3914" s="141" t="s">
        <v>176</v>
      </c>
      <c r="E3914" s="148" t="s">
        <v>19</v>
      </c>
      <c r="F3914" s="149" t="s">
        <v>955</v>
      </c>
      <c r="H3914" s="148" t="s">
        <v>19</v>
      </c>
      <c r="I3914" s="150"/>
      <c r="L3914" s="147"/>
      <c r="M3914" s="151"/>
      <c r="T3914" s="152"/>
      <c r="AT3914" s="148" t="s">
        <v>176</v>
      </c>
      <c r="AU3914" s="148" t="s">
        <v>86</v>
      </c>
      <c r="AV3914" s="12" t="s">
        <v>84</v>
      </c>
      <c r="AW3914" s="12" t="s">
        <v>37</v>
      </c>
      <c r="AX3914" s="12" t="s">
        <v>76</v>
      </c>
      <c r="AY3914" s="148" t="s">
        <v>163</v>
      </c>
    </row>
    <row r="3915" spans="2:51" s="13" customFormat="1">
      <c r="B3915" s="153"/>
      <c r="D3915" s="141" t="s">
        <v>176</v>
      </c>
      <c r="E3915" s="154" t="s">
        <v>19</v>
      </c>
      <c r="F3915" s="155" t="s">
        <v>1007</v>
      </c>
      <c r="H3915" s="156">
        <v>9.1999999999999993</v>
      </c>
      <c r="I3915" s="157"/>
      <c r="L3915" s="153"/>
      <c r="M3915" s="158"/>
      <c r="T3915" s="159"/>
      <c r="AT3915" s="154" t="s">
        <v>176</v>
      </c>
      <c r="AU3915" s="154" t="s">
        <v>86</v>
      </c>
      <c r="AV3915" s="13" t="s">
        <v>86</v>
      </c>
      <c r="AW3915" s="13" t="s">
        <v>37</v>
      </c>
      <c r="AX3915" s="13" t="s">
        <v>76</v>
      </c>
      <c r="AY3915" s="154" t="s">
        <v>163</v>
      </c>
    </row>
    <row r="3916" spans="2:51" s="12" customFormat="1">
      <c r="B3916" s="147"/>
      <c r="D3916" s="141" t="s">
        <v>176</v>
      </c>
      <c r="E3916" s="148" t="s">
        <v>19</v>
      </c>
      <c r="F3916" s="149" t="s">
        <v>555</v>
      </c>
      <c r="H3916" s="148" t="s">
        <v>19</v>
      </c>
      <c r="I3916" s="150"/>
      <c r="L3916" s="147"/>
      <c r="M3916" s="151"/>
      <c r="T3916" s="152"/>
      <c r="AT3916" s="148" t="s">
        <v>176</v>
      </c>
      <c r="AU3916" s="148" t="s">
        <v>86</v>
      </c>
      <c r="AV3916" s="12" t="s">
        <v>84</v>
      </c>
      <c r="AW3916" s="12" t="s">
        <v>37</v>
      </c>
      <c r="AX3916" s="12" t="s">
        <v>76</v>
      </c>
      <c r="AY3916" s="148" t="s">
        <v>163</v>
      </c>
    </row>
    <row r="3917" spans="2:51" s="13" customFormat="1">
      <c r="B3917" s="153"/>
      <c r="D3917" s="141" t="s">
        <v>176</v>
      </c>
      <c r="E3917" s="154" t="s">
        <v>19</v>
      </c>
      <c r="F3917" s="155" t="s">
        <v>998</v>
      </c>
      <c r="H3917" s="156">
        <v>-1.4</v>
      </c>
      <c r="I3917" s="157"/>
      <c r="L3917" s="153"/>
      <c r="M3917" s="158"/>
      <c r="T3917" s="159"/>
      <c r="AT3917" s="154" t="s">
        <v>176</v>
      </c>
      <c r="AU3917" s="154" t="s">
        <v>86</v>
      </c>
      <c r="AV3917" s="13" t="s">
        <v>86</v>
      </c>
      <c r="AW3917" s="13" t="s">
        <v>37</v>
      </c>
      <c r="AX3917" s="13" t="s">
        <v>76</v>
      </c>
      <c r="AY3917" s="154" t="s">
        <v>163</v>
      </c>
    </row>
    <row r="3918" spans="2:51" s="12" customFormat="1">
      <c r="B3918" s="147"/>
      <c r="D3918" s="141" t="s">
        <v>176</v>
      </c>
      <c r="E3918" s="148" t="s">
        <v>19</v>
      </c>
      <c r="F3918" s="149" t="s">
        <v>960</v>
      </c>
      <c r="H3918" s="148" t="s">
        <v>19</v>
      </c>
      <c r="I3918" s="150"/>
      <c r="L3918" s="147"/>
      <c r="M3918" s="151"/>
      <c r="T3918" s="152"/>
      <c r="AT3918" s="148" t="s">
        <v>176</v>
      </c>
      <c r="AU3918" s="148" t="s">
        <v>86</v>
      </c>
      <c r="AV3918" s="12" t="s">
        <v>84</v>
      </c>
      <c r="AW3918" s="12" t="s">
        <v>37</v>
      </c>
      <c r="AX3918" s="12" t="s">
        <v>76</v>
      </c>
      <c r="AY3918" s="148" t="s">
        <v>163</v>
      </c>
    </row>
    <row r="3919" spans="2:51" s="13" customFormat="1" ht="20.399999999999999">
      <c r="B3919" s="153"/>
      <c r="D3919" s="141" t="s">
        <v>176</v>
      </c>
      <c r="E3919" s="154" t="s">
        <v>19</v>
      </c>
      <c r="F3919" s="155" t="s">
        <v>1002</v>
      </c>
      <c r="H3919" s="156">
        <v>43.2</v>
      </c>
      <c r="I3919" s="157"/>
      <c r="L3919" s="153"/>
      <c r="M3919" s="158"/>
      <c r="T3919" s="159"/>
      <c r="AT3919" s="154" t="s">
        <v>176</v>
      </c>
      <c r="AU3919" s="154" t="s">
        <v>86</v>
      </c>
      <c r="AV3919" s="13" t="s">
        <v>86</v>
      </c>
      <c r="AW3919" s="13" t="s">
        <v>37</v>
      </c>
      <c r="AX3919" s="13" t="s">
        <v>76</v>
      </c>
      <c r="AY3919" s="154" t="s">
        <v>163</v>
      </c>
    </row>
    <row r="3920" spans="2:51" s="12" customFormat="1">
      <c r="B3920" s="147"/>
      <c r="D3920" s="141" t="s">
        <v>176</v>
      </c>
      <c r="E3920" s="148" t="s">
        <v>19</v>
      </c>
      <c r="F3920" s="149" t="s">
        <v>555</v>
      </c>
      <c r="H3920" s="148" t="s">
        <v>19</v>
      </c>
      <c r="I3920" s="150"/>
      <c r="L3920" s="147"/>
      <c r="M3920" s="151"/>
      <c r="T3920" s="152"/>
      <c r="AT3920" s="148" t="s">
        <v>176</v>
      </c>
      <c r="AU3920" s="148" t="s">
        <v>86</v>
      </c>
      <c r="AV3920" s="12" t="s">
        <v>84</v>
      </c>
      <c r="AW3920" s="12" t="s">
        <v>37</v>
      </c>
      <c r="AX3920" s="12" t="s">
        <v>76</v>
      </c>
      <c r="AY3920" s="148" t="s">
        <v>163</v>
      </c>
    </row>
    <row r="3921" spans="2:65" s="13" customFormat="1">
      <c r="B3921" s="153"/>
      <c r="D3921" s="141" t="s">
        <v>176</v>
      </c>
      <c r="E3921" s="154" t="s">
        <v>19</v>
      </c>
      <c r="F3921" s="155" t="s">
        <v>1008</v>
      </c>
      <c r="H3921" s="156">
        <v>-5.12</v>
      </c>
      <c r="I3921" s="157"/>
      <c r="L3921" s="153"/>
      <c r="M3921" s="158"/>
      <c r="T3921" s="159"/>
      <c r="AT3921" s="154" t="s">
        <v>176</v>
      </c>
      <c r="AU3921" s="154" t="s">
        <v>86</v>
      </c>
      <c r="AV3921" s="13" t="s">
        <v>86</v>
      </c>
      <c r="AW3921" s="13" t="s">
        <v>37</v>
      </c>
      <c r="AX3921" s="13" t="s">
        <v>76</v>
      </c>
      <c r="AY3921" s="154" t="s">
        <v>163</v>
      </c>
    </row>
    <row r="3922" spans="2:65" s="14" customFormat="1">
      <c r="B3922" s="160"/>
      <c r="D3922" s="141" t="s">
        <v>176</v>
      </c>
      <c r="E3922" s="161" t="s">
        <v>19</v>
      </c>
      <c r="F3922" s="162" t="s">
        <v>178</v>
      </c>
      <c r="H3922" s="163">
        <v>156.76</v>
      </c>
      <c r="I3922" s="164"/>
      <c r="L3922" s="160"/>
      <c r="M3922" s="165"/>
      <c r="T3922" s="166"/>
      <c r="AT3922" s="161" t="s">
        <v>176</v>
      </c>
      <c r="AU3922" s="161" t="s">
        <v>86</v>
      </c>
      <c r="AV3922" s="14" t="s">
        <v>170</v>
      </c>
      <c r="AW3922" s="14" t="s">
        <v>37</v>
      </c>
      <c r="AX3922" s="14" t="s">
        <v>84</v>
      </c>
      <c r="AY3922" s="161" t="s">
        <v>163</v>
      </c>
    </row>
    <row r="3923" spans="2:65" s="1" customFormat="1" ht="16.5" customHeight="1">
      <c r="B3923" s="33"/>
      <c r="C3923" s="128" t="s">
        <v>2677</v>
      </c>
      <c r="D3923" s="128" t="s">
        <v>165</v>
      </c>
      <c r="E3923" s="129" t="s">
        <v>2678</v>
      </c>
      <c r="F3923" s="130" t="s">
        <v>2679</v>
      </c>
      <c r="G3923" s="131" t="s">
        <v>187</v>
      </c>
      <c r="H3923" s="132">
        <v>156.76</v>
      </c>
      <c r="I3923" s="133"/>
      <c r="J3923" s="134">
        <f>ROUND(I3923*H3923,2)</f>
        <v>0</v>
      </c>
      <c r="K3923" s="130" t="s">
        <v>169</v>
      </c>
      <c r="L3923" s="33"/>
      <c r="M3923" s="135" t="s">
        <v>19</v>
      </c>
      <c r="N3923" s="136" t="s">
        <v>47</v>
      </c>
      <c r="P3923" s="137">
        <f>O3923*H3923</f>
        <v>0</v>
      </c>
      <c r="Q3923" s="137">
        <v>2.9999999999999997E-4</v>
      </c>
      <c r="R3923" s="137">
        <f>Q3923*H3923</f>
        <v>4.7027999999999993E-2</v>
      </c>
      <c r="S3923" s="137">
        <v>0</v>
      </c>
      <c r="T3923" s="138">
        <f>S3923*H3923</f>
        <v>0</v>
      </c>
      <c r="AR3923" s="139" t="s">
        <v>302</v>
      </c>
      <c r="AT3923" s="139" t="s">
        <v>165</v>
      </c>
      <c r="AU3923" s="139" t="s">
        <v>86</v>
      </c>
      <c r="AY3923" s="18" t="s">
        <v>163</v>
      </c>
      <c r="BE3923" s="140">
        <f>IF(N3923="základní",J3923,0)</f>
        <v>0</v>
      </c>
      <c r="BF3923" s="140">
        <f>IF(N3923="snížená",J3923,0)</f>
        <v>0</v>
      </c>
      <c r="BG3923" s="140">
        <f>IF(N3923="zákl. přenesená",J3923,0)</f>
        <v>0</v>
      </c>
      <c r="BH3923" s="140">
        <f>IF(N3923="sníž. přenesená",J3923,0)</f>
        <v>0</v>
      </c>
      <c r="BI3923" s="140">
        <f>IF(N3923="nulová",J3923,0)</f>
        <v>0</v>
      </c>
      <c r="BJ3923" s="18" t="s">
        <v>84</v>
      </c>
      <c r="BK3923" s="140">
        <f>ROUND(I3923*H3923,2)</f>
        <v>0</v>
      </c>
      <c r="BL3923" s="18" t="s">
        <v>302</v>
      </c>
      <c r="BM3923" s="139" t="s">
        <v>2680</v>
      </c>
    </row>
    <row r="3924" spans="2:65" s="1" customFormat="1" ht="19.2">
      <c r="B3924" s="33"/>
      <c r="D3924" s="141" t="s">
        <v>172</v>
      </c>
      <c r="F3924" s="142" t="s">
        <v>2681</v>
      </c>
      <c r="I3924" s="143"/>
      <c r="L3924" s="33"/>
      <c r="M3924" s="144"/>
      <c r="T3924" s="54"/>
      <c r="AT3924" s="18" t="s">
        <v>172</v>
      </c>
      <c r="AU3924" s="18" t="s">
        <v>86</v>
      </c>
    </row>
    <row r="3925" spans="2:65" s="1" customFormat="1">
      <c r="B3925" s="33"/>
      <c r="D3925" s="145" t="s">
        <v>174</v>
      </c>
      <c r="F3925" s="146" t="s">
        <v>2682</v>
      </c>
      <c r="I3925" s="143"/>
      <c r="L3925" s="33"/>
      <c r="M3925" s="144"/>
      <c r="T3925" s="54"/>
      <c r="AT3925" s="18" t="s">
        <v>174</v>
      </c>
      <c r="AU3925" s="18" t="s">
        <v>86</v>
      </c>
    </row>
    <row r="3926" spans="2:65" s="1" customFormat="1" ht="24.15" customHeight="1">
      <c r="B3926" s="33"/>
      <c r="C3926" s="128" t="s">
        <v>2683</v>
      </c>
      <c r="D3926" s="128" t="s">
        <v>165</v>
      </c>
      <c r="E3926" s="129" t="s">
        <v>2684</v>
      </c>
      <c r="F3926" s="130" t="s">
        <v>2685</v>
      </c>
      <c r="G3926" s="131" t="s">
        <v>187</v>
      </c>
      <c r="H3926" s="132">
        <v>156.76</v>
      </c>
      <c r="I3926" s="133"/>
      <c r="J3926" s="134">
        <f>ROUND(I3926*H3926,2)</f>
        <v>0</v>
      </c>
      <c r="K3926" s="130" t="s">
        <v>169</v>
      </c>
      <c r="L3926" s="33"/>
      <c r="M3926" s="135" t="s">
        <v>19</v>
      </c>
      <c r="N3926" s="136" t="s">
        <v>47</v>
      </c>
      <c r="P3926" s="137">
        <f>O3926*H3926</f>
        <v>0</v>
      </c>
      <c r="Q3926" s="137">
        <v>1.5E-3</v>
      </c>
      <c r="R3926" s="137">
        <f>Q3926*H3926</f>
        <v>0.23513999999999999</v>
      </c>
      <c r="S3926" s="137">
        <v>0</v>
      </c>
      <c r="T3926" s="138">
        <f>S3926*H3926</f>
        <v>0</v>
      </c>
      <c r="AR3926" s="139" t="s">
        <v>302</v>
      </c>
      <c r="AT3926" s="139" t="s">
        <v>165</v>
      </c>
      <c r="AU3926" s="139" t="s">
        <v>86</v>
      </c>
      <c r="AY3926" s="18" t="s">
        <v>163</v>
      </c>
      <c r="BE3926" s="140">
        <f>IF(N3926="základní",J3926,0)</f>
        <v>0</v>
      </c>
      <c r="BF3926" s="140">
        <f>IF(N3926="snížená",J3926,0)</f>
        <v>0</v>
      </c>
      <c r="BG3926" s="140">
        <f>IF(N3926="zákl. přenesená",J3926,0)</f>
        <v>0</v>
      </c>
      <c r="BH3926" s="140">
        <f>IF(N3926="sníž. přenesená",J3926,0)</f>
        <v>0</v>
      </c>
      <c r="BI3926" s="140">
        <f>IF(N3926="nulová",J3926,0)</f>
        <v>0</v>
      </c>
      <c r="BJ3926" s="18" t="s">
        <v>84</v>
      </c>
      <c r="BK3926" s="140">
        <f>ROUND(I3926*H3926,2)</f>
        <v>0</v>
      </c>
      <c r="BL3926" s="18" t="s">
        <v>302</v>
      </c>
      <c r="BM3926" s="139" t="s">
        <v>2686</v>
      </c>
    </row>
    <row r="3927" spans="2:65" s="1" customFormat="1" ht="19.2">
      <c r="B3927" s="33"/>
      <c r="D3927" s="141" t="s">
        <v>172</v>
      </c>
      <c r="F3927" s="142" t="s">
        <v>2687</v>
      </c>
      <c r="I3927" s="143"/>
      <c r="L3927" s="33"/>
      <c r="M3927" s="144"/>
      <c r="T3927" s="54"/>
      <c r="AT3927" s="18" t="s">
        <v>172</v>
      </c>
      <c r="AU3927" s="18" t="s">
        <v>86</v>
      </c>
    </row>
    <row r="3928" spans="2:65" s="1" customFormat="1">
      <c r="B3928" s="33"/>
      <c r="D3928" s="145" t="s">
        <v>174</v>
      </c>
      <c r="F3928" s="146" t="s">
        <v>2688</v>
      </c>
      <c r="I3928" s="143"/>
      <c r="L3928" s="33"/>
      <c r="M3928" s="144"/>
      <c r="T3928" s="54"/>
      <c r="AT3928" s="18" t="s">
        <v>174</v>
      </c>
      <c r="AU3928" s="18" t="s">
        <v>86</v>
      </c>
    </row>
    <row r="3929" spans="2:65" s="1" customFormat="1" ht="16.5" customHeight="1">
      <c r="B3929" s="33"/>
      <c r="C3929" s="128" t="s">
        <v>2689</v>
      </c>
      <c r="D3929" s="128" t="s">
        <v>165</v>
      </c>
      <c r="E3929" s="129" t="s">
        <v>2690</v>
      </c>
      <c r="F3929" s="130" t="s">
        <v>2691</v>
      </c>
      <c r="G3929" s="131" t="s">
        <v>168</v>
      </c>
      <c r="H3929" s="132">
        <v>41</v>
      </c>
      <c r="I3929" s="133"/>
      <c r="J3929" s="134">
        <f>ROUND(I3929*H3929,2)</f>
        <v>0</v>
      </c>
      <c r="K3929" s="130" t="s">
        <v>169</v>
      </c>
      <c r="L3929" s="33"/>
      <c r="M3929" s="135" t="s">
        <v>19</v>
      </c>
      <c r="N3929" s="136" t="s">
        <v>47</v>
      </c>
      <c r="P3929" s="137">
        <f>O3929*H3929</f>
        <v>0</v>
      </c>
      <c r="Q3929" s="137">
        <v>2.1000000000000001E-4</v>
      </c>
      <c r="R3929" s="137">
        <f>Q3929*H3929</f>
        <v>8.6099999999999996E-3</v>
      </c>
      <c r="S3929" s="137">
        <v>0</v>
      </c>
      <c r="T3929" s="138">
        <f>S3929*H3929</f>
        <v>0</v>
      </c>
      <c r="AR3929" s="139" t="s">
        <v>302</v>
      </c>
      <c r="AT3929" s="139" t="s">
        <v>165</v>
      </c>
      <c r="AU3929" s="139" t="s">
        <v>86</v>
      </c>
      <c r="AY3929" s="18" t="s">
        <v>163</v>
      </c>
      <c r="BE3929" s="140">
        <f>IF(N3929="základní",J3929,0)</f>
        <v>0</v>
      </c>
      <c r="BF3929" s="140">
        <f>IF(N3929="snížená",J3929,0)</f>
        <v>0</v>
      </c>
      <c r="BG3929" s="140">
        <f>IF(N3929="zákl. přenesená",J3929,0)</f>
        <v>0</v>
      </c>
      <c r="BH3929" s="140">
        <f>IF(N3929="sníž. přenesená",J3929,0)</f>
        <v>0</v>
      </c>
      <c r="BI3929" s="140">
        <f>IF(N3929="nulová",J3929,0)</f>
        <v>0</v>
      </c>
      <c r="BJ3929" s="18" t="s">
        <v>84</v>
      </c>
      <c r="BK3929" s="140">
        <f>ROUND(I3929*H3929,2)</f>
        <v>0</v>
      </c>
      <c r="BL3929" s="18" t="s">
        <v>302</v>
      </c>
      <c r="BM3929" s="139" t="s">
        <v>2692</v>
      </c>
    </row>
    <row r="3930" spans="2:65" s="1" customFormat="1" ht="19.2">
      <c r="B3930" s="33"/>
      <c r="D3930" s="141" t="s">
        <v>172</v>
      </c>
      <c r="F3930" s="142" t="s">
        <v>2693</v>
      </c>
      <c r="I3930" s="143"/>
      <c r="L3930" s="33"/>
      <c r="M3930" s="144"/>
      <c r="T3930" s="54"/>
      <c r="AT3930" s="18" t="s">
        <v>172</v>
      </c>
      <c r="AU3930" s="18" t="s">
        <v>86</v>
      </c>
    </row>
    <row r="3931" spans="2:65" s="1" customFormat="1">
      <c r="B3931" s="33"/>
      <c r="D3931" s="145" t="s">
        <v>174</v>
      </c>
      <c r="F3931" s="146" t="s">
        <v>2694</v>
      </c>
      <c r="I3931" s="143"/>
      <c r="L3931" s="33"/>
      <c r="M3931" s="144"/>
      <c r="T3931" s="54"/>
      <c r="AT3931" s="18" t="s">
        <v>174</v>
      </c>
      <c r="AU3931" s="18" t="s">
        <v>86</v>
      </c>
    </row>
    <row r="3932" spans="2:65" s="12" customFormat="1">
      <c r="B3932" s="147"/>
      <c r="D3932" s="141" t="s">
        <v>176</v>
      </c>
      <c r="E3932" s="148" t="s">
        <v>19</v>
      </c>
      <c r="F3932" s="149" t="s">
        <v>511</v>
      </c>
      <c r="H3932" s="148" t="s">
        <v>19</v>
      </c>
      <c r="I3932" s="150"/>
      <c r="L3932" s="147"/>
      <c r="M3932" s="151"/>
      <c r="T3932" s="152"/>
      <c r="AT3932" s="148" t="s">
        <v>176</v>
      </c>
      <c r="AU3932" s="148" t="s">
        <v>86</v>
      </c>
      <c r="AV3932" s="12" t="s">
        <v>84</v>
      </c>
      <c r="AW3932" s="12" t="s">
        <v>37</v>
      </c>
      <c r="AX3932" s="12" t="s">
        <v>76</v>
      </c>
      <c r="AY3932" s="148" t="s">
        <v>163</v>
      </c>
    </row>
    <row r="3933" spans="2:65" s="12" customFormat="1">
      <c r="B3933" s="147"/>
      <c r="D3933" s="141" t="s">
        <v>176</v>
      </c>
      <c r="E3933" s="148" t="s">
        <v>19</v>
      </c>
      <c r="F3933" s="149" t="s">
        <v>915</v>
      </c>
      <c r="H3933" s="148" t="s">
        <v>19</v>
      </c>
      <c r="I3933" s="150"/>
      <c r="L3933" s="147"/>
      <c r="M3933" s="151"/>
      <c r="T3933" s="152"/>
      <c r="AT3933" s="148" t="s">
        <v>176</v>
      </c>
      <c r="AU3933" s="148" t="s">
        <v>86</v>
      </c>
      <c r="AV3933" s="12" t="s">
        <v>84</v>
      </c>
      <c r="AW3933" s="12" t="s">
        <v>37</v>
      </c>
      <c r="AX3933" s="12" t="s">
        <v>76</v>
      </c>
      <c r="AY3933" s="148" t="s">
        <v>163</v>
      </c>
    </row>
    <row r="3934" spans="2:65" s="13" customFormat="1">
      <c r="B3934" s="153"/>
      <c r="D3934" s="141" t="s">
        <v>176</v>
      </c>
      <c r="E3934" s="154" t="s">
        <v>19</v>
      </c>
      <c r="F3934" s="155" t="s">
        <v>207</v>
      </c>
      <c r="H3934" s="156">
        <v>6</v>
      </c>
      <c r="I3934" s="157"/>
      <c r="L3934" s="153"/>
      <c r="M3934" s="158"/>
      <c r="T3934" s="159"/>
      <c r="AT3934" s="154" t="s">
        <v>176</v>
      </c>
      <c r="AU3934" s="154" t="s">
        <v>86</v>
      </c>
      <c r="AV3934" s="13" t="s">
        <v>86</v>
      </c>
      <c r="AW3934" s="13" t="s">
        <v>37</v>
      </c>
      <c r="AX3934" s="13" t="s">
        <v>76</v>
      </c>
      <c r="AY3934" s="154" t="s">
        <v>163</v>
      </c>
    </row>
    <row r="3935" spans="2:65" s="12" customFormat="1">
      <c r="B3935" s="147"/>
      <c r="D3935" s="141" t="s">
        <v>176</v>
      </c>
      <c r="E3935" s="148" t="s">
        <v>19</v>
      </c>
      <c r="F3935" s="149" t="s">
        <v>917</v>
      </c>
      <c r="H3935" s="148" t="s">
        <v>19</v>
      </c>
      <c r="I3935" s="150"/>
      <c r="L3935" s="147"/>
      <c r="M3935" s="151"/>
      <c r="T3935" s="152"/>
      <c r="AT3935" s="148" t="s">
        <v>176</v>
      </c>
      <c r="AU3935" s="148" t="s">
        <v>86</v>
      </c>
      <c r="AV3935" s="12" t="s">
        <v>84</v>
      </c>
      <c r="AW3935" s="12" t="s">
        <v>37</v>
      </c>
      <c r="AX3935" s="12" t="s">
        <v>76</v>
      </c>
      <c r="AY3935" s="148" t="s">
        <v>163</v>
      </c>
    </row>
    <row r="3936" spans="2:65" s="13" customFormat="1">
      <c r="B3936" s="153"/>
      <c r="D3936" s="141" t="s">
        <v>176</v>
      </c>
      <c r="E3936" s="154" t="s">
        <v>19</v>
      </c>
      <c r="F3936" s="155" t="s">
        <v>170</v>
      </c>
      <c r="H3936" s="156">
        <v>4</v>
      </c>
      <c r="I3936" s="157"/>
      <c r="L3936" s="153"/>
      <c r="M3936" s="158"/>
      <c r="T3936" s="159"/>
      <c r="AT3936" s="154" t="s">
        <v>176</v>
      </c>
      <c r="AU3936" s="154" t="s">
        <v>86</v>
      </c>
      <c r="AV3936" s="13" t="s">
        <v>86</v>
      </c>
      <c r="AW3936" s="13" t="s">
        <v>37</v>
      </c>
      <c r="AX3936" s="13" t="s">
        <v>76</v>
      </c>
      <c r="AY3936" s="154" t="s">
        <v>163</v>
      </c>
    </row>
    <row r="3937" spans="2:65" s="12" customFormat="1">
      <c r="B3937" s="147"/>
      <c r="D3937" s="141" t="s">
        <v>176</v>
      </c>
      <c r="E3937" s="148" t="s">
        <v>19</v>
      </c>
      <c r="F3937" s="149" t="s">
        <v>919</v>
      </c>
      <c r="H3937" s="148" t="s">
        <v>19</v>
      </c>
      <c r="I3937" s="150"/>
      <c r="L3937" s="147"/>
      <c r="M3937" s="151"/>
      <c r="T3937" s="152"/>
      <c r="AT3937" s="148" t="s">
        <v>176</v>
      </c>
      <c r="AU3937" s="148" t="s">
        <v>86</v>
      </c>
      <c r="AV3937" s="12" t="s">
        <v>84</v>
      </c>
      <c r="AW3937" s="12" t="s">
        <v>37</v>
      </c>
      <c r="AX3937" s="12" t="s">
        <v>76</v>
      </c>
      <c r="AY3937" s="148" t="s">
        <v>163</v>
      </c>
    </row>
    <row r="3938" spans="2:65" s="13" customFormat="1">
      <c r="B3938" s="153"/>
      <c r="D3938" s="141" t="s">
        <v>176</v>
      </c>
      <c r="E3938" s="154" t="s">
        <v>19</v>
      </c>
      <c r="F3938" s="155" t="s">
        <v>170</v>
      </c>
      <c r="H3938" s="156">
        <v>4</v>
      </c>
      <c r="I3938" s="157"/>
      <c r="L3938" s="153"/>
      <c r="M3938" s="158"/>
      <c r="T3938" s="159"/>
      <c r="AT3938" s="154" t="s">
        <v>176</v>
      </c>
      <c r="AU3938" s="154" t="s">
        <v>86</v>
      </c>
      <c r="AV3938" s="13" t="s">
        <v>86</v>
      </c>
      <c r="AW3938" s="13" t="s">
        <v>37</v>
      </c>
      <c r="AX3938" s="13" t="s">
        <v>76</v>
      </c>
      <c r="AY3938" s="154" t="s">
        <v>163</v>
      </c>
    </row>
    <row r="3939" spans="2:65" s="12" customFormat="1">
      <c r="B3939" s="147"/>
      <c r="D3939" s="141" t="s">
        <v>176</v>
      </c>
      <c r="E3939" s="148" t="s">
        <v>19</v>
      </c>
      <c r="F3939" s="149" t="s">
        <v>925</v>
      </c>
      <c r="H3939" s="148" t="s">
        <v>19</v>
      </c>
      <c r="I3939" s="150"/>
      <c r="L3939" s="147"/>
      <c r="M3939" s="151"/>
      <c r="T3939" s="152"/>
      <c r="AT3939" s="148" t="s">
        <v>176</v>
      </c>
      <c r="AU3939" s="148" t="s">
        <v>86</v>
      </c>
      <c r="AV3939" s="12" t="s">
        <v>84</v>
      </c>
      <c r="AW3939" s="12" t="s">
        <v>37</v>
      </c>
      <c r="AX3939" s="12" t="s">
        <v>76</v>
      </c>
      <c r="AY3939" s="148" t="s">
        <v>163</v>
      </c>
    </row>
    <row r="3940" spans="2:65" s="13" customFormat="1">
      <c r="B3940" s="153"/>
      <c r="D3940" s="141" t="s">
        <v>176</v>
      </c>
      <c r="E3940" s="154" t="s">
        <v>19</v>
      </c>
      <c r="F3940" s="155" t="s">
        <v>216</v>
      </c>
      <c r="H3940" s="156">
        <v>7</v>
      </c>
      <c r="I3940" s="157"/>
      <c r="L3940" s="153"/>
      <c r="M3940" s="158"/>
      <c r="T3940" s="159"/>
      <c r="AT3940" s="154" t="s">
        <v>176</v>
      </c>
      <c r="AU3940" s="154" t="s">
        <v>86</v>
      </c>
      <c r="AV3940" s="13" t="s">
        <v>86</v>
      </c>
      <c r="AW3940" s="13" t="s">
        <v>37</v>
      </c>
      <c r="AX3940" s="13" t="s">
        <v>76</v>
      </c>
      <c r="AY3940" s="154" t="s">
        <v>163</v>
      </c>
    </row>
    <row r="3941" spans="2:65" s="12" customFormat="1">
      <c r="B3941" s="147"/>
      <c r="D3941" s="141" t="s">
        <v>176</v>
      </c>
      <c r="E3941" s="148" t="s">
        <v>19</v>
      </c>
      <c r="F3941" s="149" t="s">
        <v>943</v>
      </c>
      <c r="H3941" s="148" t="s">
        <v>19</v>
      </c>
      <c r="I3941" s="150"/>
      <c r="L3941" s="147"/>
      <c r="M3941" s="151"/>
      <c r="T3941" s="152"/>
      <c r="AT3941" s="148" t="s">
        <v>176</v>
      </c>
      <c r="AU3941" s="148" t="s">
        <v>86</v>
      </c>
      <c r="AV3941" s="12" t="s">
        <v>84</v>
      </c>
      <c r="AW3941" s="12" t="s">
        <v>37</v>
      </c>
      <c r="AX3941" s="12" t="s">
        <v>76</v>
      </c>
      <c r="AY3941" s="148" t="s">
        <v>163</v>
      </c>
    </row>
    <row r="3942" spans="2:65" s="13" customFormat="1">
      <c r="B3942" s="153"/>
      <c r="D3942" s="141" t="s">
        <v>176</v>
      </c>
      <c r="E3942" s="154" t="s">
        <v>19</v>
      </c>
      <c r="F3942" s="155" t="s">
        <v>199</v>
      </c>
      <c r="H3942" s="156">
        <v>5</v>
      </c>
      <c r="I3942" s="157"/>
      <c r="L3942" s="153"/>
      <c r="M3942" s="158"/>
      <c r="T3942" s="159"/>
      <c r="AT3942" s="154" t="s">
        <v>176</v>
      </c>
      <c r="AU3942" s="154" t="s">
        <v>86</v>
      </c>
      <c r="AV3942" s="13" t="s">
        <v>86</v>
      </c>
      <c r="AW3942" s="13" t="s">
        <v>37</v>
      </c>
      <c r="AX3942" s="13" t="s">
        <v>76</v>
      </c>
      <c r="AY3942" s="154" t="s">
        <v>163</v>
      </c>
    </row>
    <row r="3943" spans="2:65" s="12" customFormat="1">
      <c r="B3943" s="147"/>
      <c r="D3943" s="141" t="s">
        <v>176</v>
      </c>
      <c r="E3943" s="148" t="s">
        <v>19</v>
      </c>
      <c r="F3943" s="149" t="s">
        <v>558</v>
      </c>
      <c r="H3943" s="148" t="s">
        <v>19</v>
      </c>
      <c r="I3943" s="150"/>
      <c r="L3943" s="147"/>
      <c r="M3943" s="151"/>
      <c r="T3943" s="152"/>
      <c r="AT3943" s="148" t="s">
        <v>176</v>
      </c>
      <c r="AU3943" s="148" t="s">
        <v>86</v>
      </c>
      <c r="AV3943" s="12" t="s">
        <v>84</v>
      </c>
      <c r="AW3943" s="12" t="s">
        <v>37</v>
      </c>
      <c r="AX3943" s="12" t="s">
        <v>76</v>
      </c>
      <c r="AY3943" s="148" t="s">
        <v>163</v>
      </c>
    </row>
    <row r="3944" spans="2:65" s="12" customFormat="1">
      <c r="B3944" s="147"/>
      <c r="D3944" s="141" t="s">
        <v>176</v>
      </c>
      <c r="E3944" s="148" t="s">
        <v>19</v>
      </c>
      <c r="F3944" s="149" t="s">
        <v>953</v>
      </c>
      <c r="H3944" s="148" t="s">
        <v>19</v>
      </c>
      <c r="I3944" s="150"/>
      <c r="L3944" s="147"/>
      <c r="M3944" s="151"/>
      <c r="T3944" s="152"/>
      <c r="AT3944" s="148" t="s">
        <v>176</v>
      </c>
      <c r="AU3944" s="148" t="s">
        <v>86</v>
      </c>
      <c r="AV3944" s="12" t="s">
        <v>84</v>
      </c>
      <c r="AW3944" s="12" t="s">
        <v>37</v>
      </c>
      <c r="AX3944" s="12" t="s">
        <v>76</v>
      </c>
      <c r="AY3944" s="148" t="s">
        <v>163</v>
      </c>
    </row>
    <row r="3945" spans="2:65" s="13" customFormat="1">
      <c r="B3945" s="153"/>
      <c r="D3945" s="141" t="s">
        <v>176</v>
      </c>
      <c r="E3945" s="154" t="s">
        <v>19</v>
      </c>
      <c r="F3945" s="155" t="s">
        <v>170</v>
      </c>
      <c r="H3945" s="156">
        <v>4</v>
      </c>
      <c r="I3945" s="157"/>
      <c r="L3945" s="153"/>
      <c r="M3945" s="158"/>
      <c r="T3945" s="159"/>
      <c r="AT3945" s="154" t="s">
        <v>176</v>
      </c>
      <c r="AU3945" s="154" t="s">
        <v>86</v>
      </c>
      <c r="AV3945" s="13" t="s">
        <v>86</v>
      </c>
      <c r="AW3945" s="13" t="s">
        <v>37</v>
      </c>
      <c r="AX3945" s="13" t="s">
        <v>76</v>
      </c>
      <c r="AY3945" s="154" t="s">
        <v>163</v>
      </c>
    </row>
    <row r="3946" spans="2:65" s="12" customFormat="1">
      <c r="B3946" s="147"/>
      <c r="D3946" s="141" t="s">
        <v>176</v>
      </c>
      <c r="E3946" s="148" t="s">
        <v>19</v>
      </c>
      <c r="F3946" s="149" t="s">
        <v>955</v>
      </c>
      <c r="H3946" s="148" t="s">
        <v>19</v>
      </c>
      <c r="I3946" s="150"/>
      <c r="L3946" s="147"/>
      <c r="M3946" s="151"/>
      <c r="T3946" s="152"/>
      <c r="AT3946" s="148" t="s">
        <v>176</v>
      </c>
      <c r="AU3946" s="148" t="s">
        <v>86</v>
      </c>
      <c r="AV3946" s="12" t="s">
        <v>84</v>
      </c>
      <c r="AW3946" s="12" t="s">
        <v>37</v>
      </c>
      <c r="AX3946" s="12" t="s">
        <v>76</v>
      </c>
      <c r="AY3946" s="148" t="s">
        <v>163</v>
      </c>
    </row>
    <row r="3947" spans="2:65" s="13" customFormat="1">
      <c r="B3947" s="153"/>
      <c r="D3947" s="141" t="s">
        <v>176</v>
      </c>
      <c r="E3947" s="154" t="s">
        <v>19</v>
      </c>
      <c r="F3947" s="155" t="s">
        <v>170</v>
      </c>
      <c r="H3947" s="156">
        <v>4</v>
      </c>
      <c r="I3947" s="157"/>
      <c r="L3947" s="153"/>
      <c r="M3947" s="158"/>
      <c r="T3947" s="159"/>
      <c r="AT3947" s="154" t="s">
        <v>176</v>
      </c>
      <c r="AU3947" s="154" t="s">
        <v>86</v>
      </c>
      <c r="AV3947" s="13" t="s">
        <v>86</v>
      </c>
      <c r="AW3947" s="13" t="s">
        <v>37</v>
      </c>
      <c r="AX3947" s="13" t="s">
        <v>76</v>
      </c>
      <c r="AY3947" s="154" t="s">
        <v>163</v>
      </c>
    </row>
    <row r="3948" spans="2:65" s="12" customFormat="1">
      <c r="B3948" s="147"/>
      <c r="D3948" s="141" t="s">
        <v>176</v>
      </c>
      <c r="E3948" s="148" t="s">
        <v>19</v>
      </c>
      <c r="F3948" s="149" t="s">
        <v>960</v>
      </c>
      <c r="H3948" s="148" t="s">
        <v>19</v>
      </c>
      <c r="I3948" s="150"/>
      <c r="L3948" s="147"/>
      <c r="M3948" s="151"/>
      <c r="T3948" s="152"/>
      <c r="AT3948" s="148" t="s">
        <v>176</v>
      </c>
      <c r="AU3948" s="148" t="s">
        <v>86</v>
      </c>
      <c r="AV3948" s="12" t="s">
        <v>84</v>
      </c>
      <c r="AW3948" s="12" t="s">
        <v>37</v>
      </c>
      <c r="AX3948" s="12" t="s">
        <v>76</v>
      </c>
      <c r="AY3948" s="148" t="s">
        <v>163</v>
      </c>
    </row>
    <row r="3949" spans="2:65" s="13" customFormat="1">
      <c r="B3949" s="153"/>
      <c r="D3949" s="141" t="s">
        <v>176</v>
      </c>
      <c r="E3949" s="154" t="s">
        <v>19</v>
      </c>
      <c r="F3949" s="155" t="s">
        <v>216</v>
      </c>
      <c r="H3949" s="156">
        <v>7</v>
      </c>
      <c r="I3949" s="157"/>
      <c r="L3949" s="153"/>
      <c r="M3949" s="158"/>
      <c r="T3949" s="159"/>
      <c r="AT3949" s="154" t="s">
        <v>176</v>
      </c>
      <c r="AU3949" s="154" t="s">
        <v>86</v>
      </c>
      <c r="AV3949" s="13" t="s">
        <v>86</v>
      </c>
      <c r="AW3949" s="13" t="s">
        <v>37</v>
      </c>
      <c r="AX3949" s="13" t="s">
        <v>76</v>
      </c>
      <c r="AY3949" s="154" t="s">
        <v>163</v>
      </c>
    </row>
    <row r="3950" spans="2:65" s="14" customFormat="1">
      <c r="B3950" s="160"/>
      <c r="D3950" s="141" t="s">
        <v>176</v>
      </c>
      <c r="E3950" s="161" t="s">
        <v>19</v>
      </c>
      <c r="F3950" s="162" t="s">
        <v>178</v>
      </c>
      <c r="H3950" s="163">
        <v>41</v>
      </c>
      <c r="I3950" s="164"/>
      <c r="L3950" s="160"/>
      <c r="M3950" s="165"/>
      <c r="T3950" s="166"/>
      <c r="AT3950" s="161" t="s">
        <v>176</v>
      </c>
      <c r="AU3950" s="161" t="s">
        <v>86</v>
      </c>
      <c r="AV3950" s="14" t="s">
        <v>170</v>
      </c>
      <c r="AW3950" s="14" t="s">
        <v>37</v>
      </c>
      <c r="AX3950" s="14" t="s">
        <v>84</v>
      </c>
      <c r="AY3950" s="161" t="s">
        <v>163</v>
      </c>
    </row>
    <row r="3951" spans="2:65" s="1" customFormat="1" ht="16.5" customHeight="1">
      <c r="B3951" s="33"/>
      <c r="C3951" s="128" t="s">
        <v>2695</v>
      </c>
      <c r="D3951" s="128" t="s">
        <v>165</v>
      </c>
      <c r="E3951" s="129" t="s">
        <v>2696</v>
      </c>
      <c r="F3951" s="130" t="s">
        <v>2697</v>
      </c>
      <c r="G3951" s="131" t="s">
        <v>168</v>
      </c>
      <c r="H3951" s="132">
        <v>8</v>
      </c>
      <c r="I3951" s="133"/>
      <c r="J3951" s="134">
        <f>ROUND(I3951*H3951,2)</f>
        <v>0</v>
      </c>
      <c r="K3951" s="130" t="s">
        <v>169</v>
      </c>
      <c r="L3951" s="33"/>
      <c r="M3951" s="135" t="s">
        <v>19</v>
      </c>
      <c r="N3951" s="136" t="s">
        <v>47</v>
      </c>
      <c r="P3951" s="137">
        <f>O3951*H3951</f>
        <v>0</v>
      </c>
      <c r="Q3951" s="137">
        <v>2.0000000000000001E-4</v>
      </c>
      <c r="R3951" s="137">
        <f>Q3951*H3951</f>
        <v>1.6000000000000001E-3</v>
      </c>
      <c r="S3951" s="137">
        <v>0</v>
      </c>
      <c r="T3951" s="138">
        <f>S3951*H3951</f>
        <v>0</v>
      </c>
      <c r="AR3951" s="139" t="s">
        <v>302</v>
      </c>
      <c r="AT3951" s="139" t="s">
        <v>165</v>
      </c>
      <c r="AU3951" s="139" t="s">
        <v>86</v>
      </c>
      <c r="AY3951" s="18" t="s">
        <v>163</v>
      </c>
      <c r="BE3951" s="140">
        <f>IF(N3951="základní",J3951,0)</f>
        <v>0</v>
      </c>
      <c r="BF3951" s="140">
        <f>IF(N3951="snížená",J3951,0)</f>
        <v>0</v>
      </c>
      <c r="BG3951" s="140">
        <f>IF(N3951="zákl. přenesená",J3951,0)</f>
        <v>0</v>
      </c>
      <c r="BH3951" s="140">
        <f>IF(N3951="sníž. přenesená",J3951,0)</f>
        <v>0</v>
      </c>
      <c r="BI3951" s="140">
        <f>IF(N3951="nulová",J3951,0)</f>
        <v>0</v>
      </c>
      <c r="BJ3951" s="18" t="s">
        <v>84</v>
      </c>
      <c r="BK3951" s="140">
        <f>ROUND(I3951*H3951,2)</f>
        <v>0</v>
      </c>
      <c r="BL3951" s="18" t="s">
        <v>302</v>
      </c>
      <c r="BM3951" s="139" t="s">
        <v>2698</v>
      </c>
    </row>
    <row r="3952" spans="2:65" s="1" customFormat="1" ht="19.2">
      <c r="B3952" s="33"/>
      <c r="D3952" s="141" t="s">
        <v>172</v>
      </c>
      <c r="F3952" s="142" t="s">
        <v>2699</v>
      </c>
      <c r="I3952" s="143"/>
      <c r="L3952" s="33"/>
      <c r="M3952" s="144"/>
      <c r="T3952" s="54"/>
      <c r="AT3952" s="18" t="s">
        <v>172</v>
      </c>
      <c r="AU3952" s="18" t="s">
        <v>86</v>
      </c>
    </row>
    <row r="3953" spans="2:65" s="1" customFormat="1">
      <c r="B3953" s="33"/>
      <c r="D3953" s="145" t="s">
        <v>174</v>
      </c>
      <c r="F3953" s="146" t="s">
        <v>2700</v>
      </c>
      <c r="I3953" s="143"/>
      <c r="L3953" s="33"/>
      <c r="M3953" s="144"/>
      <c r="T3953" s="54"/>
      <c r="AT3953" s="18" t="s">
        <v>174</v>
      </c>
      <c r="AU3953" s="18" t="s">
        <v>86</v>
      </c>
    </row>
    <row r="3954" spans="2:65" s="12" customFormat="1">
      <c r="B3954" s="147"/>
      <c r="D3954" s="141" t="s">
        <v>176</v>
      </c>
      <c r="E3954" s="148" t="s">
        <v>19</v>
      </c>
      <c r="F3954" s="149" t="s">
        <v>511</v>
      </c>
      <c r="H3954" s="148" t="s">
        <v>19</v>
      </c>
      <c r="I3954" s="150"/>
      <c r="L3954" s="147"/>
      <c r="M3954" s="151"/>
      <c r="T3954" s="152"/>
      <c r="AT3954" s="148" t="s">
        <v>176</v>
      </c>
      <c r="AU3954" s="148" t="s">
        <v>86</v>
      </c>
      <c r="AV3954" s="12" t="s">
        <v>84</v>
      </c>
      <c r="AW3954" s="12" t="s">
        <v>37</v>
      </c>
      <c r="AX3954" s="12" t="s">
        <v>76</v>
      </c>
      <c r="AY3954" s="148" t="s">
        <v>163</v>
      </c>
    </row>
    <row r="3955" spans="2:65" s="12" customFormat="1">
      <c r="B3955" s="147"/>
      <c r="D3955" s="141" t="s">
        <v>176</v>
      </c>
      <c r="E3955" s="148" t="s">
        <v>19</v>
      </c>
      <c r="F3955" s="149" t="s">
        <v>915</v>
      </c>
      <c r="H3955" s="148" t="s">
        <v>19</v>
      </c>
      <c r="I3955" s="150"/>
      <c r="L3955" s="147"/>
      <c r="M3955" s="151"/>
      <c r="T3955" s="152"/>
      <c r="AT3955" s="148" t="s">
        <v>176</v>
      </c>
      <c r="AU3955" s="148" t="s">
        <v>86</v>
      </c>
      <c r="AV3955" s="12" t="s">
        <v>84</v>
      </c>
      <c r="AW3955" s="12" t="s">
        <v>37</v>
      </c>
      <c r="AX3955" s="12" t="s">
        <v>76</v>
      </c>
      <c r="AY3955" s="148" t="s">
        <v>163</v>
      </c>
    </row>
    <row r="3956" spans="2:65" s="13" customFormat="1">
      <c r="B3956" s="153"/>
      <c r="D3956" s="141" t="s">
        <v>176</v>
      </c>
      <c r="E3956" s="154" t="s">
        <v>19</v>
      </c>
      <c r="F3956" s="155" t="s">
        <v>86</v>
      </c>
      <c r="H3956" s="156">
        <v>2</v>
      </c>
      <c r="I3956" s="157"/>
      <c r="L3956" s="153"/>
      <c r="M3956" s="158"/>
      <c r="T3956" s="159"/>
      <c r="AT3956" s="154" t="s">
        <v>176</v>
      </c>
      <c r="AU3956" s="154" t="s">
        <v>86</v>
      </c>
      <c r="AV3956" s="13" t="s">
        <v>86</v>
      </c>
      <c r="AW3956" s="13" t="s">
        <v>37</v>
      </c>
      <c r="AX3956" s="13" t="s">
        <v>76</v>
      </c>
      <c r="AY3956" s="154" t="s">
        <v>163</v>
      </c>
    </row>
    <row r="3957" spans="2:65" s="12" customFormat="1">
      <c r="B3957" s="147"/>
      <c r="D3957" s="141" t="s">
        <v>176</v>
      </c>
      <c r="E3957" s="148" t="s">
        <v>19</v>
      </c>
      <c r="F3957" s="149" t="s">
        <v>925</v>
      </c>
      <c r="H3957" s="148" t="s">
        <v>19</v>
      </c>
      <c r="I3957" s="150"/>
      <c r="L3957" s="147"/>
      <c r="M3957" s="151"/>
      <c r="T3957" s="152"/>
      <c r="AT3957" s="148" t="s">
        <v>176</v>
      </c>
      <c r="AU3957" s="148" t="s">
        <v>86</v>
      </c>
      <c r="AV3957" s="12" t="s">
        <v>84</v>
      </c>
      <c r="AW3957" s="12" t="s">
        <v>37</v>
      </c>
      <c r="AX3957" s="12" t="s">
        <v>76</v>
      </c>
      <c r="AY3957" s="148" t="s">
        <v>163</v>
      </c>
    </row>
    <row r="3958" spans="2:65" s="13" customFormat="1">
      <c r="B3958" s="153"/>
      <c r="D3958" s="141" t="s">
        <v>176</v>
      </c>
      <c r="E3958" s="154" t="s">
        <v>19</v>
      </c>
      <c r="F3958" s="155" t="s">
        <v>184</v>
      </c>
      <c r="H3958" s="156">
        <v>3</v>
      </c>
      <c r="I3958" s="157"/>
      <c r="L3958" s="153"/>
      <c r="M3958" s="158"/>
      <c r="T3958" s="159"/>
      <c r="AT3958" s="154" t="s">
        <v>176</v>
      </c>
      <c r="AU3958" s="154" t="s">
        <v>86</v>
      </c>
      <c r="AV3958" s="13" t="s">
        <v>86</v>
      </c>
      <c r="AW3958" s="13" t="s">
        <v>37</v>
      </c>
      <c r="AX3958" s="13" t="s">
        <v>76</v>
      </c>
      <c r="AY3958" s="154" t="s">
        <v>163</v>
      </c>
    </row>
    <row r="3959" spans="2:65" s="12" customFormat="1">
      <c r="B3959" s="147"/>
      <c r="D3959" s="141" t="s">
        <v>176</v>
      </c>
      <c r="E3959" s="148" t="s">
        <v>19</v>
      </c>
      <c r="F3959" s="149" t="s">
        <v>558</v>
      </c>
      <c r="H3959" s="148" t="s">
        <v>19</v>
      </c>
      <c r="I3959" s="150"/>
      <c r="L3959" s="147"/>
      <c r="M3959" s="151"/>
      <c r="T3959" s="152"/>
      <c r="AT3959" s="148" t="s">
        <v>176</v>
      </c>
      <c r="AU3959" s="148" t="s">
        <v>86</v>
      </c>
      <c r="AV3959" s="12" t="s">
        <v>84</v>
      </c>
      <c r="AW3959" s="12" t="s">
        <v>37</v>
      </c>
      <c r="AX3959" s="12" t="s">
        <v>76</v>
      </c>
      <c r="AY3959" s="148" t="s">
        <v>163</v>
      </c>
    </row>
    <row r="3960" spans="2:65" s="12" customFormat="1">
      <c r="B3960" s="147"/>
      <c r="D3960" s="141" t="s">
        <v>176</v>
      </c>
      <c r="E3960" s="148" t="s">
        <v>19</v>
      </c>
      <c r="F3960" s="149" t="s">
        <v>960</v>
      </c>
      <c r="H3960" s="148" t="s">
        <v>19</v>
      </c>
      <c r="I3960" s="150"/>
      <c r="L3960" s="147"/>
      <c r="M3960" s="151"/>
      <c r="T3960" s="152"/>
      <c r="AT3960" s="148" t="s">
        <v>176</v>
      </c>
      <c r="AU3960" s="148" t="s">
        <v>86</v>
      </c>
      <c r="AV3960" s="12" t="s">
        <v>84</v>
      </c>
      <c r="AW3960" s="12" t="s">
        <v>37</v>
      </c>
      <c r="AX3960" s="12" t="s">
        <v>76</v>
      </c>
      <c r="AY3960" s="148" t="s">
        <v>163</v>
      </c>
    </row>
    <row r="3961" spans="2:65" s="13" customFormat="1">
      <c r="B3961" s="153"/>
      <c r="D3961" s="141" t="s">
        <v>176</v>
      </c>
      <c r="E3961" s="154" t="s">
        <v>19</v>
      </c>
      <c r="F3961" s="155" t="s">
        <v>184</v>
      </c>
      <c r="H3961" s="156">
        <v>3</v>
      </c>
      <c r="I3961" s="157"/>
      <c r="L3961" s="153"/>
      <c r="M3961" s="158"/>
      <c r="T3961" s="159"/>
      <c r="AT3961" s="154" t="s">
        <v>176</v>
      </c>
      <c r="AU3961" s="154" t="s">
        <v>86</v>
      </c>
      <c r="AV3961" s="13" t="s">
        <v>86</v>
      </c>
      <c r="AW3961" s="13" t="s">
        <v>37</v>
      </c>
      <c r="AX3961" s="13" t="s">
        <v>76</v>
      </c>
      <c r="AY3961" s="154" t="s">
        <v>163</v>
      </c>
    </row>
    <row r="3962" spans="2:65" s="14" customFormat="1">
      <c r="B3962" s="160"/>
      <c r="D3962" s="141" t="s">
        <v>176</v>
      </c>
      <c r="E3962" s="161" t="s">
        <v>19</v>
      </c>
      <c r="F3962" s="162" t="s">
        <v>178</v>
      </c>
      <c r="H3962" s="163">
        <v>8</v>
      </c>
      <c r="I3962" s="164"/>
      <c r="L3962" s="160"/>
      <c r="M3962" s="165"/>
      <c r="T3962" s="166"/>
      <c r="AT3962" s="161" t="s">
        <v>176</v>
      </c>
      <c r="AU3962" s="161" t="s">
        <v>86</v>
      </c>
      <c r="AV3962" s="14" t="s">
        <v>170</v>
      </c>
      <c r="AW3962" s="14" t="s">
        <v>37</v>
      </c>
      <c r="AX3962" s="14" t="s">
        <v>84</v>
      </c>
      <c r="AY3962" s="161" t="s">
        <v>163</v>
      </c>
    </row>
    <row r="3963" spans="2:65" s="1" customFormat="1" ht="24.15" customHeight="1">
      <c r="B3963" s="33"/>
      <c r="C3963" s="128" t="s">
        <v>2701</v>
      </c>
      <c r="D3963" s="128" t="s">
        <v>165</v>
      </c>
      <c r="E3963" s="129" t="s">
        <v>2702</v>
      </c>
      <c r="F3963" s="130" t="s">
        <v>2703</v>
      </c>
      <c r="G3963" s="131" t="s">
        <v>202</v>
      </c>
      <c r="H3963" s="132">
        <v>88.8</v>
      </c>
      <c r="I3963" s="133"/>
      <c r="J3963" s="134">
        <f>ROUND(I3963*H3963,2)</f>
        <v>0</v>
      </c>
      <c r="K3963" s="130" t="s">
        <v>169</v>
      </c>
      <c r="L3963" s="33"/>
      <c r="M3963" s="135" t="s">
        <v>19</v>
      </c>
      <c r="N3963" s="136" t="s">
        <v>47</v>
      </c>
      <c r="P3963" s="137">
        <f>O3963*H3963</f>
        <v>0</v>
      </c>
      <c r="Q3963" s="137">
        <v>3.2000000000000003E-4</v>
      </c>
      <c r="R3963" s="137">
        <f>Q3963*H3963</f>
        <v>2.8416E-2</v>
      </c>
      <c r="S3963" s="137">
        <v>0</v>
      </c>
      <c r="T3963" s="138">
        <f>S3963*H3963</f>
        <v>0</v>
      </c>
      <c r="AR3963" s="139" t="s">
        <v>302</v>
      </c>
      <c r="AT3963" s="139" t="s">
        <v>165</v>
      </c>
      <c r="AU3963" s="139" t="s">
        <v>86</v>
      </c>
      <c r="AY3963" s="18" t="s">
        <v>163</v>
      </c>
      <c r="BE3963" s="140">
        <f>IF(N3963="základní",J3963,0)</f>
        <v>0</v>
      </c>
      <c r="BF3963" s="140">
        <f>IF(N3963="snížená",J3963,0)</f>
        <v>0</v>
      </c>
      <c r="BG3963" s="140">
        <f>IF(N3963="zákl. přenesená",J3963,0)</f>
        <v>0</v>
      </c>
      <c r="BH3963" s="140">
        <f>IF(N3963="sníž. přenesená",J3963,0)</f>
        <v>0</v>
      </c>
      <c r="BI3963" s="140">
        <f>IF(N3963="nulová",J3963,0)</f>
        <v>0</v>
      </c>
      <c r="BJ3963" s="18" t="s">
        <v>84</v>
      </c>
      <c r="BK3963" s="140">
        <f>ROUND(I3963*H3963,2)</f>
        <v>0</v>
      </c>
      <c r="BL3963" s="18" t="s">
        <v>302</v>
      </c>
      <c r="BM3963" s="139" t="s">
        <v>2704</v>
      </c>
    </row>
    <row r="3964" spans="2:65" s="1" customFormat="1" ht="19.2">
      <c r="B3964" s="33"/>
      <c r="D3964" s="141" t="s">
        <v>172</v>
      </c>
      <c r="F3964" s="142" t="s">
        <v>2705</v>
      </c>
      <c r="I3964" s="143"/>
      <c r="L3964" s="33"/>
      <c r="M3964" s="144"/>
      <c r="T3964" s="54"/>
      <c r="AT3964" s="18" t="s">
        <v>172</v>
      </c>
      <c r="AU3964" s="18" t="s">
        <v>86</v>
      </c>
    </row>
    <row r="3965" spans="2:65" s="1" customFormat="1">
      <c r="B3965" s="33"/>
      <c r="D3965" s="145" t="s">
        <v>174</v>
      </c>
      <c r="F3965" s="146" t="s">
        <v>2706</v>
      </c>
      <c r="I3965" s="143"/>
      <c r="L3965" s="33"/>
      <c r="M3965" s="144"/>
      <c r="T3965" s="54"/>
      <c r="AT3965" s="18" t="s">
        <v>174</v>
      </c>
      <c r="AU3965" s="18" t="s">
        <v>86</v>
      </c>
    </row>
    <row r="3966" spans="2:65" s="12" customFormat="1">
      <c r="B3966" s="147"/>
      <c r="D3966" s="141" t="s">
        <v>176</v>
      </c>
      <c r="E3966" s="148" t="s">
        <v>19</v>
      </c>
      <c r="F3966" s="149" t="s">
        <v>511</v>
      </c>
      <c r="H3966" s="148" t="s">
        <v>19</v>
      </c>
      <c r="I3966" s="150"/>
      <c r="L3966" s="147"/>
      <c r="M3966" s="151"/>
      <c r="T3966" s="152"/>
      <c r="AT3966" s="148" t="s">
        <v>176</v>
      </c>
      <c r="AU3966" s="148" t="s">
        <v>86</v>
      </c>
      <c r="AV3966" s="12" t="s">
        <v>84</v>
      </c>
      <c r="AW3966" s="12" t="s">
        <v>37</v>
      </c>
      <c r="AX3966" s="12" t="s">
        <v>76</v>
      </c>
      <c r="AY3966" s="148" t="s">
        <v>163</v>
      </c>
    </row>
    <row r="3967" spans="2:65" s="12" customFormat="1">
      <c r="B3967" s="147"/>
      <c r="D3967" s="141" t="s">
        <v>176</v>
      </c>
      <c r="E3967" s="148" t="s">
        <v>19</v>
      </c>
      <c r="F3967" s="149" t="s">
        <v>915</v>
      </c>
      <c r="H3967" s="148" t="s">
        <v>19</v>
      </c>
      <c r="I3967" s="150"/>
      <c r="L3967" s="147"/>
      <c r="M3967" s="151"/>
      <c r="T3967" s="152"/>
      <c r="AT3967" s="148" t="s">
        <v>176</v>
      </c>
      <c r="AU3967" s="148" t="s">
        <v>86</v>
      </c>
      <c r="AV3967" s="12" t="s">
        <v>84</v>
      </c>
      <c r="AW3967" s="12" t="s">
        <v>37</v>
      </c>
      <c r="AX3967" s="12" t="s">
        <v>76</v>
      </c>
      <c r="AY3967" s="148" t="s">
        <v>163</v>
      </c>
    </row>
    <row r="3968" spans="2:65" s="13" customFormat="1" ht="20.399999999999999">
      <c r="B3968" s="153"/>
      <c r="D3968" s="141" t="s">
        <v>176</v>
      </c>
      <c r="E3968" s="154" t="s">
        <v>19</v>
      </c>
      <c r="F3968" s="155" t="s">
        <v>1112</v>
      </c>
      <c r="H3968" s="156">
        <v>12</v>
      </c>
      <c r="I3968" s="157"/>
      <c r="L3968" s="153"/>
      <c r="M3968" s="158"/>
      <c r="T3968" s="159"/>
      <c r="AT3968" s="154" t="s">
        <v>176</v>
      </c>
      <c r="AU3968" s="154" t="s">
        <v>86</v>
      </c>
      <c r="AV3968" s="13" t="s">
        <v>86</v>
      </c>
      <c r="AW3968" s="13" t="s">
        <v>37</v>
      </c>
      <c r="AX3968" s="13" t="s">
        <v>76</v>
      </c>
      <c r="AY3968" s="154" t="s">
        <v>163</v>
      </c>
    </row>
    <row r="3969" spans="2:51" s="12" customFormat="1">
      <c r="B3969" s="147"/>
      <c r="D3969" s="141" t="s">
        <v>176</v>
      </c>
      <c r="E3969" s="148" t="s">
        <v>19</v>
      </c>
      <c r="F3969" s="149" t="s">
        <v>917</v>
      </c>
      <c r="H3969" s="148" t="s">
        <v>19</v>
      </c>
      <c r="I3969" s="150"/>
      <c r="L3969" s="147"/>
      <c r="M3969" s="151"/>
      <c r="T3969" s="152"/>
      <c r="AT3969" s="148" t="s">
        <v>176</v>
      </c>
      <c r="AU3969" s="148" t="s">
        <v>86</v>
      </c>
      <c r="AV3969" s="12" t="s">
        <v>84</v>
      </c>
      <c r="AW3969" s="12" t="s">
        <v>37</v>
      </c>
      <c r="AX3969" s="12" t="s">
        <v>76</v>
      </c>
      <c r="AY3969" s="148" t="s">
        <v>163</v>
      </c>
    </row>
    <row r="3970" spans="2:51" s="13" customFormat="1">
      <c r="B3970" s="153"/>
      <c r="D3970" s="141" t="s">
        <v>176</v>
      </c>
      <c r="E3970" s="154" t="s">
        <v>19</v>
      </c>
      <c r="F3970" s="155" t="s">
        <v>1113</v>
      </c>
      <c r="H3970" s="156">
        <v>5.4</v>
      </c>
      <c r="I3970" s="157"/>
      <c r="L3970" s="153"/>
      <c r="M3970" s="158"/>
      <c r="T3970" s="159"/>
      <c r="AT3970" s="154" t="s">
        <v>176</v>
      </c>
      <c r="AU3970" s="154" t="s">
        <v>86</v>
      </c>
      <c r="AV3970" s="13" t="s">
        <v>86</v>
      </c>
      <c r="AW3970" s="13" t="s">
        <v>37</v>
      </c>
      <c r="AX3970" s="13" t="s">
        <v>76</v>
      </c>
      <c r="AY3970" s="154" t="s">
        <v>163</v>
      </c>
    </row>
    <row r="3971" spans="2:51" s="12" customFormat="1">
      <c r="B3971" s="147"/>
      <c r="D3971" s="141" t="s">
        <v>176</v>
      </c>
      <c r="E3971" s="148" t="s">
        <v>19</v>
      </c>
      <c r="F3971" s="149" t="s">
        <v>919</v>
      </c>
      <c r="H3971" s="148" t="s">
        <v>19</v>
      </c>
      <c r="I3971" s="150"/>
      <c r="L3971" s="147"/>
      <c r="M3971" s="151"/>
      <c r="T3971" s="152"/>
      <c r="AT3971" s="148" t="s">
        <v>176</v>
      </c>
      <c r="AU3971" s="148" t="s">
        <v>86</v>
      </c>
      <c r="AV3971" s="12" t="s">
        <v>84</v>
      </c>
      <c r="AW3971" s="12" t="s">
        <v>37</v>
      </c>
      <c r="AX3971" s="12" t="s">
        <v>76</v>
      </c>
      <c r="AY3971" s="148" t="s">
        <v>163</v>
      </c>
    </row>
    <row r="3972" spans="2:51" s="13" customFormat="1">
      <c r="B3972" s="153"/>
      <c r="D3972" s="141" t="s">
        <v>176</v>
      </c>
      <c r="E3972" s="154" t="s">
        <v>19</v>
      </c>
      <c r="F3972" s="155" t="s">
        <v>1114</v>
      </c>
      <c r="H3972" s="156">
        <v>7.9</v>
      </c>
      <c r="I3972" s="157"/>
      <c r="L3972" s="153"/>
      <c r="M3972" s="158"/>
      <c r="T3972" s="159"/>
      <c r="AT3972" s="154" t="s">
        <v>176</v>
      </c>
      <c r="AU3972" s="154" t="s">
        <v>86</v>
      </c>
      <c r="AV3972" s="13" t="s">
        <v>86</v>
      </c>
      <c r="AW3972" s="13" t="s">
        <v>37</v>
      </c>
      <c r="AX3972" s="13" t="s">
        <v>76</v>
      </c>
      <c r="AY3972" s="154" t="s">
        <v>163</v>
      </c>
    </row>
    <row r="3973" spans="2:51" s="12" customFormat="1">
      <c r="B3973" s="147"/>
      <c r="D3973" s="141" t="s">
        <v>176</v>
      </c>
      <c r="E3973" s="148" t="s">
        <v>19</v>
      </c>
      <c r="F3973" s="149" t="s">
        <v>925</v>
      </c>
      <c r="H3973" s="148" t="s">
        <v>19</v>
      </c>
      <c r="I3973" s="150"/>
      <c r="L3973" s="147"/>
      <c r="M3973" s="151"/>
      <c r="T3973" s="152"/>
      <c r="AT3973" s="148" t="s">
        <v>176</v>
      </c>
      <c r="AU3973" s="148" t="s">
        <v>86</v>
      </c>
      <c r="AV3973" s="12" t="s">
        <v>84</v>
      </c>
      <c r="AW3973" s="12" t="s">
        <v>37</v>
      </c>
      <c r="AX3973" s="12" t="s">
        <v>76</v>
      </c>
      <c r="AY3973" s="148" t="s">
        <v>163</v>
      </c>
    </row>
    <row r="3974" spans="2:51" s="13" customFormat="1" ht="20.399999999999999">
      <c r="B3974" s="153"/>
      <c r="D3974" s="141" t="s">
        <v>176</v>
      </c>
      <c r="E3974" s="154" t="s">
        <v>19</v>
      </c>
      <c r="F3974" s="155" t="s">
        <v>1115</v>
      </c>
      <c r="H3974" s="156">
        <v>21.6</v>
      </c>
      <c r="I3974" s="157"/>
      <c r="L3974" s="153"/>
      <c r="M3974" s="158"/>
      <c r="T3974" s="159"/>
      <c r="AT3974" s="154" t="s">
        <v>176</v>
      </c>
      <c r="AU3974" s="154" t="s">
        <v>86</v>
      </c>
      <c r="AV3974" s="13" t="s">
        <v>86</v>
      </c>
      <c r="AW3974" s="13" t="s">
        <v>37</v>
      </c>
      <c r="AX3974" s="13" t="s">
        <v>76</v>
      </c>
      <c r="AY3974" s="154" t="s">
        <v>163</v>
      </c>
    </row>
    <row r="3975" spans="2:51" s="12" customFormat="1">
      <c r="B3975" s="147"/>
      <c r="D3975" s="141" t="s">
        <v>176</v>
      </c>
      <c r="E3975" s="148" t="s">
        <v>19</v>
      </c>
      <c r="F3975" s="149" t="s">
        <v>943</v>
      </c>
      <c r="H3975" s="148" t="s">
        <v>19</v>
      </c>
      <c r="I3975" s="150"/>
      <c r="L3975" s="147"/>
      <c r="M3975" s="151"/>
      <c r="T3975" s="152"/>
      <c r="AT3975" s="148" t="s">
        <v>176</v>
      </c>
      <c r="AU3975" s="148" t="s">
        <v>86</v>
      </c>
      <c r="AV3975" s="12" t="s">
        <v>84</v>
      </c>
      <c r="AW3975" s="12" t="s">
        <v>37</v>
      </c>
      <c r="AX3975" s="12" t="s">
        <v>76</v>
      </c>
      <c r="AY3975" s="148" t="s">
        <v>163</v>
      </c>
    </row>
    <row r="3976" spans="2:51" s="13" customFormat="1">
      <c r="B3976" s="153"/>
      <c r="D3976" s="141" t="s">
        <v>176</v>
      </c>
      <c r="E3976" s="154" t="s">
        <v>19</v>
      </c>
      <c r="F3976" s="155" t="s">
        <v>1118</v>
      </c>
      <c r="H3976" s="156">
        <v>7.6</v>
      </c>
      <c r="I3976" s="157"/>
      <c r="L3976" s="153"/>
      <c r="M3976" s="158"/>
      <c r="T3976" s="159"/>
      <c r="AT3976" s="154" t="s">
        <v>176</v>
      </c>
      <c r="AU3976" s="154" t="s">
        <v>86</v>
      </c>
      <c r="AV3976" s="13" t="s">
        <v>86</v>
      </c>
      <c r="AW3976" s="13" t="s">
        <v>37</v>
      </c>
      <c r="AX3976" s="13" t="s">
        <v>76</v>
      </c>
      <c r="AY3976" s="154" t="s">
        <v>163</v>
      </c>
    </row>
    <row r="3977" spans="2:51" s="12" customFormat="1">
      <c r="B3977" s="147"/>
      <c r="D3977" s="141" t="s">
        <v>176</v>
      </c>
      <c r="E3977" s="148" t="s">
        <v>19</v>
      </c>
      <c r="F3977" s="149" t="s">
        <v>558</v>
      </c>
      <c r="H3977" s="148" t="s">
        <v>19</v>
      </c>
      <c r="I3977" s="150"/>
      <c r="L3977" s="147"/>
      <c r="M3977" s="151"/>
      <c r="T3977" s="152"/>
      <c r="AT3977" s="148" t="s">
        <v>176</v>
      </c>
      <c r="AU3977" s="148" t="s">
        <v>86</v>
      </c>
      <c r="AV3977" s="12" t="s">
        <v>84</v>
      </c>
      <c r="AW3977" s="12" t="s">
        <v>37</v>
      </c>
      <c r="AX3977" s="12" t="s">
        <v>76</v>
      </c>
      <c r="AY3977" s="148" t="s">
        <v>163</v>
      </c>
    </row>
    <row r="3978" spans="2:51" s="12" customFormat="1">
      <c r="B3978" s="147"/>
      <c r="D3978" s="141" t="s">
        <v>176</v>
      </c>
      <c r="E3978" s="148" t="s">
        <v>19</v>
      </c>
      <c r="F3978" s="149" t="s">
        <v>953</v>
      </c>
      <c r="H3978" s="148" t="s">
        <v>19</v>
      </c>
      <c r="I3978" s="150"/>
      <c r="L3978" s="147"/>
      <c r="M3978" s="151"/>
      <c r="T3978" s="152"/>
      <c r="AT3978" s="148" t="s">
        <v>176</v>
      </c>
      <c r="AU3978" s="148" t="s">
        <v>86</v>
      </c>
      <c r="AV3978" s="12" t="s">
        <v>84</v>
      </c>
      <c r="AW3978" s="12" t="s">
        <v>37</v>
      </c>
      <c r="AX3978" s="12" t="s">
        <v>76</v>
      </c>
      <c r="AY3978" s="148" t="s">
        <v>163</v>
      </c>
    </row>
    <row r="3979" spans="2:51" s="13" customFormat="1">
      <c r="B3979" s="153"/>
      <c r="D3979" s="141" t="s">
        <v>176</v>
      </c>
      <c r="E3979" s="154" t="s">
        <v>19</v>
      </c>
      <c r="F3979" s="155" t="s">
        <v>1121</v>
      </c>
      <c r="H3979" s="156">
        <v>8.1</v>
      </c>
      <c r="I3979" s="157"/>
      <c r="L3979" s="153"/>
      <c r="M3979" s="158"/>
      <c r="T3979" s="159"/>
      <c r="AT3979" s="154" t="s">
        <v>176</v>
      </c>
      <c r="AU3979" s="154" t="s">
        <v>86</v>
      </c>
      <c r="AV3979" s="13" t="s">
        <v>86</v>
      </c>
      <c r="AW3979" s="13" t="s">
        <v>37</v>
      </c>
      <c r="AX3979" s="13" t="s">
        <v>76</v>
      </c>
      <c r="AY3979" s="154" t="s">
        <v>163</v>
      </c>
    </row>
    <row r="3980" spans="2:51" s="12" customFormat="1">
      <c r="B3980" s="147"/>
      <c r="D3980" s="141" t="s">
        <v>176</v>
      </c>
      <c r="E3980" s="148" t="s">
        <v>19</v>
      </c>
      <c r="F3980" s="149" t="s">
        <v>955</v>
      </c>
      <c r="H3980" s="148" t="s">
        <v>19</v>
      </c>
      <c r="I3980" s="150"/>
      <c r="L3980" s="147"/>
      <c r="M3980" s="151"/>
      <c r="T3980" s="152"/>
      <c r="AT3980" s="148" t="s">
        <v>176</v>
      </c>
      <c r="AU3980" s="148" t="s">
        <v>86</v>
      </c>
      <c r="AV3980" s="12" t="s">
        <v>84</v>
      </c>
      <c r="AW3980" s="12" t="s">
        <v>37</v>
      </c>
      <c r="AX3980" s="12" t="s">
        <v>76</v>
      </c>
      <c r="AY3980" s="148" t="s">
        <v>163</v>
      </c>
    </row>
    <row r="3981" spans="2:51" s="13" customFormat="1">
      <c r="B3981" s="153"/>
      <c r="D3981" s="141" t="s">
        <v>176</v>
      </c>
      <c r="E3981" s="154" t="s">
        <v>19</v>
      </c>
      <c r="F3981" s="155" t="s">
        <v>1122</v>
      </c>
      <c r="H3981" s="156">
        <v>4.5999999999999996</v>
      </c>
      <c r="I3981" s="157"/>
      <c r="L3981" s="153"/>
      <c r="M3981" s="158"/>
      <c r="T3981" s="159"/>
      <c r="AT3981" s="154" t="s">
        <v>176</v>
      </c>
      <c r="AU3981" s="154" t="s">
        <v>86</v>
      </c>
      <c r="AV3981" s="13" t="s">
        <v>86</v>
      </c>
      <c r="AW3981" s="13" t="s">
        <v>37</v>
      </c>
      <c r="AX3981" s="13" t="s">
        <v>76</v>
      </c>
      <c r="AY3981" s="154" t="s">
        <v>163</v>
      </c>
    </row>
    <row r="3982" spans="2:51" s="12" customFormat="1">
      <c r="B3982" s="147"/>
      <c r="D3982" s="141" t="s">
        <v>176</v>
      </c>
      <c r="E3982" s="148" t="s">
        <v>19</v>
      </c>
      <c r="F3982" s="149" t="s">
        <v>960</v>
      </c>
      <c r="H3982" s="148" t="s">
        <v>19</v>
      </c>
      <c r="I3982" s="150"/>
      <c r="L3982" s="147"/>
      <c r="M3982" s="151"/>
      <c r="T3982" s="152"/>
      <c r="AT3982" s="148" t="s">
        <v>176</v>
      </c>
      <c r="AU3982" s="148" t="s">
        <v>86</v>
      </c>
      <c r="AV3982" s="12" t="s">
        <v>84</v>
      </c>
      <c r="AW3982" s="12" t="s">
        <v>37</v>
      </c>
      <c r="AX3982" s="12" t="s">
        <v>76</v>
      </c>
      <c r="AY3982" s="148" t="s">
        <v>163</v>
      </c>
    </row>
    <row r="3983" spans="2:51" s="13" customFormat="1" ht="20.399999999999999">
      <c r="B3983" s="153"/>
      <c r="D3983" s="141" t="s">
        <v>176</v>
      </c>
      <c r="E3983" s="154" t="s">
        <v>19</v>
      </c>
      <c r="F3983" s="155" t="s">
        <v>1115</v>
      </c>
      <c r="H3983" s="156">
        <v>21.6</v>
      </c>
      <c r="I3983" s="157"/>
      <c r="L3983" s="153"/>
      <c r="M3983" s="158"/>
      <c r="T3983" s="159"/>
      <c r="AT3983" s="154" t="s">
        <v>176</v>
      </c>
      <c r="AU3983" s="154" t="s">
        <v>86</v>
      </c>
      <c r="AV3983" s="13" t="s">
        <v>86</v>
      </c>
      <c r="AW3983" s="13" t="s">
        <v>37</v>
      </c>
      <c r="AX3983" s="13" t="s">
        <v>76</v>
      </c>
      <c r="AY3983" s="154" t="s">
        <v>163</v>
      </c>
    </row>
    <row r="3984" spans="2:51" s="14" customFormat="1">
      <c r="B3984" s="160"/>
      <c r="D3984" s="141" t="s">
        <v>176</v>
      </c>
      <c r="E3984" s="161" t="s">
        <v>19</v>
      </c>
      <c r="F3984" s="162" t="s">
        <v>178</v>
      </c>
      <c r="H3984" s="163">
        <v>88.8</v>
      </c>
      <c r="I3984" s="164"/>
      <c r="L3984" s="160"/>
      <c r="M3984" s="165"/>
      <c r="T3984" s="166"/>
      <c r="AT3984" s="161" t="s">
        <v>176</v>
      </c>
      <c r="AU3984" s="161" t="s">
        <v>86</v>
      </c>
      <c r="AV3984" s="14" t="s">
        <v>170</v>
      </c>
      <c r="AW3984" s="14" t="s">
        <v>37</v>
      </c>
      <c r="AX3984" s="14" t="s">
        <v>84</v>
      </c>
      <c r="AY3984" s="161" t="s">
        <v>163</v>
      </c>
    </row>
    <row r="3985" spans="2:65" s="1" customFormat="1" ht="33" customHeight="1">
      <c r="B3985" s="33"/>
      <c r="C3985" s="128" t="s">
        <v>2707</v>
      </c>
      <c r="D3985" s="128" t="s">
        <v>165</v>
      </c>
      <c r="E3985" s="129" t="s">
        <v>2708</v>
      </c>
      <c r="F3985" s="130" t="s">
        <v>2709</v>
      </c>
      <c r="G3985" s="131" t="s">
        <v>187</v>
      </c>
      <c r="H3985" s="132">
        <v>156.76</v>
      </c>
      <c r="I3985" s="133"/>
      <c r="J3985" s="134">
        <f>ROUND(I3985*H3985,2)</f>
        <v>0</v>
      </c>
      <c r="K3985" s="130" t="s">
        <v>169</v>
      </c>
      <c r="L3985" s="33"/>
      <c r="M3985" s="135" t="s">
        <v>19</v>
      </c>
      <c r="N3985" s="136" t="s">
        <v>47</v>
      </c>
      <c r="P3985" s="137">
        <f>O3985*H3985</f>
        <v>0</v>
      </c>
      <c r="Q3985" s="137">
        <v>6.0000000000000001E-3</v>
      </c>
      <c r="R3985" s="137">
        <f>Q3985*H3985</f>
        <v>0.94055999999999995</v>
      </c>
      <c r="S3985" s="137">
        <v>0</v>
      </c>
      <c r="T3985" s="138">
        <f>S3985*H3985</f>
        <v>0</v>
      </c>
      <c r="AR3985" s="139" t="s">
        <v>302</v>
      </c>
      <c r="AT3985" s="139" t="s">
        <v>165</v>
      </c>
      <c r="AU3985" s="139" t="s">
        <v>86</v>
      </c>
      <c r="AY3985" s="18" t="s">
        <v>163</v>
      </c>
      <c r="BE3985" s="140">
        <f>IF(N3985="základní",J3985,0)</f>
        <v>0</v>
      </c>
      <c r="BF3985" s="140">
        <f>IF(N3985="snížená",J3985,0)</f>
        <v>0</v>
      </c>
      <c r="BG3985" s="140">
        <f>IF(N3985="zákl. přenesená",J3985,0)</f>
        <v>0</v>
      </c>
      <c r="BH3985" s="140">
        <f>IF(N3985="sníž. přenesená",J3985,0)</f>
        <v>0</v>
      </c>
      <c r="BI3985" s="140">
        <f>IF(N3985="nulová",J3985,0)</f>
        <v>0</v>
      </c>
      <c r="BJ3985" s="18" t="s">
        <v>84</v>
      </c>
      <c r="BK3985" s="140">
        <f>ROUND(I3985*H3985,2)</f>
        <v>0</v>
      </c>
      <c r="BL3985" s="18" t="s">
        <v>302</v>
      </c>
      <c r="BM3985" s="139" t="s">
        <v>2710</v>
      </c>
    </row>
    <row r="3986" spans="2:65" s="1" customFormat="1" ht="28.8">
      <c r="B3986" s="33"/>
      <c r="D3986" s="141" t="s">
        <v>172</v>
      </c>
      <c r="F3986" s="142" t="s">
        <v>2711</v>
      </c>
      <c r="I3986" s="143"/>
      <c r="L3986" s="33"/>
      <c r="M3986" s="144"/>
      <c r="T3986" s="54"/>
      <c r="AT3986" s="18" t="s">
        <v>172</v>
      </c>
      <c r="AU3986" s="18" t="s">
        <v>86</v>
      </c>
    </row>
    <row r="3987" spans="2:65" s="1" customFormat="1">
      <c r="B3987" s="33"/>
      <c r="D3987" s="145" t="s">
        <v>174</v>
      </c>
      <c r="F3987" s="146" t="s">
        <v>2712</v>
      </c>
      <c r="I3987" s="143"/>
      <c r="L3987" s="33"/>
      <c r="M3987" s="144"/>
      <c r="T3987" s="54"/>
      <c r="AT3987" s="18" t="s">
        <v>174</v>
      </c>
      <c r="AU3987" s="18" t="s">
        <v>86</v>
      </c>
    </row>
    <row r="3988" spans="2:65" s="12" customFormat="1">
      <c r="B3988" s="147"/>
      <c r="D3988" s="141" t="s">
        <v>176</v>
      </c>
      <c r="E3988" s="148" t="s">
        <v>19</v>
      </c>
      <c r="F3988" s="149" t="s">
        <v>511</v>
      </c>
      <c r="H3988" s="148" t="s">
        <v>19</v>
      </c>
      <c r="I3988" s="150"/>
      <c r="L3988" s="147"/>
      <c r="M3988" s="151"/>
      <c r="T3988" s="152"/>
      <c r="AT3988" s="148" t="s">
        <v>176</v>
      </c>
      <c r="AU3988" s="148" t="s">
        <v>86</v>
      </c>
      <c r="AV3988" s="12" t="s">
        <v>84</v>
      </c>
      <c r="AW3988" s="12" t="s">
        <v>37</v>
      </c>
      <c r="AX3988" s="12" t="s">
        <v>76</v>
      </c>
      <c r="AY3988" s="148" t="s">
        <v>163</v>
      </c>
    </row>
    <row r="3989" spans="2:65" s="12" customFormat="1">
      <c r="B3989" s="147"/>
      <c r="D3989" s="141" t="s">
        <v>176</v>
      </c>
      <c r="E3989" s="148" t="s">
        <v>19</v>
      </c>
      <c r="F3989" s="149" t="s">
        <v>915</v>
      </c>
      <c r="H3989" s="148" t="s">
        <v>19</v>
      </c>
      <c r="I3989" s="150"/>
      <c r="L3989" s="147"/>
      <c r="M3989" s="151"/>
      <c r="T3989" s="152"/>
      <c r="AT3989" s="148" t="s">
        <v>176</v>
      </c>
      <c r="AU3989" s="148" t="s">
        <v>86</v>
      </c>
      <c r="AV3989" s="12" t="s">
        <v>84</v>
      </c>
      <c r="AW3989" s="12" t="s">
        <v>37</v>
      </c>
      <c r="AX3989" s="12" t="s">
        <v>76</v>
      </c>
      <c r="AY3989" s="148" t="s">
        <v>163</v>
      </c>
    </row>
    <row r="3990" spans="2:65" s="13" customFormat="1" ht="20.399999999999999">
      <c r="B3990" s="153"/>
      <c r="D3990" s="141" t="s">
        <v>176</v>
      </c>
      <c r="E3990" s="154" t="s">
        <v>19</v>
      </c>
      <c r="F3990" s="155" t="s">
        <v>2676</v>
      </c>
      <c r="H3990" s="156">
        <v>24</v>
      </c>
      <c r="I3990" s="157"/>
      <c r="L3990" s="153"/>
      <c r="M3990" s="158"/>
      <c r="T3990" s="159"/>
      <c r="AT3990" s="154" t="s">
        <v>176</v>
      </c>
      <c r="AU3990" s="154" t="s">
        <v>86</v>
      </c>
      <c r="AV3990" s="13" t="s">
        <v>86</v>
      </c>
      <c r="AW3990" s="13" t="s">
        <v>37</v>
      </c>
      <c r="AX3990" s="13" t="s">
        <v>76</v>
      </c>
      <c r="AY3990" s="154" t="s">
        <v>163</v>
      </c>
    </row>
    <row r="3991" spans="2:65" s="12" customFormat="1">
      <c r="B3991" s="147"/>
      <c r="D3991" s="141" t="s">
        <v>176</v>
      </c>
      <c r="E3991" s="148" t="s">
        <v>19</v>
      </c>
      <c r="F3991" s="149" t="s">
        <v>555</v>
      </c>
      <c r="H3991" s="148" t="s">
        <v>19</v>
      </c>
      <c r="I3991" s="150"/>
      <c r="L3991" s="147"/>
      <c r="M3991" s="151"/>
      <c r="T3991" s="152"/>
      <c r="AT3991" s="148" t="s">
        <v>176</v>
      </c>
      <c r="AU3991" s="148" t="s">
        <v>86</v>
      </c>
      <c r="AV3991" s="12" t="s">
        <v>84</v>
      </c>
      <c r="AW3991" s="12" t="s">
        <v>37</v>
      </c>
      <c r="AX3991" s="12" t="s">
        <v>76</v>
      </c>
      <c r="AY3991" s="148" t="s">
        <v>163</v>
      </c>
    </row>
    <row r="3992" spans="2:65" s="13" customFormat="1">
      <c r="B3992" s="153"/>
      <c r="D3992" s="141" t="s">
        <v>176</v>
      </c>
      <c r="E3992" s="154" t="s">
        <v>19</v>
      </c>
      <c r="F3992" s="155" t="s">
        <v>998</v>
      </c>
      <c r="H3992" s="156">
        <v>-1.4</v>
      </c>
      <c r="I3992" s="157"/>
      <c r="L3992" s="153"/>
      <c r="M3992" s="158"/>
      <c r="T3992" s="159"/>
      <c r="AT3992" s="154" t="s">
        <v>176</v>
      </c>
      <c r="AU3992" s="154" t="s">
        <v>86</v>
      </c>
      <c r="AV3992" s="13" t="s">
        <v>86</v>
      </c>
      <c r="AW3992" s="13" t="s">
        <v>37</v>
      </c>
      <c r="AX3992" s="13" t="s">
        <v>76</v>
      </c>
      <c r="AY3992" s="154" t="s">
        <v>163</v>
      </c>
    </row>
    <row r="3993" spans="2:65" s="12" customFormat="1">
      <c r="B3993" s="147"/>
      <c r="D3993" s="141" t="s">
        <v>176</v>
      </c>
      <c r="E3993" s="148" t="s">
        <v>19</v>
      </c>
      <c r="F3993" s="149" t="s">
        <v>917</v>
      </c>
      <c r="H3993" s="148" t="s">
        <v>19</v>
      </c>
      <c r="I3993" s="150"/>
      <c r="L3993" s="147"/>
      <c r="M3993" s="151"/>
      <c r="T3993" s="152"/>
      <c r="AT3993" s="148" t="s">
        <v>176</v>
      </c>
      <c r="AU3993" s="148" t="s">
        <v>86</v>
      </c>
      <c r="AV3993" s="12" t="s">
        <v>84</v>
      </c>
      <c r="AW3993" s="12" t="s">
        <v>37</v>
      </c>
      <c r="AX3993" s="12" t="s">
        <v>76</v>
      </c>
      <c r="AY3993" s="148" t="s">
        <v>163</v>
      </c>
    </row>
    <row r="3994" spans="2:65" s="13" customFormat="1">
      <c r="B3994" s="153"/>
      <c r="D3994" s="141" t="s">
        <v>176</v>
      </c>
      <c r="E3994" s="154" t="s">
        <v>19</v>
      </c>
      <c r="F3994" s="155" t="s">
        <v>999</v>
      </c>
      <c r="H3994" s="156">
        <v>10.8</v>
      </c>
      <c r="I3994" s="157"/>
      <c r="L3994" s="153"/>
      <c r="M3994" s="158"/>
      <c r="T3994" s="159"/>
      <c r="AT3994" s="154" t="s">
        <v>176</v>
      </c>
      <c r="AU3994" s="154" t="s">
        <v>86</v>
      </c>
      <c r="AV3994" s="13" t="s">
        <v>86</v>
      </c>
      <c r="AW3994" s="13" t="s">
        <v>37</v>
      </c>
      <c r="AX3994" s="13" t="s">
        <v>76</v>
      </c>
      <c r="AY3994" s="154" t="s">
        <v>163</v>
      </c>
    </row>
    <row r="3995" spans="2:65" s="12" customFormat="1">
      <c r="B3995" s="147"/>
      <c r="D3995" s="141" t="s">
        <v>176</v>
      </c>
      <c r="E3995" s="148" t="s">
        <v>19</v>
      </c>
      <c r="F3995" s="149" t="s">
        <v>555</v>
      </c>
      <c r="H3995" s="148" t="s">
        <v>19</v>
      </c>
      <c r="I3995" s="150"/>
      <c r="L3995" s="147"/>
      <c r="M3995" s="151"/>
      <c r="T3995" s="152"/>
      <c r="AT3995" s="148" t="s">
        <v>176</v>
      </c>
      <c r="AU3995" s="148" t="s">
        <v>86</v>
      </c>
      <c r="AV3995" s="12" t="s">
        <v>84</v>
      </c>
      <c r="AW3995" s="12" t="s">
        <v>37</v>
      </c>
      <c r="AX3995" s="12" t="s">
        <v>76</v>
      </c>
      <c r="AY3995" s="148" t="s">
        <v>163</v>
      </c>
    </row>
    <row r="3996" spans="2:65" s="13" customFormat="1">
      <c r="B3996" s="153"/>
      <c r="D3996" s="141" t="s">
        <v>176</v>
      </c>
      <c r="E3996" s="154" t="s">
        <v>19</v>
      </c>
      <c r="F3996" s="155" t="s">
        <v>998</v>
      </c>
      <c r="H3996" s="156">
        <v>-1.4</v>
      </c>
      <c r="I3996" s="157"/>
      <c r="L3996" s="153"/>
      <c r="M3996" s="158"/>
      <c r="T3996" s="159"/>
      <c r="AT3996" s="154" t="s">
        <v>176</v>
      </c>
      <c r="AU3996" s="154" t="s">
        <v>86</v>
      </c>
      <c r="AV3996" s="13" t="s">
        <v>86</v>
      </c>
      <c r="AW3996" s="13" t="s">
        <v>37</v>
      </c>
      <c r="AX3996" s="13" t="s">
        <v>76</v>
      </c>
      <c r="AY3996" s="154" t="s">
        <v>163</v>
      </c>
    </row>
    <row r="3997" spans="2:65" s="12" customFormat="1">
      <c r="B3997" s="147"/>
      <c r="D3997" s="141" t="s">
        <v>176</v>
      </c>
      <c r="E3997" s="148" t="s">
        <v>19</v>
      </c>
      <c r="F3997" s="149" t="s">
        <v>919</v>
      </c>
      <c r="H3997" s="148" t="s">
        <v>19</v>
      </c>
      <c r="I3997" s="150"/>
      <c r="L3997" s="147"/>
      <c r="M3997" s="151"/>
      <c r="T3997" s="152"/>
      <c r="AT3997" s="148" t="s">
        <v>176</v>
      </c>
      <c r="AU3997" s="148" t="s">
        <v>86</v>
      </c>
      <c r="AV3997" s="12" t="s">
        <v>84</v>
      </c>
      <c r="AW3997" s="12" t="s">
        <v>37</v>
      </c>
      <c r="AX3997" s="12" t="s">
        <v>76</v>
      </c>
      <c r="AY3997" s="148" t="s">
        <v>163</v>
      </c>
    </row>
    <row r="3998" spans="2:65" s="13" customFormat="1">
      <c r="B3998" s="153"/>
      <c r="D3998" s="141" t="s">
        <v>176</v>
      </c>
      <c r="E3998" s="154" t="s">
        <v>19</v>
      </c>
      <c r="F3998" s="155" t="s">
        <v>1000</v>
      </c>
      <c r="H3998" s="156">
        <v>15.8</v>
      </c>
      <c r="I3998" s="157"/>
      <c r="L3998" s="153"/>
      <c r="M3998" s="158"/>
      <c r="T3998" s="159"/>
      <c r="AT3998" s="154" t="s">
        <v>176</v>
      </c>
      <c r="AU3998" s="154" t="s">
        <v>86</v>
      </c>
      <c r="AV3998" s="13" t="s">
        <v>86</v>
      </c>
      <c r="AW3998" s="13" t="s">
        <v>37</v>
      </c>
      <c r="AX3998" s="13" t="s">
        <v>76</v>
      </c>
      <c r="AY3998" s="154" t="s">
        <v>163</v>
      </c>
    </row>
    <row r="3999" spans="2:65" s="12" customFormat="1">
      <c r="B3999" s="147"/>
      <c r="D3999" s="141" t="s">
        <v>176</v>
      </c>
      <c r="E3999" s="148" t="s">
        <v>19</v>
      </c>
      <c r="F3999" s="149" t="s">
        <v>555</v>
      </c>
      <c r="H3999" s="148" t="s">
        <v>19</v>
      </c>
      <c r="I3999" s="150"/>
      <c r="L3999" s="147"/>
      <c r="M3999" s="151"/>
      <c r="T3999" s="152"/>
      <c r="AT3999" s="148" t="s">
        <v>176</v>
      </c>
      <c r="AU3999" s="148" t="s">
        <v>86</v>
      </c>
      <c r="AV3999" s="12" t="s">
        <v>84</v>
      </c>
      <c r="AW3999" s="12" t="s">
        <v>37</v>
      </c>
      <c r="AX3999" s="12" t="s">
        <v>76</v>
      </c>
      <c r="AY3999" s="148" t="s">
        <v>163</v>
      </c>
    </row>
    <row r="4000" spans="2:65" s="13" customFormat="1">
      <c r="B4000" s="153"/>
      <c r="D4000" s="141" t="s">
        <v>176</v>
      </c>
      <c r="E4000" s="154" t="s">
        <v>19</v>
      </c>
      <c r="F4000" s="155" t="s">
        <v>1001</v>
      </c>
      <c r="H4000" s="156">
        <v>-1.6</v>
      </c>
      <c r="I4000" s="157"/>
      <c r="L4000" s="153"/>
      <c r="M4000" s="158"/>
      <c r="T4000" s="159"/>
      <c r="AT4000" s="154" t="s">
        <v>176</v>
      </c>
      <c r="AU4000" s="154" t="s">
        <v>86</v>
      </c>
      <c r="AV4000" s="13" t="s">
        <v>86</v>
      </c>
      <c r="AW4000" s="13" t="s">
        <v>37</v>
      </c>
      <c r="AX4000" s="13" t="s">
        <v>76</v>
      </c>
      <c r="AY4000" s="154" t="s">
        <v>163</v>
      </c>
    </row>
    <row r="4001" spans="2:51" s="12" customFormat="1">
      <c r="B4001" s="147"/>
      <c r="D4001" s="141" t="s">
        <v>176</v>
      </c>
      <c r="E4001" s="148" t="s">
        <v>19</v>
      </c>
      <c r="F4001" s="149" t="s">
        <v>925</v>
      </c>
      <c r="H4001" s="148" t="s">
        <v>19</v>
      </c>
      <c r="I4001" s="150"/>
      <c r="L4001" s="147"/>
      <c r="M4001" s="151"/>
      <c r="T4001" s="152"/>
      <c r="AT4001" s="148" t="s">
        <v>176</v>
      </c>
      <c r="AU4001" s="148" t="s">
        <v>86</v>
      </c>
      <c r="AV4001" s="12" t="s">
        <v>84</v>
      </c>
      <c r="AW4001" s="12" t="s">
        <v>37</v>
      </c>
      <c r="AX4001" s="12" t="s">
        <v>76</v>
      </c>
      <c r="AY4001" s="148" t="s">
        <v>163</v>
      </c>
    </row>
    <row r="4002" spans="2:51" s="13" customFormat="1" ht="20.399999999999999">
      <c r="B4002" s="153"/>
      <c r="D4002" s="141" t="s">
        <v>176</v>
      </c>
      <c r="E4002" s="154" t="s">
        <v>19</v>
      </c>
      <c r="F4002" s="155" t="s">
        <v>1002</v>
      </c>
      <c r="H4002" s="156">
        <v>43.2</v>
      </c>
      <c r="I4002" s="157"/>
      <c r="L4002" s="153"/>
      <c r="M4002" s="158"/>
      <c r="T4002" s="159"/>
      <c r="AT4002" s="154" t="s">
        <v>176</v>
      </c>
      <c r="AU4002" s="154" t="s">
        <v>86</v>
      </c>
      <c r="AV4002" s="13" t="s">
        <v>86</v>
      </c>
      <c r="AW4002" s="13" t="s">
        <v>37</v>
      </c>
      <c r="AX4002" s="13" t="s">
        <v>76</v>
      </c>
      <c r="AY4002" s="154" t="s">
        <v>163</v>
      </c>
    </row>
    <row r="4003" spans="2:51" s="12" customFormat="1">
      <c r="B4003" s="147"/>
      <c r="D4003" s="141" t="s">
        <v>176</v>
      </c>
      <c r="E4003" s="148" t="s">
        <v>19</v>
      </c>
      <c r="F4003" s="149" t="s">
        <v>555</v>
      </c>
      <c r="H4003" s="148" t="s">
        <v>19</v>
      </c>
      <c r="I4003" s="150"/>
      <c r="L4003" s="147"/>
      <c r="M4003" s="151"/>
      <c r="T4003" s="152"/>
      <c r="AT4003" s="148" t="s">
        <v>176</v>
      </c>
      <c r="AU4003" s="148" t="s">
        <v>86</v>
      </c>
      <c r="AV4003" s="12" t="s">
        <v>84</v>
      </c>
      <c r="AW4003" s="12" t="s">
        <v>37</v>
      </c>
      <c r="AX4003" s="12" t="s">
        <v>76</v>
      </c>
      <c r="AY4003" s="148" t="s">
        <v>163</v>
      </c>
    </row>
    <row r="4004" spans="2:51" s="13" customFormat="1" ht="30.6">
      <c r="B4004" s="153"/>
      <c r="D4004" s="141" t="s">
        <v>176</v>
      </c>
      <c r="E4004" s="154" t="s">
        <v>19</v>
      </c>
      <c r="F4004" s="155" t="s">
        <v>1003</v>
      </c>
      <c r="H4004" s="156">
        <v>-6.72</v>
      </c>
      <c r="I4004" s="157"/>
      <c r="L4004" s="153"/>
      <c r="M4004" s="158"/>
      <c r="T4004" s="159"/>
      <c r="AT4004" s="154" t="s">
        <v>176</v>
      </c>
      <c r="AU4004" s="154" t="s">
        <v>86</v>
      </c>
      <c r="AV4004" s="13" t="s">
        <v>86</v>
      </c>
      <c r="AW4004" s="13" t="s">
        <v>37</v>
      </c>
      <c r="AX4004" s="13" t="s">
        <v>76</v>
      </c>
      <c r="AY4004" s="154" t="s">
        <v>163</v>
      </c>
    </row>
    <row r="4005" spans="2:51" s="12" customFormat="1">
      <c r="B4005" s="147"/>
      <c r="D4005" s="141" t="s">
        <v>176</v>
      </c>
      <c r="E4005" s="148" t="s">
        <v>19</v>
      </c>
      <c r="F4005" s="149" t="s">
        <v>943</v>
      </c>
      <c r="H4005" s="148" t="s">
        <v>19</v>
      </c>
      <c r="I4005" s="150"/>
      <c r="L4005" s="147"/>
      <c r="M4005" s="151"/>
      <c r="T4005" s="152"/>
      <c r="AT4005" s="148" t="s">
        <v>176</v>
      </c>
      <c r="AU4005" s="148" t="s">
        <v>86</v>
      </c>
      <c r="AV4005" s="12" t="s">
        <v>84</v>
      </c>
      <c r="AW4005" s="12" t="s">
        <v>37</v>
      </c>
      <c r="AX4005" s="12" t="s">
        <v>76</v>
      </c>
      <c r="AY4005" s="148" t="s">
        <v>163</v>
      </c>
    </row>
    <row r="4006" spans="2:51" s="13" customFormat="1">
      <c r="B4006" s="153"/>
      <c r="D4006" s="141" t="s">
        <v>176</v>
      </c>
      <c r="E4006" s="154" t="s">
        <v>19</v>
      </c>
      <c r="F4006" s="155" t="s">
        <v>1004</v>
      </c>
      <c r="H4006" s="156">
        <v>15.2</v>
      </c>
      <c r="I4006" s="157"/>
      <c r="L4006" s="153"/>
      <c r="M4006" s="158"/>
      <c r="T4006" s="159"/>
      <c r="AT4006" s="154" t="s">
        <v>176</v>
      </c>
      <c r="AU4006" s="154" t="s">
        <v>86</v>
      </c>
      <c r="AV4006" s="13" t="s">
        <v>86</v>
      </c>
      <c r="AW4006" s="13" t="s">
        <v>37</v>
      </c>
      <c r="AX4006" s="13" t="s">
        <v>76</v>
      </c>
      <c r="AY4006" s="154" t="s">
        <v>163</v>
      </c>
    </row>
    <row r="4007" spans="2:51" s="12" customFormat="1">
      <c r="B4007" s="147"/>
      <c r="D4007" s="141" t="s">
        <v>176</v>
      </c>
      <c r="E4007" s="148" t="s">
        <v>19</v>
      </c>
      <c r="F4007" s="149" t="s">
        <v>555</v>
      </c>
      <c r="H4007" s="148" t="s">
        <v>19</v>
      </c>
      <c r="I4007" s="150"/>
      <c r="L4007" s="147"/>
      <c r="M4007" s="151"/>
      <c r="T4007" s="152"/>
      <c r="AT4007" s="148" t="s">
        <v>176</v>
      </c>
      <c r="AU4007" s="148" t="s">
        <v>86</v>
      </c>
      <c r="AV4007" s="12" t="s">
        <v>84</v>
      </c>
      <c r="AW4007" s="12" t="s">
        <v>37</v>
      </c>
      <c r="AX4007" s="12" t="s">
        <v>76</v>
      </c>
      <c r="AY4007" s="148" t="s">
        <v>163</v>
      </c>
    </row>
    <row r="4008" spans="2:51" s="13" customFormat="1">
      <c r="B4008" s="153"/>
      <c r="D4008" s="141" t="s">
        <v>176</v>
      </c>
      <c r="E4008" s="154" t="s">
        <v>19</v>
      </c>
      <c r="F4008" s="155" t="s">
        <v>1005</v>
      </c>
      <c r="H4008" s="156">
        <v>-1.8</v>
      </c>
      <c r="I4008" s="157"/>
      <c r="L4008" s="153"/>
      <c r="M4008" s="158"/>
      <c r="T4008" s="159"/>
      <c r="AT4008" s="154" t="s">
        <v>176</v>
      </c>
      <c r="AU4008" s="154" t="s">
        <v>86</v>
      </c>
      <c r="AV4008" s="13" t="s">
        <v>86</v>
      </c>
      <c r="AW4008" s="13" t="s">
        <v>37</v>
      </c>
      <c r="AX4008" s="13" t="s">
        <v>76</v>
      </c>
      <c r="AY4008" s="154" t="s">
        <v>163</v>
      </c>
    </row>
    <row r="4009" spans="2:51" s="12" customFormat="1">
      <c r="B4009" s="147"/>
      <c r="D4009" s="141" t="s">
        <v>176</v>
      </c>
      <c r="E4009" s="148" t="s">
        <v>19</v>
      </c>
      <c r="F4009" s="149" t="s">
        <v>558</v>
      </c>
      <c r="H4009" s="148" t="s">
        <v>19</v>
      </c>
      <c r="I4009" s="150"/>
      <c r="L4009" s="147"/>
      <c r="M4009" s="151"/>
      <c r="T4009" s="152"/>
      <c r="AT4009" s="148" t="s">
        <v>176</v>
      </c>
      <c r="AU4009" s="148" t="s">
        <v>86</v>
      </c>
      <c r="AV4009" s="12" t="s">
        <v>84</v>
      </c>
      <c r="AW4009" s="12" t="s">
        <v>37</v>
      </c>
      <c r="AX4009" s="12" t="s">
        <v>76</v>
      </c>
      <c r="AY4009" s="148" t="s">
        <v>163</v>
      </c>
    </row>
    <row r="4010" spans="2:51" s="12" customFormat="1">
      <c r="B4010" s="147"/>
      <c r="D4010" s="141" t="s">
        <v>176</v>
      </c>
      <c r="E4010" s="148" t="s">
        <v>19</v>
      </c>
      <c r="F4010" s="149" t="s">
        <v>953</v>
      </c>
      <c r="H4010" s="148" t="s">
        <v>19</v>
      </c>
      <c r="I4010" s="150"/>
      <c r="L4010" s="147"/>
      <c r="M4010" s="151"/>
      <c r="T4010" s="152"/>
      <c r="AT4010" s="148" t="s">
        <v>176</v>
      </c>
      <c r="AU4010" s="148" t="s">
        <v>86</v>
      </c>
      <c r="AV4010" s="12" t="s">
        <v>84</v>
      </c>
      <c r="AW4010" s="12" t="s">
        <v>37</v>
      </c>
      <c r="AX4010" s="12" t="s">
        <v>76</v>
      </c>
      <c r="AY4010" s="148" t="s">
        <v>163</v>
      </c>
    </row>
    <row r="4011" spans="2:51" s="13" customFormat="1">
      <c r="B4011" s="153"/>
      <c r="D4011" s="141" t="s">
        <v>176</v>
      </c>
      <c r="E4011" s="154" t="s">
        <v>19</v>
      </c>
      <c r="F4011" s="155" t="s">
        <v>1006</v>
      </c>
      <c r="H4011" s="156">
        <v>16.2</v>
      </c>
      <c r="I4011" s="157"/>
      <c r="L4011" s="153"/>
      <c r="M4011" s="158"/>
      <c r="T4011" s="159"/>
      <c r="AT4011" s="154" t="s">
        <v>176</v>
      </c>
      <c r="AU4011" s="154" t="s">
        <v>86</v>
      </c>
      <c r="AV4011" s="13" t="s">
        <v>86</v>
      </c>
      <c r="AW4011" s="13" t="s">
        <v>37</v>
      </c>
      <c r="AX4011" s="13" t="s">
        <v>76</v>
      </c>
      <c r="AY4011" s="154" t="s">
        <v>163</v>
      </c>
    </row>
    <row r="4012" spans="2:51" s="12" customFormat="1">
      <c r="B4012" s="147"/>
      <c r="D4012" s="141" t="s">
        <v>176</v>
      </c>
      <c r="E4012" s="148" t="s">
        <v>19</v>
      </c>
      <c r="F4012" s="149" t="s">
        <v>555</v>
      </c>
      <c r="H4012" s="148" t="s">
        <v>19</v>
      </c>
      <c r="I4012" s="150"/>
      <c r="L4012" s="147"/>
      <c r="M4012" s="151"/>
      <c r="T4012" s="152"/>
      <c r="AT4012" s="148" t="s">
        <v>176</v>
      </c>
      <c r="AU4012" s="148" t="s">
        <v>86</v>
      </c>
      <c r="AV4012" s="12" t="s">
        <v>84</v>
      </c>
      <c r="AW4012" s="12" t="s">
        <v>37</v>
      </c>
      <c r="AX4012" s="12" t="s">
        <v>76</v>
      </c>
      <c r="AY4012" s="148" t="s">
        <v>163</v>
      </c>
    </row>
    <row r="4013" spans="2:51" s="13" customFormat="1">
      <c r="B4013" s="153"/>
      <c r="D4013" s="141" t="s">
        <v>176</v>
      </c>
      <c r="E4013" s="154" t="s">
        <v>19</v>
      </c>
      <c r="F4013" s="155" t="s">
        <v>998</v>
      </c>
      <c r="H4013" s="156">
        <v>-1.4</v>
      </c>
      <c r="I4013" s="157"/>
      <c r="L4013" s="153"/>
      <c r="M4013" s="158"/>
      <c r="T4013" s="159"/>
      <c r="AT4013" s="154" t="s">
        <v>176</v>
      </c>
      <c r="AU4013" s="154" t="s">
        <v>86</v>
      </c>
      <c r="AV4013" s="13" t="s">
        <v>86</v>
      </c>
      <c r="AW4013" s="13" t="s">
        <v>37</v>
      </c>
      <c r="AX4013" s="13" t="s">
        <v>76</v>
      </c>
      <c r="AY4013" s="154" t="s">
        <v>163</v>
      </c>
    </row>
    <row r="4014" spans="2:51" s="12" customFormat="1">
      <c r="B4014" s="147"/>
      <c r="D4014" s="141" t="s">
        <v>176</v>
      </c>
      <c r="E4014" s="148" t="s">
        <v>19</v>
      </c>
      <c r="F4014" s="149" t="s">
        <v>955</v>
      </c>
      <c r="H4014" s="148" t="s">
        <v>19</v>
      </c>
      <c r="I4014" s="150"/>
      <c r="L4014" s="147"/>
      <c r="M4014" s="151"/>
      <c r="T4014" s="152"/>
      <c r="AT4014" s="148" t="s">
        <v>176</v>
      </c>
      <c r="AU4014" s="148" t="s">
        <v>86</v>
      </c>
      <c r="AV4014" s="12" t="s">
        <v>84</v>
      </c>
      <c r="AW4014" s="12" t="s">
        <v>37</v>
      </c>
      <c r="AX4014" s="12" t="s">
        <v>76</v>
      </c>
      <c r="AY4014" s="148" t="s">
        <v>163</v>
      </c>
    </row>
    <row r="4015" spans="2:51" s="13" customFormat="1">
      <c r="B4015" s="153"/>
      <c r="D4015" s="141" t="s">
        <v>176</v>
      </c>
      <c r="E4015" s="154" t="s">
        <v>19</v>
      </c>
      <c r="F4015" s="155" t="s">
        <v>1007</v>
      </c>
      <c r="H4015" s="156">
        <v>9.1999999999999993</v>
      </c>
      <c r="I4015" s="157"/>
      <c r="L4015" s="153"/>
      <c r="M4015" s="158"/>
      <c r="T4015" s="159"/>
      <c r="AT4015" s="154" t="s">
        <v>176</v>
      </c>
      <c r="AU4015" s="154" t="s">
        <v>86</v>
      </c>
      <c r="AV4015" s="13" t="s">
        <v>86</v>
      </c>
      <c r="AW4015" s="13" t="s">
        <v>37</v>
      </c>
      <c r="AX4015" s="13" t="s">
        <v>76</v>
      </c>
      <c r="AY4015" s="154" t="s">
        <v>163</v>
      </c>
    </row>
    <row r="4016" spans="2:51" s="12" customFormat="1">
      <c r="B4016" s="147"/>
      <c r="D4016" s="141" t="s">
        <v>176</v>
      </c>
      <c r="E4016" s="148" t="s">
        <v>19</v>
      </c>
      <c r="F4016" s="149" t="s">
        <v>555</v>
      </c>
      <c r="H4016" s="148" t="s">
        <v>19</v>
      </c>
      <c r="I4016" s="150"/>
      <c r="L4016" s="147"/>
      <c r="M4016" s="151"/>
      <c r="T4016" s="152"/>
      <c r="AT4016" s="148" t="s">
        <v>176</v>
      </c>
      <c r="AU4016" s="148" t="s">
        <v>86</v>
      </c>
      <c r="AV4016" s="12" t="s">
        <v>84</v>
      </c>
      <c r="AW4016" s="12" t="s">
        <v>37</v>
      </c>
      <c r="AX4016" s="12" t="s">
        <v>76</v>
      </c>
      <c r="AY4016" s="148" t="s">
        <v>163</v>
      </c>
    </row>
    <row r="4017" spans="2:65" s="13" customFormat="1">
      <c r="B4017" s="153"/>
      <c r="D4017" s="141" t="s">
        <v>176</v>
      </c>
      <c r="E4017" s="154" t="s">
        <v>19</v>
      </c>
      <c r="F4017" s="155" t="s">
        <v>998</v>
      </c>
      <c r="H4017" s="156">
        <v>-1.4</v>
      </c>
      <c r="I4017" s="157"/>
      <c r="L4017" s="153"/>
      <c r="M4017" s="158"/>
      <c r="T4017" s="159"/>
      <c r="AT4017" s="154" t="s">
        <v>176</v>
      </c>
      <c r="AU4017" s="154" t="s">
        <v>86</v>
      </c>
      <c r="AV4017" s="13" t="s">
        <v>86</v>
      </c>
      <c r="AW4017" s="13" t="s">
        <v>37</v>
      </c>
      <c r="AX4017" s="13" t="s">
        <v>76</v>
      </c>
      <c r="AY4017" s="154" t="s">
        <v>163</v>
      </c>
    </row>
    <row r="4018" spans="2:65" s="12" customFormat="1">
      <c r="B4018" s="147"/>
      <c r="D4018" s="141" t="s">
        <v>176</v>
      </c>
      <c r="E4018" s="148" t="s">
        <v>19</v>
      </c>
      <c r="F4018" s="149" t="s">
        <v>960</v>
      </c>
      <c r="H4018" s="148" t="s">
        <v>19</v>
      </c>
      <c r="I4018" s="150"/>
      <c r="L4018" s="147"/>
      <c r="M4018" s="151"/>
      <c r="T4018" s="152"/>
      <c r="AT4018" s="148" t="s">
        <v>176</v>
      </c>
      <c r="AU4018" s="148" t="s">
        <v>86</v>
      </c>
      <c r="AV4018" s="12" t="s">
        <v>84</v>
      </c>
      <c r="AW4018" s="12" t="s">
        <v>37</v>
      </c>
      <c r="AX4018" s="12" t="s">
        <v>76</v>
      </c>
      <c r="AY4018" s="148" t="s">
        <v>163</v>
      </c>
    </row>
    <row r="4019" spans="2:65" s="13" customFormat="1" ht="20.399999999999999">
      <c r="B4019" s="153"/>
      <c r="D4019" s="141" t="s">
        <v>176</v>
      </c>
      <c r="E4019" s="154" t="s">
        <v>19</v>
      </c>
      <c r="F4019" s="155" t="s">
        <v>1002</v>
      </c>
      <c r="H4019" s="156">
        <v>43.2</v>
      </c>
      <c r="I4019" s="157"/>
      <c r="L4019" s="153"/>
      <c r="M4019" s="158"/>
      <c r="T4019" s="159"/>
      <c r="AT4019" s="154" t="s">
        <v>176</v>
      </c>
      <c r="AU4019" s="154" t="s">
        <v>86</v>
      </c>
      <c r="AV4019" s="13" t="s">
        <v>86</v>
      </c>
      <c r="AW4019" s="13" t="s">
        <v>37</v>
      </c>
      <c r="AX4019" s="13" t="s">
        <v>76</v>
      </c>
      <c r="AY4019" s="154" t="s">
        <v>163</v>
      </c>
    </row>
    <row r="4020" spans="2:65" s="12" customFormat="1">
      <c r="B4020" s="147"/>
      <c r="D4020" s="141" t="s">
        <v>176</v>
      </c>
      <c r="E4020" s="148" t="s">
        <v>19</v>
      </c>
      <c r="F4020" s="149" t="s">
        <v>555</v>
      </c>
      <c r="H4020" s="148" t="s">
        <v>19</v>
      </c>
      <c r="I4020" s="150"/>
      <c r="L4020" s="147"/>
      <c r="M4020" s="151"/>
      <c r="T4020" s="152"/>
      <c r="AT4020" s="148" t="s">
        <v>176</v>
      </c>
      <c r="AU4020" s="148" t="s">
        <v>86</v>
      </c>
      <c r="AV4020" s="12" t="s">
        <v>84</v>
      </c>
      <c r="AW4020" s="12" t="s">
        <v>37</v>
      </c>
      <c r="AX4020" s="12" t="s">
        <v>76</v>
      </c>
      <c r="AY4020" s="148" t="s">
        <v>163</v>
      </c>
    </row>
    <row r="4021" spans="2:65" s="13" customFormat="1">
      <c r="B4021" s="153"/>
      <c r="D4021" s="141" t="s">
        <v>176</v>
      </c>
      <c r="E4021" s="154" t="s">
        <v>19</v>
      </c>
      <c r="F4021" s="155" t="s">
        <v>1008</v>
      </c>
      <c r="H4021" s="156">
        <v>-5.12</v>
      </c>
      <c r="I4021" s="157"/>
      <c r="L4021" s="153"/>
      <c r="M4021" s="158"/>
      <c r="T4021" s="159"/>
      <c r="AT4021" s="154" t="s">
        <v>176</v>
      </c>
      <c r="AU4021" s="154" t="s">
        <v>86</v>
      </c>
      <c r="AV4021" s="13" t="s">
        <v>86</v>
      </c>
      <c r="AW4021" s="13" t="s">
        <v>37</v>
      </c>
      <c r="AX4021" s="13" t="s">
        <v>76</v>
      </c>
      <c r="AY4021" s="154" t="s">
        <v>163</v>
      </c>
    </row>
    <row r="4022" spans="2:65" s="14" customFormat="1">
      <c r="B4022" s="160"/>
      <c r="D4022" s="141" t="s">
        <v>176</v>
      </c>
      <c r="E4022" s="161" t="s">
        <v>19</v>
      </c>
      <c r="F4022" s="162" t="s">
        <v>178</v>
      </c>
      <c r="H4022" s="163">
        <v>156.76</v>
      </c>
      <c r="I4022" s="164"/>
      <c r="L4022" s="160"/>
      <c r="M4022" s="165"/>
      <c r="T4022" s="166"/>
      <c r="AT4022" s="161" t="s">
        <v>176</v>
      </c>
      <c r="AU4022" s="161" t="s">
        <v>86</v>
      </c>
      <c r="AV4022" s="14" t="s">
        <v>170</v>
      </c>
      <c r="AW4022" s="14" t="s">
        <v>37</v>
      </c>
      <c r="AX4022" s="14" t="s">
        <v>84</v>
      </c>
      <c r="AY4022" s="161" t="s">
        <v>163</v>
      </c>
    </row>
    <row r="4023" spans="2:65" s="1" customFormat="1" ht="16.5" customHeight="1">
      <c r="B4023" s="33"/>
      <c r="C4023" s="167" t="s">
        <v>2713</v>
      </c>
      <c r="D4023" s="167" t="s">
        <v>323</v>
      </c>
      <c r="E4023" s="168" t="s">
        <v>2714</v>
      </c>
      <c r="F4023" s="169" t="s">
        <v>2715</v>
      </c>
      <c r="G4023" s="170" t="s">
        <v>187</v>
      </c>
      <c r="H4023" s="171">
        <v>172.43600000000001</v>
      </c>
      <c r="I4023" s="172"/>
      <c r="J4023" s="173">
        <f>ROUND(I4023*H4023,2)</f>
        <v>0</v>
      </c>
      <c r="K4023" s="169" t="s">
        <v>169</v>
      </c>
      <c r="L4023" s="174"/>
      <c r="M4023" s="175" t="s">
        <v>19</v>
      </c>
      <c r="N4023" s="176" t="s">
        <v>47</v>
      </c>
      <c r="P4023" s="137">
        <f>O4023*H4023</f>
        <v>0</v>
      </c>
      <c r="Q4023" s="137">
        <v>1.29E-2</v>
      </c>
      <c r="R4023" s="137">
        <f>Q4023*H4023</f>
        <v>2.2244244000000002</v>
      </c>
      <c r="S4023" s="137">
        <v>0</v>
      </c>
      <c r="T4023" s="138">
        <f>S4023*H4023</f>
        <v>0</v>
      </c>
      <c r="AR4023" s="139" t="s">
        <v>403</v>
      </c>
      <c r="AT4023" s="139" t="s">
        <v>323</v>
      </c>
      <c r="AU4023" s="139" t="s">
        <v>86</v>
      </c>
      <c r="AY4023" s="18" t="s">
        <v>163</v>
      </c>
      <c r="BE4023" s="140">
        <f>IF(N4023="základní",J4023,0)</f>
        <v>0</v>
      </c>
      <c r="BF4023" s="140">
        <f>IF(N4023="snížená",J4023,0)</f>
        <v>0</v>
      </c>
      <c r="BG4023" s="140">
        <f>IF(N4023="zákl. přenesená",J4023,0)</f>
        <v>0</v>
      </c>
      <c r="BH4023" s="140">
        <f>IF(N4023="sníž. přenesená",J4023,0)</f>
        <v>0</v>
      </c>
      <c r="BI4023" s="140">
        <f>IF(N4023="nulová",J4023,0)</f>
        <v>0</v>
      </c>
      <c r="BJ4023" s="18" t="s">
        <v>84</v>
      </c>
      <c r="BK4023" s="140">
        <f>ROUND(I4023*H4023,2)</f>
        <v>0</v>
      </c>
      <c r="BL4023" s="18" t="s">
        <v>302</v>
      </c>
      <c r="BM4023" s="139" t="s">
        <v>2716</v>
      </c>
    </row>
    <row r="4024" spans="2:65" s="1" customFormat="1">
      <c r="B4024" s="33"/>
      <c r="D4024" s="141" t="s">
        <v>172</v>
      </c>
      <c r="F4024" s="142" t="s">
        <v>2715</v>
      </c>
      <c r="I4024" s="143"/>
      <c r="L4024" s="33"/>
      <c r="M4024" s="144"/>
      <c r="T4024" s="54"/>
      <c r="AT4024" s="18" t="s">
        <v>172</v>
      </c>
      <c r="AU4024" s="18" t="s">
        <v>86</v>
      </c>
    </row>
    <row r="4025" spans="2:65" s="13" customFormat="1">
      <c r="B4025" s="153"/>
      <c r="D4025" s="141" t="s">
        <v>176</v>
      </c>
      <c r="F4025" s="155" t="s">
        <v>2717</v>
      </c>
      <c r="H4025" s="156">
        <v>172.43600000000001</v>
      </c>
      <c r="I4025" s="157"/>
      <c r="L4025" s="153"/>
      <c r="M4025" s="158"/>
      <c r="T4025" s="159"/>
      <c r="AT4025" s="154" t="s">
        <v>176</v>
      </c>
      <c r="AU4025" s="154" t="s">
        <v>86</v>
      </c>
      <c r="AV4025" s="13" t="s">
        <v>86</v>
      </c>
      <c r="AW4025" s="13" t="s">
        <v>4</v>
      </c>
      <c r="AX4025" s="13" t="s">
        <v>84</v>
      </c>
      <c r="AY4025" s="154" t="s">
        <v>163</v>
      </c>
    </row>
    <row r="4026" spans="2:65" s="1" customFormat="1" ht="24.15" customHeight="1">
      <c r="B4026" s="33"/>
      <c r="C4026" s="128" t="s">
        <v>2718</v>
      </c>
      <c r="D4026" s="128" t="s">
        <v>165</v>
      </c>
      <c r="E4026" s="129" t="s">
        <v>2719</v>
      </c>
      <c r="F4026" s="130" t="s">
        <v>2720</v>
      </c>
      <c r="G4026" s="131" t="s">
        <v>202</v>
      </c>
      <c r="H4026" s="132">
        <v>96</v>
      </c>
      <c r="I4026" s="133"/>
      <c r="J4026" s="134">
        <f>ROUND(I4026*H4026,2)</f>
        <v>0</v>
      </c>
      <c r="K4026" s="130" t="s">
        <v>169</v>
      </c>
      <c r="L4026" s="33"/>
      <c r="M4026" s="135" t="s">
        <v>19</v>
      </c>
      <c r="N4026" s="136" t="s">
        <v>47</v>
      </c>
      <c r="P4026" s="137">
        <f>O4026*H4026</f>
        <v>0</v>
      </c>
      <c r="Q4026" s="137">
        <v>2.0000000000000001E-4</v>
      </c>
      <c r="R4026" s="137">
        <f>Q4026*H4026</f>
        <v>1.9200000000000002E-2</v>
      </c>
      <c r="S4026" s="137">
        <v>0</v>
      </c>
      <c r="T4026" s="138">
        <f>S4026*H4026</f>
        <v>0</v>
      </c>
      <c r="AR4026" s="139" t="s">
        <v>302</v>
      </c>
      <c r="AT4026" s="139" t="s">
        <v>165</v>
      </c>
      <c r="AU4026" s="139" t="s">
        <v>86</v>
      </c>
      <c r="AY4026" s="18" t="s">
        <v>163</v>
      </c>
      <c r="BE4026" s="140">
        <f>IF(N4026="základní",J4026,0)</f>
        <v>0</v>
      </c>
      <c r="BF4026" s="140">
        <f>IF(N4026="snížená",J4026,0)</f>
        <v>0</v>
      </c>
      <c r="BG4026" s="140">
        <f>IF(N4026="zákl. přenesená",J4026,0)</f>
        <v>0</v>
      </c>
      <c r="BH4026" s="140">
        <f>IF(N4026="sníž. přenesená",J4026,0)</f>
        <v>0</v>
      </c>
      <c r="BI4026" s="140">
        <f>IF(N4026="nulová",J4026,0)</f>
        <v>0</v>
      </c>
      <c r="BJ4026" s="18" t="s">
        <v>84</v>
      </c>
      <c r="BK4026" s="140">
        <f>ROUND(I4026*H4026,2)</f>
        <v>0</v>
      </c>
      <c r="BL4026" s="18" t="s">
        <v>302</v>
      </c>
      <c r="BM4026" s="139" t="s">
        <v>2721</v>
      </c>
    </row>
    <row r="4027" spans="2:65" s="1" customFormat="1" ht="19.2">
      <c r="B4027" s="33"/>
      <c r="D4027" s="141" t="s">
        <v>172</v>
      </c>
      <c r="F4027" s="142" t="s">
        <v>2722</v>
      </c>
      <c r="I4027" s="143"/>
      <c r="L4027" s="33"/>
      <c r="M4027" s="144"/>
      <c r="T4027" s="54"/>
      <c r="AT4027" s="18" t="s">
        <v>172</v>
      </c>
      <c r="AU4027" s="18" t="s">
        <v>86</v>
      </c>
    </row>
    <row r="4028" spans="2:65" s="1" customFormat="1">
      <c r="B4028" s="33"/>
      <c r="D4028" s="145" t="s">
        <v>174</v>
      </c>
      <c r="F4028" s="146" t="s">
        <v>2723</v>
      </c>
      <c r="I4028" s="143"/>
      <c r="L4028" s="33"/>
      <c r="M4028" s="144"/>
      <c r="T4028" s="54"/>
      <c r="AT4028" s="18" t="s">
        <v>174</v>
      </c>
      <c r="AU4028" s="18" t="s">
        <v>86</v>
      </c>
    </row>
    <row r="4029" spans="2:65" s="12" customFormat="1">
      <c r="B4029" s="147"/>
      <c r="D4029" s="141" t="s">
        <v>176</v>
      </c>
      <c r="E4029" s="148" t="s">
        <v>19</v>
      </c>
      <c r="F4029" s="149" t="s">
        <v>915</v>
      </c>
      <c r="H4029" s="148" t="s">
        <v>19</v>
      </c>
      <c r="I4029" s="150"/>
      <c r="L4029" s="147"/>
      <c r="M4029" s="151"/>
      <c r="T4029" s="152"/>
      <c r="AT4029" s="148" t="s">
        <v>176</v>
      </c>
      <c r="AU4029" s="148" t="s">
        <v>86</v>
      </c>
      <c r="AV4029" s="12" t="s">
        <v>84</v>
      </c>
      <c r="AW4029" s="12" t="s">
        <v>37</v>
      </c>
      <c r="AX4029" s="12" t="s">
        <v>76</v>
      </c>
      <c r="AY4029" s="148" t="s">
        <v>163</v>
      </c>
    </row>
    <row r="4030" spans="2:65" s="13" customFormat="1">
      <c r="B4030" s="153"/>
      <c r="D4030" s="141" t="s">
        <v>176</v>
      </c>
      <c r="E4030" s="154" t="s">
        <v>19</v>
      </c>
      <c r="F4030" s="155" t="s">
        <v>2724</v>
      </c>
      <c r="H4030" s="156">
        <v>16</v>
      </c>
      <c r="I4030" s="157"/>
      <c r="L4030" s="153"/>
      <c r="M4030" s="158"/>
      <c r="T4030" s="159"/>
      <c r="AT4030" s="154" t="s">
        <v>176</v>
      </c>
      <c r="AU4030" s="154" t="s">
        <v>86</v>
      </c>
      <c r="AV4030" s="13" t="s">
        <v>86</v>
      </c>
      <c r="AW4030" s="13" t="s">
        <v>37</v>
      </c>
      <c r="AX4030" s="13" t="s">
        <v>76</v>
      </c>
      <c r="AY4030" s="154" t="s">
        <v>163</v>
      </c>
    </row>
    <row r="4031" spans="2:65" s="12" customFormat="1">
      <c r="B4031" s="147"/>
      <c r="D4031" s="141" t="s">
        <v>176</v>
      </c>
      <c r="E4031" s="148" t="s">
        <v>19</v>
      </c>
      <c r="F4031" s="149" t="s">
        <v>917</v>
      </c>
      <c r="H4031" s="148" t="s">
        <v>19</v>
      </c>
      <c r="I4031" s="150"/>
      <c r="L4031" s="147"/>
      <c r="M4031" s="151"/>
      <c r="T4031" s="152"/>
      <c r="AT4031" s="148" t="s">
        <v>176</v>
      </c>
      <c r="AU4031" s="148" t="s">
        <v>86</v>
      </c>
      <c r="AV4031" s="12" t="s">
        <v>84</v>
      </c>
      <c r="AW4031" s="12" t="s">
        <v>37</v>
      </c>
      <c r="AX4031" s="12" t="s">
        <v>76</v>
      </c>
      <c r="AY4031" s="148" t="s">
        <v>163</v>
      </c>
    </row>
    <row r="4032" spans="2:65" s="13" customFormat="1">
      <c r="B4032" s="153"/>
      <c r="D4032" s="141" t="s">
        <v>176</v>
      </c>
      <c r="E4032" s="154" t="s">
        <v>19</v>
      </c>
      <c r="F4032" s="155" t="s">
        <v>2725</v>
      </c>
      <c r="H4032" s="156">
        <v>8</v>
      </c>
      <c r="I4032" s="157"/>
      <c r="L4032" s="153"/>
      <c r="M4032" s="158"/>
      <c r="T4032" s="159"/>
      <c r="AT4032" s="154" t="s">
        <v>176</v>
      </c>
      <c r="AU4032" s="154" t="s">
        <v>86</v>
      </c>
      <c r="AV4032" s="13" t="s">
        <v>86</v>
      </c>
      <c r="AW4032" s="13" t="s">
        <v>37</v>
      </c>
      <c r="AX4032" s="13" t="s">
        <v>76</v>
      </c>
      <c r="AY4032" s="154" t="s">
        <v>163</v>
      </c>
    </row>
    <row r="4033" spans="2:65" s="12" customFormat="1">
      <c r="B4033" s="147"/>
      <c r="D4033" s="141" t="s">
        <v>176</v>
      </c>
      <c r="E4033" s="148" t="s">
        <v>19</v>
      </c>
      <c r="F4033" s="149" t="s">
        <v>919</v>
      </c>
      <c r="H4033" s="148" t="s">
        <v>19</v>
      </c>
      <c r="I4033" s="150"/>
      <c r="L4033" s="147"/>
      <c r="M4033" s="151"/>
      <c r="T4033" s="152"/>
      <c r="AT4033" s="148" t="s">
        <v>176</v>
      </c>
      <c r="AU4033" s="148" t="s">
        <v>86</v>
      </c>
      <c r="AV4033" s="12" t="s">
        <v>84</v>
      </c>
      <c r="AW4033" s="12" t="s">
        <v>37</v>
      </c>
      <c r="AX4033" s="12" t="s">
        <v>76</v>
      </c>
      <c r="AY4033" s="148" t="s">
        <v>163</v>
      </c>
    </row>
    <row r="4034" spans="2:65" s="13" customFormat="1">
      <c r="B4034" s="153"/>
      <c r="D4034" s="141" t="s">
        <v>176</v>
      </c>
      <c r="E4034" s="154" t="s">
        <v>19</v>
      </c>
      <c r="F4034" s="155" t="s">
        <v>2725</v>
      </c>
      <c r="H4034" s="156">
        <v>8</v>
      </c>
      <c r="I4034" s="157"/>
      <c r="L4034" s="153"/>
      <c r="M4034" s="158"/>
      <c r="T4034" s="159"/>
      <c r="AT4034" s="154" t="s">
        <v>176</v>
      </c>
      <c r="AU4034" s="154" t="s">
        <v>86</v>
      </c>
      <c r="AV4034" s="13" t="s">
        <v>86</v>
      </c>
      <c r="AW4034" s="13" t="s">
        <v>37</v>
      </c>
      <c r="AX4034" s="13" t="s">
        <v>76</v>
      </c>
      <c r="AY4034" s="154" t="s">
        <v>163</v>
      </c>
    </row>
    <row r="4035" spans="2:65" s="12" customFormat="1">
      <c r="B4035" s="147"/>
      <c r="D4035" s="141" t="s">
        <v>176</v>
      </c>
      <c r="E4035" s="148" t="s">
        <v>19</v>
      </c>
      <c r="F4035" s="149" t="s">
        <v>925</v>
      </c>
      <c r="H4035" s="148" t="s">
        <v>19</v>
      </c>
      <c r="I4035" s="150"/>
      <c r="L4035" s="147"/>
      <c r="M4035" s="151"/>
      <c r="T4035" s="152"/>
      <c r="AT4035" s="148" t="s">
        <v>176</v>
      </c>
      <c r="AU4035" s="148" t="s">
        <v>86</v>
      </c>
      <c r="AV4035" s="12" t="s">
        <v>84</v>
      </c>
      <c r="AW4035" s="12" t="s">
        <v>37</v>
      </c>
      <c r="AX4035" s="12" t="s">
        <v>76</v>
      </c>
      <c r="AY4035" s="148" t="s">
        <v>163</v>
      </c>
    </row>
    <row r="4036" spans="2:65" s="13" customFormat="1">
      <c r="B4036" s="153"/>
      <c r="D4036" s="141" t="s">
        <v>176</v>
      </c>
      <c r="E4036" s="154" t="s">
        <v>19</v>
      </c>
      <c r="F4036" s="155" t="s">
        <v>2726</v>
      </c>
      <c r="H4036" s="156">
        <v>20</v>
      </c>
      <c r="I4036" s="157"/>
      <c r="L4036" s="153"/>
      <c r="M4036" s="158"/>
      <c r="T4036" s="159"/>
      <c r="AT4036" s="154" t="s">
        <v>176</v>
      </c>
      <c r="AU4036" s="154" t="s">
        <v>86</v>
      </c>
      <c r="AV4036" s="13" t="s">
        <v>86</v>
      </c>
      <c r="AW4036" s="13" t="s">
        <v>37</v>
      </c>
      <c r="AX4036" s="13" t="s">
        <v>76</v>
      </c>
      <c r="AY4036" s="154" t="s">
        <v>163</v>
      </c>
    </row>
    <row r="4037" spans="2:65" s="12" customFormat="1">
      <c r="B4037" s="147"/>
      <c r="D4037" s="141" t="s">
        <v>176</v>
      </c>
      <c r="E4037" s="148" t="s">
        <v>19</v>
      </c>
      <c r="F4037" s="149" t="s">
        <v>943</v>
      </c>
      <c r="H4037" s="148" t="s">
        <v>19</v>
      </c>
      <c r="I4037" s="150"/>
      <c r="L4037" s="147"/>
      <c r="M4037" s="151"/>
      <c r="T4037" s="152"/>
      <c r="AT4037" s="148" t="s">
        <v>176</v>
      </c>
      <c r="AU4037" s="148" t="s">
        <v>86</v>
      </c>
      <c r="AV4037" s="12" t="s">
        <v>84</v>
      </c>
      <c r="AW4037" s="12" t="s">
        <v>37</v>
      </c>
      <c r="AX4037" s="12" t="s">
        <v>76</v>
      </c>
      <c r="AY4037" s="148" t="s">
        <v>163</v>
      </c>
    </row>
    <row r="4038" spans="2:65" s="13" customFormat="1">
      <c r="B4038" s="153"/>
      <c r="D4038" s="141" t="s">
        <v>176</v>
      </c>
      <c r="E4038" s="154" t="s">
        <v>19</v>
      </c>
      <c r="F4038" s="155" t="s">
        <v>2725</v>
      </c>
      <c r="H4038" s="156">
        <v>8</v>
      </c>
      <c r="I4038" s="157"/>
      <c r="L4038" s="153"/>
      <c r="M4038" s="158"/>
      <c r="T4038" s="159"/>
      <c r="AT4038" s="154" t="s">
        <v>176</v>
      </c>
      <c r="AU4038" s="154" t="s">
        <v>86</v>
      </c>
      <c r="AV4038" s="13" t="s">
        <v>86</v>
      </c>
      <c r="AW4038" s="13" t="s">
        <v>37</v>
      </c>
      <c r="AX4038" s="13" t="s">
        <v>76</v>
      </c>
      <c r="AY4038" s="154" t="s">
        <v>163</v>
      </c>
    </row>
    <row r="4039" spans="2:65" s="12" customFormat="1">
      <c r="B4039" s="147"/>
      <c r="D4039" s="141" t="s">
        <v>176</v>
      </c>
      <c r="E4039" s="148" t="s">
        <v>19</v>
      </c>
      <c r="F4039" s="149" t="s">
        <v>953</v>
      </c>
      <c r="H4039" s="148" t="s">
        <v>19</v>
      </c>
      <c r="I4039" s="150"/>
      <c r="L4039" s="147"/>
      <c r="M4039" s="151"/>
      <c r="T4039" s="152"/>
      <c r="AT4039" s="148" t="s">
        <v>176</v>
      </c>
      <c r="AU4039" s="148" t="s">
        <v>86</v>
      </c>
      <c r="AV4039" s="12" t="s">
        <v>84</v>
      </c>
      <c r="AW4039" s="12" t="s">
        <v>37</v>
      </c>
      <c r="AX4039" s="12" t="s">
        <v>76</v>
      </c>
      <c r="AY4039" s="148" t="s">
        <v>163</v>
      </c>
    </row>
    <row r="4040" spans="2:65" s="13" customFormat="1">
      <c r="B4040" s="153"/>
      <c r="D4040" s="141" t="s">
        <v>176</v>
      </c>
      <c r="E4040" s="154" t="s">
        <v>19</v>
      </c>
      <c r="F4040" s="155" t="s">
        <v>2725</v>
      </c>
      <c r="H4040" s="156">
        <v>8</v>
      </c>
      <c r="I4040" s="157"/>
      <c r="L4040" s="153"/>
      <c r="M4040" s="158"/>
      <c r="T4040" s="159"/>
      <c r="AT4040" s="154" t="s">
        <v>176</v>
      </c>
      <c r="AU4040" s="154" t="s">
        <v>86</v>
      </c>
      <c r="AV4040" s="13" t="s">
        <v>86</v>
      </c>
      <c r="AW4040" s="13" t="s">
        <v>37</v>
      </c>
      <c r="AX4040" s="13" t="s">
        <v>76</v>
      </c>
      <c r="AY4040" s="154" t="s">
        <v>163</v>
      </c>
    </row>
    <row r="4041" spans="2:65" s="12" customFormat="1">
      <c r="B4041" s="147"/>
      <c r="D4041" s="141" t="s">
        <v>176</v>
      </c>
      <c r="E4041" s="148" t="s">
        <v>19</v>
      </c>
      <c r="F4041" s="149" t="s">
        <v>955</v>
      </c>
      <c r="H4041" s="148" t="s">
        <v>19</v>
      </c>
      <c r="I4041" s="150"/>
      <c r="L4041" s="147"/>
      <c r="M4041" s="151"/>
      <c r="T4041" s="152"/>
      <c r="AT4041" s="148" t="s">
        <v>176</v>
      </c>
      <c r="AU4041" s="148" t="s">
        <v>86</v>
      </c>
      <c r="AV4041" s="12" t="s">
        <v>84</v>
      </c>
      <c r="AW4041" s="12" t="s">
        <v>37</v>
      </c>
      <c r="AX4041" s="12" t="s">
        <v>76</v>
      </c>
      <c r="AY4041" s="148" t="s">
        <v>163</v>
      </c>
    </row>
    <row r="4042" spans="2:65" s="13" customFormat="1">
      <c r="B4042" s="153"/>
      <c r="D4042" s="141" t="s">
        <v>176</v>
      </c>
      <c r="E4042" s="154" t="s">
        <v>19</v>
      </c>
      <c r="F4042" s="155" t="s">
        <v>2725</v>
      </c>
      <c r="H4042" s="156">
        <v>8</v>
      </c>
      <c r="I4042" s="157"/>
      <c r="L4042" s="153"/>
      <c r="M4042" s="158"/>
      <c r="T4042" s="159"/>
      <c r="AT4042" s="154" t="s">
        <v>176</v>
      </c>
      <c r="AU4042" s="154" t="s">
        <v>86</v>
      </c>
      <c r="AV4042" s="13" t="s">
        <v>86</v>
      </c>
      <c r="AW4042" s="13" t="s">
        <v>37</v>
      </c>
      <c r="AX4042" s="13" t="s">
        <v>76</v>
      </c>
      <c r="AY4042" s="154" t="s">
        <v>163</v>
      </c>
    </row>
    <row r="4043" spans="2:65" s="12" customFormat="1">
      <c r="B4043" s="147"/>
      <c r="D4043" s="141" t="s">
        <v>176</v>
      </c>
      <c r="E4043" s="148" t="s">
        <v>19</v>
      </c>
      <c r="F4043" s="149" t="s">
        <v>960</v>
      </c>
      <c r="H4043" s="148" t="s">
        <v>19</v>
      </c>
      <c r="I4043" s="150"/>
      <c r="L4043" s="147"/>
      <c r="M4043" s="151"/>
      <c r="T4043" s="152"/>
      <c r="AT4043" s="148" t="s">
        <v>176</v>
      </c>
      <c r="AU4043" s="148" t="s">
        <v>86</v>
      </c>
      <c r="AV4043" s="12" t="s">
        <v>84</v>
      </c>
      <c r="AW4043" s="12" t="s">
        <v>37</v>
      </c>
      <c r="AX4043" s="12" t="s">
        <v>76</v>
      </c>
      <c r="AY4043" s="148" t="s">
        <v>163</v>
      </c>
    </row>
    <row r="4044" spans="2:65" s="13" customFormat="1">
      <c r="B4044" s="153"/>
      <c r="D4044" s="141" t="s">
        <v>176</v>
      </c>
      <c r="E4044" s="154" t="s">
        <v>19</v>
      </c>
      <c r="F4044" s="155" t="s">
        <v>2726</v>
      </c>
      <c r="H4044" s="156">
        <v>20</v>
      </c>
      <c r="I4044" s="157"/>
      <c r="L4044" s="153"/>
      <c r="M4044" s="158"/>
      <c r="T4044" s="159"/>
      <c r="AT4044" s="154" t="s">
        <v>176</v>
      </c>
      <c r="AU4044" s="154" t="s">
        <v>86</v>
      </c>
      <c r="AV4044" s="13" t="s">
        <v>86</v>
      </c>
      <c r="AW4044" s="13" t="s">
        <v>37</v>
      </c>
      <c r="AX4044" s="13" t="s">
        <v>76</v>
      </c>
      <c r="AY4044" s="154" t="s">
        <v>163</v>
      </c>
    </row>
    <row r="4045" spans="2:65" s="14" customFormat="1">
      <c r="B4045" s="160"/>
      <c r="D4045" s="141" t="s">
        <v>176</v>
      </c>
      <c r="E4045" s="161" t="s">
        <v>19</v>
      </c>
      <c r="F4045" s="162" t="s">
        <v>178</v>
      </c>
      <c r="H4045" s="163">
        <v>96</v>
      </c>
      <c r="I4045" s="164"/>
      <c r="L4045" s="160"/>
      <c r="M4045" s="165"/>
      <c r="T4045" s="166"/>
      <c r="AT4045" s="161" t="s">
        <v>176</v>
      </c>
      <c r="AU4045" s="161" t="s">
        <v>86</v>
      </c>
      <c r="AV4045" s="14" t="s">
        <v>170</v>
      </c>
      <c r="AW4045" s="14" t="s">
        <v>37</v>
      </c>
      <c r="AX4045" s="14" t="s">
        <v>84</v>
      </c>
      <c r="AY4045" s="161" t="s">
        <v>163</v>
      </c>
    </row>
    <row r="4046" spans="2:65" s="1" customFormat="1" ht="24.15" customHeight="1">
      <c r="B4046" s="33"/>
      <c r="C4046" s="128" t="s">
        <v>2727</v>
      </c>
      <c r="D4046" s="128" t="s">
        <v>165</v>
      </c>
      <c r="E4046" s="129" t="s">
        <v>2728</v>
      </c>
      <c r="F4046" s="130" t="s">
        <v>2729</v>
      </c>
      <c r="G4046" s="131" t="s">
        <v>202</v>
      </c>
      <c r="H4046" s="132">
        <v>88.8</v>
      </c>
      <c r="I4046" s="133"/>
      <c r="J4046" s="134">
        <f>ROUND(I4046*H4046,2)</f>
        <v>0</v>
      </c>
      <c r="K4046" s="130" t="s">
        <v>169</v>
      </c>
      <c r="L4046" s="33"/>
      <c r="M4046" s="135" t="s">
        <v>19</v>
      </c>
      <c r="N4046" s="136" t="s">
        <v>47</v>
      </c>
      <c r="P4046" s="137">
        <f>O4046*H4046</f>
        <v>0</v>
      </c>
      <c r="Q4046" s="137">
        <v>1.8000000000000001E-4</v>
      </c>
      <c r="R4046" s="137">
        <f>Q4046*H4046</f>
        <v>1.5984000000000002E-2</v>
      </c>
      <c r="S4046" s="137">
        <v>0</v>
      </c>
      <c r="T4046" s="138">
        <f>S4046*H4046</f>
        <v>0</v>
      </c>
      <c r="AR4046" s="139" t="s">
        <v>302</v>
      </c>
      <c r="AT4046" s="139" t="s">
        <v>165</v>
      </c>
      <c r="AU4046" s="139" t="s">
        <v>86</v>
      </c>
      <c r="AY4046" s="18" t="s">
        <v>163</v>
      </c>
      <c r="BE4046" s="140">
        <f>IF(N4046="základní",J4046,0)</f>
        <v>0</v>
      </c>
      <c r="BF4046" s="140">
        <f>IF(N4046="snížená",J4046,0)</f>
        <v>0</v>
      </c>
      <c r="BG4046" s="140">
        <f>IF(N4046="zákl. přenesená",J4046,0)</f>
        <v>0</v>
      </c>
      <c r="BH4046" s="140">
        <f>IF(N4046="sníž. přenesená",J4046,0)</f>
        <v>0</v>
      </c>
      <c r="BI4046" s="140">
        <f>IF(N4046="nulová",J4046,0)</f>
        <v>0</v>
      </c>
      <c r="BJ4046" s="18" t="s">
        <v>84</v>
      </c>
      <c r="BK4046" s="140">
        <f>ROUND(I4046*H4046,2)</f>
        <v>0</v>
      </c>
      <c r="BL4046" s="18" t="s">
        <v>302</v>
      </c>
      <c r="BM4046" s="139" t="s">
        <v>2730</v>
      </c>
    </row>
    <row r="4047" spans="2:65" s="1" customFormat="1" ht="19.2">
      <c r="B4047" s="33"/>
      <c r="D4047" s="141" t="s">
        <v>172</v>
      </c>
      <c r="F4047" s="142" t="s">
        <v>2731</v>
      </c>
      <c r="I4047" s="143"/>
      <c r="L4047" s="33"/>
      <c r="M4047" s="144"/>
      <c r="T4047" s="54"/>
      <c r="AT4047" s="18" t="s">
        <v>172</v>
      </c>
      <c r="AU4047" s="18" t="s">
        <v>86</v>
      </c>
    </row>
    <row r="4048" spans="2:65" s="1" customFormat="1">
      <c r="B4048" s="33"/>
      <c r="D4048" s="145" t="s">
        <v>174</v>
      </c>
      <c r="F4048" s="146" t="s">
        <v>2732</v>
      </c>
      <c r="I4048" s="143"/>
      <c r="L4048" s="33"/>
      <c r="M4048" s="144"/>
      <c r="T4048" s="54"/>
      <c r="AT4048" s="18" t="s">
        <v>174</v>
      </c>
      <c r="AU4048" s="18" t="s">
        <v>86</v>
      </c>
    </row>
    <row r="4049" spans="2:51" s="12" customFormat="1">
      <c r="B4049" s="147"/>
      <c r="D4049" s="141" t="s">
        <v>176</v>
      </c>
      <c r="E4049" s="148" t="s">
        <v>19</v>
      </c>
      <c r="F4049" s="149" t="s">
        <v>915</v>
      </c>
      <c r="H4049" s="148" t="s">
        <v>19</v>
      </c>
      <c r="I4049" s="150"/>
      <c r="L4049" s="147"/>
      <c r="M4049" s="151"/>
      <c r="T4049" s="152"/>
      <c r="AT4049" s="148" t="s">
        <v>176</v>
      </c>
      <c r="AU4049" s="148" t="s">
        <v>86</v>
      </c>
      <c r="AV4049" s="12" t="s">
        <v>84</v>
      </c>
      <c r="AW4049" s="12" t="s">
        <v>37</v>
      </c>
      <c r="AX4049" s="12" t="s">
        <v>76</v>
      </c>
      <c r="AY4049" s="148" t="s">
        <v>163</v>
      </c>
    </row>
    <row r="4050" spans="2:51" s="13" customFormat="1" ht="20.399999999999999">
      <c r="B4050" s="153"/>
      <c r="D4050" s="141" t="s">
        <v>176</v>
      </c>
      <c r="E4050" s="154" t="s">
        <v>19</v>
      </c>
      <c r="F4050" s="155" t="s">
        <v>1112</v>
      </c>
      <c r="H4050" s="156">
        <v>12</v>
      </c>
      <c r="I4050" s="157"/>
      <c r="L4050" s="153"/>
      <c r="M4050" s="158"/>
      <c r="T4050" s="159"/>
      <c r="AT4050" s="154" t="s">
        <v>176</v>
      </c>
      <c r="AU4050" s="154" t="s">
        <v>86</v>
      </c>
      <c r="AV4050" s="13" t="s">
        <v>86</v>
      </c>
      <c r="AW4050" s="13" t="s">
        <v>37</v>
      </c>
      <c r="AX4050" s="13" t="s">
        <v>76</v>
      </c>
      <c r="AY4050" s="154" t="s">
        <v>163</v>
      </c>
    </row>
    <row r="4051" spans="2:51" s="12" customFormat="1">
      <c r="B4051" s="147"/>
      <c r="D4051" s="141" t="s">
        <v>176</v>
      </c>
      <c r="E4051" s="148" t="s">
        <v>19</v>
      </c>
      <c r="F4051" s="149" t="s">
        <v>917</v>
      </c>
      <c r="H4051" s="148" t="s">
        <v>19</v>
      </c>
      <c r="I4051" s="150"/>
      <c r="L4051" s="147"/>
      <c r="M4051" s="151"/>
      <c r="T4051" s="152"/>
      <c r="AT4051" s="148" t="s">
        <v>176</v>
      </c>
      <c r="AU4051" s="148" t="s">
        <v>86</v>
      </c>
      <c r="AV4051" s="12" t="s">
        <v>84</v>
      </c>
      <c r="AW4051" s="12" t="s">
        <v>37</v>
      </c>
      <c r="AX4051" s="12" t="s">
        <v>76</v>
      </c>
      <c r="AY4051" s="148" t="s">
        <v>163</v>
      </c>
    </row>
    <row r="4052" spans="2:51" s="13" customFormat="1">
      <c r="B4052" s="153"/>
      <c r="D4052" s="141" t="s">
        <v>176</v>
      </c>
      <c r="E4052" s="154" t="s">
        <v>19</v>
      </c>
      <c r="F4052" s="155" t="s">
        <v>1113</v>
      </c>
      <c r="H4052" s="156">
        <v>5.4</v>
      </c>
      <c r="I4052" s="157"/>
      <c r="L4052" s="153"/>
      <c r="M4052" s="158"/>
      <c r="T4052" s="159"/>
      <c r="AT4052" s="154" t="s">
        <v>176</v>
      </c>
      <c r="AU4052" s="154" t="s">
        <v>86</v>
      </c>
      <c r="AV4052" s="13" t="s">
        <v>86</v>
      </c>
      <c r="AW4052" s="13" t="s">
        <v>37</v>
      </c>
      <c r="AX4052" s="13" t="s">
        <v>76</v>
      </c>
      <c r="AY4052" s="154" t="s">
        <v>163</v>
      </c>
    </row>
    <row r="4053" spans="2:51" s="12" customFormat="1">
      <c r="B4053" s="147"/>
      <c r="D4053" s="141" t="s">
        <v>176</v>
      </c>
      <c r="E4053" s="148" t="s">
        <v>19</v>
      </c>
      <c r="F4053" s="149" t="s">
        <v>919</v>
      </c>
      <c r="H4053" s="148" t="s">
        <v>19</v>
      </c>
      <c r="I4053" s="150"/>
      <c r="L4053" s="147"/>
      <c r="M4053" s="151"/>
      <c r="T4053" s="152"/>
      <c r="AT4053" s="148" t="s">
        <v>176</v>
      </c>
      <c r="AU4053" s="148" t="s">
        <v>86</v>
      </c>
      <c r="AV4053" s="12" t="s">
        <v>84</v>
      </c>
      <c r="AW4053" s="12" t="s">
        <v>37</v>
      </c>
      <c r="AX4053" s="12" t="s">
        <v>76</v>
      </c>
      <c r="AY4053" s="148" t="s">
        <v>163</v>
      </c>
    </row>
    <row r="4054" spans="2:51" s="13" customFormat="1">
      <c r="B4054" s="153"/>
      <c r="D4054" s="141" t="s">
        <v>176</v>
      </c>
      <c r="E4054" s="154" t="s">
        <v>19</v>
      </c>
      <c r="F4054" s="155" t="s">
        <v>1114</v>
      </c>
      <c r="H4054" s="156">
        <v>7.9</v>
      </c>
      <c r="I4054" s="157"/>
      <c r="L4054" s="153"/>
      <c r="M4054" s="158"/>
      <c r="T4054" s="159"/>
      <c r="AT4054" s="154" t="s">
        <v>176</v>
      </c>
      <c r="AU4054" s="154" t="s">
        <v>86</v>
      </c>
      <c r="AV4054" s="13" t="s">
        <v>86</v>
      </c>
      <c r="AW4054" s="13" t="s">
        <v>37</v>
      </c>
      <c r="AX4054" s="13" t="s">
        <v>76</v>
      </c>
      <c r="AY4054" s="154" t="s">
        <v>163</v>
      </c>
    </row>
    <row r="4055" spans="2:51" s="12" customFormat="1">
      <c r="B4055" s="147"/>
      <c r="D4055" s="141" t="s">
        <v>176</v>
      </c>
      <c r="E4055" s="148" t="s">
        <v>19</v>
      </c>
      <c r="F4055" s="149" t="s">
        <v>925</v>
      </c>
      <c r="H4055" s="148" t="s">
        <v>19</v>
      </c>
      <c r="I4055" s="150"/>
      <c r="L4055" s="147"/>
      <c r="M4055" s="151"/>
      <c r="T4055" s="152"/>
      <c r="AT4055" s="148" t="s">
        <v>176</v>
      </c>
      <c r="AU4055" s="148" t="s">
        <v>86</v>
      </c>
      <c r="AV4055" s="12" t="s">
        <v>84</v>
      </c>
      <c r="AW4055" s="12" t="s">
        <v>37</v>
      </c>
      <c r="AX4055" s="12" t="s">
        <v>76</v>
      </c>
      <c r="AY4055" s="148" t="s">
        <v>163</v>
      </c>
    </row>
    <row r="4056" spans="2:51" s="13" customFormat="1" ht="20.399999999999999">
      <c r="B4056" s="153"/>
      <c r="D4056" s="141" t="s">
        <v>176</v>
      </c>
      <c r="E4056" s="154" t="s">
        <v>19</v>
      </c>
      <c r="F4056" s="155" t="s">
        <v>1115</v>
      </c>
      <c r="H4056" s="156">
        <v>21.6</v>
      </c>
      <c r="I4056" s="157"/>
      <c r="L4056" s="153"/>
      <c r="M4056" s="158"/>
      <c r="T4056" s="159"/>
      <c r="AT4056" s="154" t="s">
        <v>176</v>
      </c>
      <c r="AU4056" s="154" t="s">
        <v>86</v>
      </c>
      <c r="AV4056" s="13" t="s">
        <v>86</v>
      </c>
      <c r="AW4056" s="13" t="s">
        <v>37</v>
      </c>
      <c r="AX4056" s="13" t="s">
        <v>76</v>
      </c>
      <c r="AY4056" s="154" t="s">
        <v>163</v>
      </c>
    </row>
    <row r="4057" spans="2:51" s="12" customFormat="1">
      <c r="B4057" s="147"/>
      <c r="D4057" s="141" t="s">
        <v>176</v>
      </c>
      <c r="E4057" s="148" t="s">
        <v>19</v>
      </c>
      <c r="F4057" s="149" t="s">
        <v>943</v>
      </c>
      <c r="H4057" s="148" t="s">
        <v>19</v>
      </c>
      <c r="I4057" s="150"/>
      <c r="L4057" s="147"/>
      <c r="M4057" s="151"/>
      <c r="T4057" s="152"/>
      <c r="AT4057" s="148" t="s">
        <v>176</v>
      </c>
      <c r="AU4057" s="148" t="s">
        <v>86</v>
      </c>
      <c r="AV4057" s="12" t="s">
        <v>84</v>
      </c>
      <c r="AW4057" s="12" t="s">
        <v>37</v>
      </c>
      <c r="AX4057" s="12" t="s">
        <v>76</v>
      </c>
      <c r="AY4057" s="148" t="s">
        <v>163</v>
      </c>
    </row>
    <row r="4058" spans="2:51" s="13" customFormat="1">
      <c r="B4058" s="153"/>
      <c r="D4058" s="141" t="s">
        <v>176</v>
      </c>
      <c r="E4058" s="154" t="s">
        <v>19</v>
      </c>
      <c r="F4058" s="155" t="s">
        <v>1118</v>
      </c>
      <c r="H4058" s="156">
        <v>7.6</v>
      </c>
      <c r="I4058" s="157"/>
      <c r="L4058" s="153"/>
      <c r="M4058" s="158"/>
      <c r="T4058" s="159"/>
      <c r="AT4058" s="154" t="s">
        <v>176</v>
      </c>
      <c r="AU4058" s="154" t="s">
        <v>86</v>
      </c>
      <c r="AV4058" s="13" t="s">
        <v>86</v>
      </c>
      <c r="AW4058" s="13" t="s">
        <v>37</v>
      </c>
      <c r="AX4058" s="13" t="s">
        <v>76</v>
      </c>
      <c r="AY4058" s="154" t="s">
        <v>163</v>
      </c>
    </row>
    <row r="4059" spans="2:51" s="12" customFormat="1">
      <c r="B4059" s="147"/>
      <c r="D4059" s="141" t="s">
        <v>176</v>
      </c>
      <c r="E4059" s="148" t="s">
        <v>19</v>
      </c>
      <c r="F4059" s="149" t="s">
        <v>953</v>
      </c>
      <c r="H4059" s="148" t="s">
        <v>19</v>
      </c>
      <c r="I4059" s="150"/>
      <c r="L4059" s="147"/>
      <c r="M4059" s="151"/>
      <c r="T4059" s="152"/>
      <c r="AT4059" s="148" t="s">
        <v>176</v>
      </c>
      <c r="AU4059" s="148" t="s">
        <v>86</v>
      </c>
      <c r="AV4059" s="12" t="s">
        <v>84</v>
      </c>
      <c r="AW4059" s="12" t="s">
        <v>37</v>
      </c>
      <c r="AX4059" s="12" t="s">
        <v>76</v>
      </c>
      <c r="AY4059" s="148" t="s">
        <v>163</v>
      </c>
    </row>
    <row r="4060" spans="2:51" s="13" customFormat="1">
      <c r="B4060" s="153"/>
      <c r="D4060" s="141" t="s">
        <v>176</v>
      </c>
      <c r="E4060" s="154" t="s">
        <v>19</v>
      </c>
      <c r="F4060" s="155" t="s">
        <v>1121</v>
      </c>
      <c r="H4060" s="156">
        <v>8.1</v>
      </c>
      <c r="I4060" s="157"/>
      <c r="L4060" s="153"/>
      <c r="M4060" s="158"/>
      <c r="T4060" s="159"/>
      <c r="AT4060" s="154" t="s">
        <v>176</v>
      </c>
      <c r="AU4060" s="154" t="s">
        <v>86</v>
      </c>
      <c r="AV4060" s="13" t="s">
        <v>86</v>
      </c>
      <c r="AW4060" s="13" t="s">
        <v>37</v>
      </c>
      <c r="AX4060" s="13" t="s">
        <v>76</v>
      </c>
      <c r="AY4060" s="154" t="s">
        <v>163</v>
      </c>
    </row>
    <row r="4061" spans="2:51" s="12" customFormat="1">
      <c r="B4061" s="147"/>
      <c r="D4061" s="141" t="s">
        <v>176</v>
      </c>
      <c r="E4061" s="148" t="s">
        <v>19</v>
      </c>
      <c r="F4061" s="149" t="s">
        <v>955</v>
      </c>
      <c r="H4061" s="148" t="s">
        <v>19</v>
      </c>
      <c r="I4061" s="150"/>
      <c r="L4061" s="147"/>
      <c r="M4061" s="151"/>
      <c r="T4061" s="152"/>
      <c r="AT4061" s="148" t="s">
        <v>176</v>
      </c>
      <c r="AU4061" s="148" t="s">
        <v>86</v>
      </c>
      <c r="AV4061" s="12" t="s">
        <v>84</v>
      </c>
      <c r="AW4061" s="12" t="s">
        <v>37</v>
      </c>
      <c r="AX4061" s="12" t="s">
        <v>76</v>
      </c>
      <c r="AY4061" s="148" t="s">
        <v>163</v>
      </c>
    </row>
    <row r="4062" spans="2:51" s="13" customFormat="1">
      <c r="B4062" s="153"/>
      <c r="D4062" s="141" t="s">
        <v>176</v>
      </c>
      <c r="E4062" s="154" t="s">
        <v>19</v>
      </c>
      <c r="F4062" s="155" t="s">
        <v>1122</v>
      </c>
      <c r="H4062" s="156">
        <v>4.5999999999999996</v>
      </c>
      <c r="I4062" s="157"/>
      <c r="L4062" s="153"/>
      <c r="M4062" s="158"/>
      <c r="T4062" s="159"/>
      <c r="AT4062" s="154" t="s">
        <v>176</v>
      </c>
      <c r="AU4062" s="154" t="s">
        <v>86</v>
      </c>
      <c r="AV4062" s="13" t="s">
        <v>86</v>
      </c>
      <c r="AW4062" s="13" t="s">
        <v>37</v>
      </c>
      <c r="AX4062" s="13" t="s">
        <v>76</v>
      </c>
      <c r="AY4062" s="154" t="s">
        <v>163</v>
      </c>
    </row>
    <row r="4063" spans="2:51" s="12" customFormat="1">
      <c r="B4063" s="147"/>
      <c r="D4063" s="141" t="s">
        <v>176</v>
      </c>
      <c r="E4063" s="148" t="s">
        <v>19</v>
      </c>
      <c r="F4063" s="149" t="s">
        <v>960</v>
      </c>
      <c r="H4063" s="148" t="s">
        <v>19</v>
      </c>
      <c r="I4063" s="150"/>
      <c r="L4063" s="147"/>
      <c r="M4063" s="151"/>
      <c r="T4063" s="152"/>
      <c r="AT4063" s="148" t="s">
        <v>176</v>
      </c>
      <c r="AU4063" s="148" t="s">
        <v>86</v>
      </c>
      <c r="AV4063" s="12" t="s">
        <v>84</v>
      </c>
      <c r="AW4063" s="12" t="s">
        <v>37</v>
      </c>
      <c r="AX4063" s="12" t="s">
        <v>76</v>
      </c>
      <c r="AY4063" s="148" t="s">
        <v>163</v>
      </c>
    </row>
    <row r="4064" spans="2:51" s="13" customFormat="1" ht="20.399999999999999">
      <c r="B4064" s="153"/>
      <c r="D4064" s="141" t="s">
        <v>176</v>
      </c>
      <c r="E4064" s="154" t="s">
        <v>19</v>
      </c>
      <c r="F4064" s="155" t="s">
        <v>1115</v>
      </c>
      <c r="H4064" s="156">
        <v>21.6</v>
      </c>
      <c r="I4064" s="157"/>
      <c r="L4064" s="153"/>
      <c r="M4064" s="158"/>
      <c r="T4064" s="159"/>
      <c r="AT4064" s="154" t="s">
        <v>176</v>
      </c>
      <c r="AU4064" s="154" t="s">
        <v>86</v>
      </c>
      <c r="AV4064" s="13" t="s">
        <v>86</v>
      </c>
      <c r="AW4064" s="13" t="s">
        <v>37</v>
      </c>
      <c r="AX4064" s="13" t="s">
        <v>76</v>
      </c>
      <c r="AY4064" s="154" t="s">
        <v>163</v>
      </c>
    </row>
    <row r="4065" spans="2:65" s="14" customFormat="1">
      <c r="B4065" s="160"/>
      <c r="D4065" s="141" t="s">
        <v>176</v>
      </c>
      <c r="E4065" s="161" t="s">
        <v>19</v>
      </c>
      <c r="F4065" s="162" t="s">
        <v>178</v>
      </c>
      <c r="H4065" s="163">
        <v>88.8</v>
      </c>
      <c r="I4065" s="164"/>
      <c r="L4065" s="160"/>
      <c r="M4065" s="165"/>
      <c r="T4065" s="166"/>
      <c r="AT4065" s="161" t="s">
        <v>176</v>
      </c>
      <c r="AU4065" s="161" t="s">
        <v>86</v>
      </c>
      <c r="AV4065" s="14" t="s">
        <v>170</v>
      </c>
      <c r="AW4065" s="14" t="s">
        <v>37</v>
      </c>
      <c r="AX4065" s="14" t="s">
        <v>84</v>
      </c>
      <c r="AY4065" s="161" t="s">
        <v>163</v>
      </c>
    </row>
    <row r="4066" spans="2:65" s="1" customFormat="1" ht="16.5" customHeight="1">
      <c r="B4066" s="33"/>
      <c r="C4066" s="167" t="s">
        <v>2733</v>
      </c>
      <c r="D4066" s="167" t="s">
        <v>323</v>
      </c>
      <c r="E4066" s="168" t="s">
        <v>2734</v>
      </c>
      <c r="F4066" s="169" t="s">
        <v>2735</v>
      </c>
      <c r="G4066" s="170" t="s">
        <v>202</v>
      </c>
      <c r="H4066" s="171">
        <v>194.04</v>
      </c>
      <c r="I4066" s="172"/>
      <c r="J4066" s="173">
        <f>ROUND(I4066*H4066,2)</f>
        <v>0</v>
      </c>
      <c r="K4066" s="169" t="s">
        <v>169</v>
      </c>
      <c r="L4066" s="174"/>
      <c r="M4066" s="175" t="s">
        <v>19</v>
      </c>
      <c r="N4066" s="176" t="s">
        <v>47</v>
      </c>
      <c r="P4066" s="137">
        <f>O4066*H4066</f>
        <v>0</v>
      </c>
      <c r="Q4066" s="137">
        <v>1.2E-4</v>
      </c>
      <c r="R4066" s="137">
        <f>Q4066*H4066</f>
        <v>2.3284800000000001E-2</v>
      </c>
      <c r="S4066" s="137">
        <v>0</v>
      </c>
      <c r="T4066" s="138">
        <f>S4066*H4066</f>
        <v>0</v>
      </c>
      <c r="AR4066" s="139" t="s">
        <v>403</v>
      </c>
      <c r="AT4066" s="139" t="s">
        <v>323</v>
      </c>
      <c r="AU4066" s="139" t="s">
        <v>86</v>
      </c>
      <c r="AY4066" s="18" t="s">
        <v>163</v>
      </c>
      <c r="BE4066" s="140">
        <f>IF(N4066="základní",J4066,0)</f>
        <v>0</v>
      </c>
      <c r="BF4066" s="140">
        <f>IF(N4066="snížená",J4066,0)</f>
        <v>0</v>
      </c>
      <c r="BG4066" s="140">
        <f>IF(N4066="zákl. přenesená",J4066,0)</f>
        <v>0</v>
      </c>
      <c r="BH4066" s="140">
        <f>IF(N4066="sníž. přenesená",J4066,0)</f>
        <v>0</v>
      </c>
      <c r="BI4066" s="140">
        <f>IF(N4066="nulová",J4066,0)</f>
        <v>0</v>
      </c>
      <c r="BJ4066" s="18" t="s">
        <v>84</v>
      </c>
      <c r="BK4066" s="140">
        <f>ROUND(I4066*H4066,2)</f>
        <v>0</v>
      </c>
      <c r="BL4066" s="18" t="s">
        <v>302</v>
      </c>
      <c r="BM4066" s="139" t="s">
        <v>2736</v>
      </c>
    </row>
    <row r="4067" spans="2:65" s="1" customFormat="1">
      <c r="B4067" s="33"/>
      <c r="D4067" s="141" t="s">
        <v>172</v>
      </c>
      <c r="F4067" s="142" t="s">
        <v>2735</v>
      </c>
      <c r="I4067" s="143"/>
      <c r="L4067" s="33"/>
      <c r="M4067" s="144"/>
      <c r="T4067" s="54"/>
      <c r="AT4067" s="18" t="s">
        <v>172</v>
      </c>
      <c r="AU4067" s="18" t="s">
        <v>86</v>
      </c>
    </row>
    <row r="4068" spans="2:65" s="13" customFormat="1">
      <c r="B4068" s="153"/>
      <c r="D4068" s="141" t="s">
        <v>176</v>
      </c>
      <c r="F4068" s="155" t="s">
        <v>2737</v>
      </c>
      <c r="H4068" s="156">
        <v>194.04</v>
      </c>
      <c r="I4068" s="157"/>
      <c r="L4068" s="153"/>
      <c r="M4068" s="158"/>
      <c r="T4068" s="159"/>
      <c r="AT4068" s="154" t="s">
        <v>176</v>
      </c>
      <c r="AU4068" s="154" t="s">
        <v>86</v>
      </c>
      <c r="AV4068" s="13" t="s">
        <v>86</v>
      </c>
      <c r="AW4068" s="13" t="s">
        <v>4</v>
      </c>
      <c r="AX4068" s="13" t="s">
        <v>84</v>
      </c>
      <c r="AY4068" s="154" t="s">
        <v>163</v>
      </c>
    </row>
    <row r="4069" spans="2:65" s="1" customFormat="1" ht="16.5" customHeight="1">
      <c r="B4069" s="33"/>
      <c r="C4069" s="128" t="s">
        <v>2738</v>
      </c>
      <c r="D4069" s="128" t="s">
        <v>165</v>
      </c>
      <c r="E4069" s="129" t="s">
        <v>2739</v>
      </c>
      <c r="F4069" s="130" t="s">
        <v>2740</v>
      </c>
      <c r="G4069" s="131" t="s">
        <v>202</v>
      </c>
      <c r="H4069" s="132">
        <v>82</v>
      </c>
      <c r="I4069" s="133"/>
      <c r="J4069" s="134">
        <f>ROUND(I4069*H4069,2)</f>
        <v>0</v>
      </c>
      <c r="K4069" s="130" t="s">
        <v>169</v>
      </c>
      <c r="L4069" s="33"/>
      <c r="M4069" s="135" t="s">
        <v>19</v>
      </c>
      <c r="N4069" s="136" t="s">
        <v>47</v>
      </c>
      <c r="P4069" s="137">
        <f>O4069*H4069</f>
        <v>0</v>
      </c>
      <c r="Q4069" s="137">
        <v>3.0000000000000001E-5</v>
      </c>
      <c r="R4069" s="137">
        <f>Q4069*H4069</f>
        <v>2.4599999999999999E-3</v>
      </c>
      <c r="S4069" s="137">
        <v>0</v>
      </c>
      <c r="T4069" s="138">
        <f>S4069*H4069</f>
        <v>0</v>
      </c>
      <c r="AR4069" s="139" t="s">
        <v>302</v>
      </c>
      <c r="AT4069" s="139" t="s">
        <v>165</v>
      </c>
      <c r="AU4069" s="139" t="s">
        <v>86</v>
      </c>
      <c r="AY4069" s="18" t="s">
        <v>163</v>
      </c>
      <c r="BE4069" s="140">
        <f>IF(N4069="základní",J4069,0)</f>
        <v>0</v>
      </c>
      <c r="BF4069" s="140">
        <f>IF(N4069="snížená",J4069,0)</f>
        <v>0</v>
      </c>
      <c r="BG4069" s="140">
        <f>IF(N4069="zákl. přenesená",J4069,0)</f>
        <v>0</v>
      </c>
      <c r="BH4069" s="140">
        <f>IF(N4069="sníž. přenesená",J4069,0)</f>
        <v>0</v>
      </c>
      <c r="BI4069" s="140">
        <f>IF(N4069="nulová",J4069,0)</f>
        <v>0</v>
      </c>
      <c r="BJ4069" s="18" t="s">
        <v>84</v>
      </c>
      <c r="BK4069" s="140">
        <f>ROUND(I4069*H4069,2)</f>
        <v>0</v>
      </c>
      <c r="BL4069" s="18" t="s">
        <v>302</v>
      </c>
      <c r="BM4069" s="139" t="s">
        <v>2741</v>
      </c>
    </row>
    <row r="4070" spans="2:65" s="1" customFormat="1">
      <c r="B4070" s="33"/>
      <c r="D4070" s="141" t="s">
        <v>172</v>
      </c>
      <c r="F4070" s="142" t="s">
        <v>2742</v>
      </c>
      <c r="I4070" s="143"/>
      <c r="L4070" s="33"/>
      <c r="M4070" s="144"/>
      <c r="T4070" s="54"/>
      <c r="AT4070" s="18" t="s">
        <v>172</v>
      </c>
      <c r="AU4070" s="18" t="s">
        <v>86</v>
      </c>
    </row>
    <row r="4071" spans="2:65" s="1" customFormat="1">
      <c r="B4071" s="33"/>
      <c r="D4071" s="145" t="s">
        <v>174</v>
      </c>
      <c r="F4071" s="146" t="s">
        <v>2743</v>
      </c>
      <c r="I4071" s="143"/>
      <c r="L4071" s="33"/>
      <c r="M4071" s="144"/>
      <c r="T4071" s="54"/>
      <c r="AT4071" s="18" t="s">
        <v>174</v>
      </c>
      <c r="AU4071" s="18" t="s">
        <v>86</v>
      </c>
    </row>
    <row r="4072" spans="2:65" s="12" customFormat="1">
      <c r="B4072" s="147"/>
      <c r="D4072" s="141" t="s">
        <v>176</v>
      </c>
      <c r="E4072" s="148" t="s">
        <v>19</v>
      </c>
      <c r="F4072" s="149" t="s">
        <v>511</v>
      </c>
      <c r="H4072" s="148" t="s">
        <v>19</v>
      </c>
      <c r="I4072" s="150"/>
      <c r="L4072" s="147"/>
      <c r="M4072" s="151"/>
      <c r="T4072" s="152"/>
      <c r="AT4072" s="148" t="s">
        <v>176</v>
      </c>
      <c r="AU4072" s="148" t="s">
        <v>86</v>
      </c>
      <c r="AV4072" s="12" t="s">
        <v>84</v>
      </c>
      <c r="AW4072" s="12" t="s">
        <v>37</v>
      </c>
      <c r="AX4072" s="12" t="s">
        <v>76</v>
      </c>
      <c r="AY4072" s="148" t="s">
        <v>163</v>
      </c>
    </row>
    <row r="4073" spans="2:65" s="12" customFormat="1">
      <c r="B4073" s="147"/>
      <c r="D4073" s="141" t="s">
        <v>176</v>
      </c>
      <c r="E4073" s="148" t="s">
        <v>19</v>
      </c>
      <c r="F4073" s="149" t="s">
        <v>915</v>
      </c>
      <c r="H4073" s="148" t="s">
        <v>19</v>
      </c>
      <c r="I4073" s="150"/>
      <c r="L4073" s="147"/>
      <c r="M4073" s="151"/>
      <c r="T4073" s="152"/>
      <c r="AT4073" s="148" t="s">
        <v>176</v>
      </c>
      <c r="AU4073" s="148" t="s">
        <v>86</v>
      </c>
      <c r="AV4073" s="12" t="s">
        <v>84</v>
      </c>
      <c r="AW4073" s="12" t="s">
        <v>37</v>
      </c>
      <c r="AX4073" s="12" t="s">
        <v>76</v>
      </c>
      <c r="AY4073" s="148" t="s">
        <v>163</v>
      </c>
    </row>
    <row r="4074" spans="2:65" s="13" customFormat="1">
      <c r="B4074" s="153"/>
      <c r="D4074" s="141" t="s">
        <v>176</v>
      </c>
      <c r="E4074" s="154" t="s">
        <v>19</v>
      </c>
      <c r="F4074" s="155" t="s">
        <v>2744</v>
      </c>
      <c r="H4074" s="156">
        <v>12</v>
      </c>
      <c r="I4074" s="157"/>
      <c r="L4074" s="153"/>
      <c r="M4074" s="158"/>
      <c r="T4074" s="159"/>
      <c r="AT4074" s="154" t="s">
        <v>176</v>
      </c>
      <c r="AU4074" s="154" t="s">
        <v>86</v>
      </c>
      <c r="AV4074" s="13" t="s">
        <v>86</v>
      </c>
      <c r="AW4074" s="13" t="s">
        <v>37</v>
      </c>
      <c r="AX4074" s="13" t="s">
        <v>76</v>
      </c>
      <c r="AY4074" s="154" t="s">
        <v>163</v>
      </c>
    </row>
    <row r="4075" spans="2:65" s="12" customFormat="1">
      <c r="B4075" s="147"/>
      <c r="D4075" s="141" t="s">
        <v>176</v>
      </c>
      <c r="E4075" s="148" t="s">
        <v>19</v>
      </c>
      <c r="F4075" s="149" t="s">
        <v>917</v>
      </c>
      <c r="H4075" s="148" t="s">
        <v>19</v>
      </c>
      <c r="I4075" s="150"/>
      <c r="L4075" s="147"/>
      <c r="M4075" s="151"/>
      <c r="T4075" s="152"/>
      <c r="AT4075" s="148" t="s">
        <v>176</v>
      </c>
      <c r="AU4075" s="148" t="s">
        <v>86</v>
      </c>
      <c r="AV4075" s="12" t="s">
        <v>84</v>
      </c>
      <c r="AW4075" s="12" t="s">
        <v>37</v>
      </c>
      <c r="AX4075" s="12" t="s">
        <v>76</v>
      </c>
      <c r="AY4075" s="148" t="s">
        <v>163</v>
      </c>
    </row>
    <row r="4076" spans="2:65" s="13" customFormat="1">
      <c r="B4076" s="153"/>
      <c r="D4076" s="141" t="s">
        <v>176</v>
      </c>
      <c r="E4076" s="154" t="s">
        <v>19</v>
      </c>
      <c r="F4076" s="155" t="s">
        <v>2725</v>
      </c>
      <c r="H4076" s="156">
        <v>8</v>
      </c>
      <c r="I4076" s="157"/>
      <c r="L4076" s="153"/>
      <c r="M4076" s="158"/>
      <c r="T4076" s="159"/>
      <c r="AT4076" s="154" t="s">
        <v>176</v>
      </c>
      <c r="AU4076" s="154" t="s">
        <v>86</v>
      </c>
      <c r="AV4076" s="13" t="s">
        <v>86</v>
      </c>
      <c r="AW4076" s="13" t="s">
        <v>37</v>
      </c>
      <c r="AX4076" s="13" t="s">
        <v>76</v>
      </c>
      <c r="AY4076" s="154" t="s">
        <v>163</v>
      </c>
    </row>
    <row r="4077" spans="2:65" s="12" customFormat="1">
      <c r="B4077" s="147"/>
      <c r="D4077" s="141" t="s">
        <v>176</v>
      </c>
      <c r="E4077" s="148" t="s">
        <v>19</v>
      </c>
      <c r="F4077" s="149" t="s">
        <v>919</v>
      </c>
      <c r="H4077" s="148" t="s">
        <v>19</v>
      </c>
      <c r="I4077" s="150"/>
      <c r="L4077" s="147"/>
      <c r="M4077" s="151"/>
      <c r="T4077" s="152"/>
      <c r="AT4077" s="148" t="s">
        <v>176</v>
      </c>
      <c r="AU4077" s="148" t="s">
        <v>86</v>
      </c>
      <c r="AV4077" s="12" t="s">
        <v>84</v>
      </c>
      <c r="AW4077" s="12" t="s">
        <v>37</v>
      </c>
      <c r="AX4077" s="12" t="s">
        <v>76</v>
      </c>
      <c r="AY4077" s="148" t="s">
        <v>163</v>
      </c>
    </row>
    <row r="4078" spans="2:65" s="13" customFormat="1">
      <c r="B4078" s="153"/>
      <c r="D4078" s="141" t="s">
        <v>176</v>
      </c>
      <c r="E4078" s="154" t="s">
        <v>19</v>
      </c>
      <c r="F4078" s="155" t="s">
        <v>2725</v>
      </c>
      <c r="H4078" s="156">
        <v>8</v>
      </c>
      <c r="I4078" s="157"/>
      <c r="L4078" s="153"/>
      <c r="M4078" s="158"/>
      <c r="T4078" s="159"/>
      <c r="AT4078" s="154" t="s">
        <v>176</v>
      </c>
      <c r="AU4078" s="154" t="s">
        <v>86</v>
      </c>
      <c r="AV4078" s="13" t="s">
        <v>86</v>
      </c>
      <c r="AW4078" s="13" t="s">
        <v>37</v>
      </c>
      <c r="AX4078" s="13" t="s">
        <v>76</v>
      </c>
      <c r="AY4078" s="154" t="s">
        <v>163</v>
      </c>
    </row>
    <row r="4079" spans="2:65" s="12" customFormat="1">
      <c r="B4079" s="147"/>
      <c r="D4079" s="141" t="s">
        <v>176</v>
      </c>
      <c r="E4079" s="148" t="s">
        <v>19</v>
      </c>
      <c r="F4079" s="149" t="s">
        <v>925</v>
      </c>
      <c r="H4079" s="148" t="s">
        <v>19</v>
      </c>
      <c r="I4079" s="150"/>
      <c r="L4079" s="147"/>
      <c r="M4079" s="151"/>
      <c r="T4079" s="152"/>
      <c r="AT4079" s="148" t="s">
        <v>176</v>
      </c>
      <c r="AU4079" s="148" t="s">
        <v>86</v>
      </c>
      <c r="AV4079" s="12" t="s">
        <v>84</v>
      </c>
      <c r="AW4079" s="12" t="s">
        <v>37</v>
      </c>
      <c r="AX4079" s="12" t="s">
        <v>76</v>
      </c>
      <c r="AY4079" s="148" t="s">
        <v>163</v>
      </c>
    </row>
    <row r="4080" spans="2:65" s="13" customFormat="1">
      <c r="B4080" s="153"/>
      <c r="D4080" s="141" t="s">
        <v>176</v>
      </c>
      <c r="E4080" s="154" t="s">
        <v>19</v>
      </c>
      <c r="F4080" s="155" t="s">
        <v>2745</v>
      </c>
      <c r="H4080" s="156">
        <v>14</v>
      </c>
      <c r="I4080" s="157"/>
      <c r="L4080" s="153"/>
      <c r="M4080" s="158"/>
      <c r="T4080" s="159"/>
      <c r="AT4080" s="154" t="s">
        <v>176</v>
      </c>
      <c r="AU4080" s="154" t="s">
        <v>86</v>
      </c>
      <c r="AV4080" s="13" t="s">
        <v>86</v>
      </c>
      <c r="AW4080" s="13" t="s">
        <v>37</v>
      </c>
      <c r="AX4080" s="13" t="s">
        <v>76</v>
      </c>
      <c r="AY4080" s="154" t="s">
        <v>163</v>
      </c>
    </row>
    <row r="4081" spans="2:65" s="12" customFormat="1">
      <c r="B4081" s="147"/>
      <c r="D4081" s="141" t="s">
        <v>176</v>
      </c>
      <c r="E4081" s="148" t="s">
        <v>19</v>
      </c>
      <c r="F4081" s="149" t="s">
        <v>943</v>
      </c>
      <c r="H4081" s="148" t="s">
        <v>19</v>
      </c>
      <c r="I4081" s="150"/>
      <c r="L4081" s="147"/>
      <c r="M4081" s="151"/>
      <c r="T4081" s="152"/>
      <c r="AT4081" s="148" t="s">
        <v>176</v>
      </c>
      <c r="AU4081" s="148" t="s">
        <v>86</v>
      </c>
      <c r="AV4081" s="12" t="s">
        <v>84</v>
      </c>
      <c r="AW4081" s="12" t="s">
        <v>37</v>
      </c>
      <c r="AX4081" s="12" t="s">
        <v>76</v>
      </c>
      <c r="AY4081" s="148" t="s">
        <v>163</v>
      </c>
    </row>
    <row r="4082" spans="2:65" s="13" customFormat="1">
      <c r="B4082" s="153"/>
      <c r="D4082" s="141" t="s">
        <v>176</v>
      </c>
      <c r="E4082" s="154" t="s">
        <v>19</v>
      </c>
      <c r="F4082" s="155" t="s">
        <v>2746</v>
      </c>
      <c r="H4082" s="156">
        <v>10</v>
      </c>
      <c r="I4082" s="157"/>
      <c r="L4082" s="153"/>
      <c r="M4082" s="158"/>
      <c r="T4082" s="159"/>
      <c r="AT4082" s="154" t="s">
        <v>176</v>
      </c>
      <c r="AU4082" s="154" t="s">
        <v>86</v>
      </c>
      <c r="AV4082" s="13" t="s">
        <v>86</v>
      </c>
      <c r="AW4082" s="13" t="s">
        <v>37</v>
      </c>
      <c r="AX4082" s="13" t="s">
        <v>76</v>
      </c>
      <c r="AY4082" s="154" t="s">
        <v>163</v>
      </c>
    </row>
    <row r="4083" spans="2:65" s="12" customFormat="1">
      <c r="B4083" s="147"/>
      <c r="D4083" s="141" t="s">
        <v>176</v>
      </c>
      <c r="E4083" s="148" t="s">
        <v>19</v>
      </c>
      <c r="F4083" s="149" t="s">
        <v>558</v>
      </c>
      <c r="H4083" s="148" t="s">
        <v>19</v>
      </c>
      <c r="I4083" s="150"/>
      <c r="L4083" s="147"/>
      <c r="M4083" s="151"/>
      <c r="T4083" s="152"/>
      <c r="AT4083" s="148" t="s">
        <v>176</v>
      </c>
      <c r="AU4083" s="148" t="s">
        <v>86</v>
      </c>
      <c r="AV4083" s="12" t="s">
        <v>84</v>
      </c>
      <c r="AW4083" s="12" t="s">
        <v>37</v>
      </c>
      <c r="AX4083" s="12" t="s">
        <v>76</v>
      </c>
      <c r="AY4083" s="148" t="s">
        <v>163</v>
      </c>
    </row>
    <row r="4084" spans="2:65" s="12" customFormat="1">
      <c r="B4084" s="147"/>
      <c r="D4084" s="141" t="s">
        <v>176</v>
      </c>
      <c r="E4084" s="148" t="s">
        <v>19</v>
      </c>
      <c r="F4084" s="149" t="s">
        <v>953</v>
      </c>
      <c r="H4084" s="148" t="s">
        <v>19</v>
      </c>
      <c r="I4084" s="150"/>
      <c r="L4084" s="147"/>
      <c r="M4084" s="151"/>
      <c r="T4084" s="152"/>
      <c r="AT4084" s="148" t="s">
        <v>176</v>
      </c>
      <c r="AU4084" s="148" t="s">
        <v>86</v>
      </c>
      <c r="AV4084" s="12" t="s">
        <v>84</v>
      </c>
      <c r="AW4084" s="12" t="s">
        <v>37</v>
      </c>
      <c r="AX4084" s="12" t="s">
        <v>76</v>
      </c>
      <c r="AY4084" s="148" t="s">
        <v>163</v>
      </c>
    </row>
    <row r="4085" spans="2:65" s="13" customFormat="1">
      <c r="B4085" s="153"/>
      <c r="D4085" s="141" t="s">
        <v>176</v>
      </c>
      <c r="E4085" s="154" t="s">
        <v>19</v>
      </c>
      <c r="F4085" s="155" t="s">
        <v>2725</v>
      </c>
      <c r="H4085" s="156">
        <v>8</v>
      </c>
      <c r="I4085" s="157"/>
      <c r="L4085" s="153"/>
      <c r="M4085" s="158"/>
      <c r="T4085" s="159"/>
      <c r="AT4085" s="154" t="s">
        <v>176</v>
      </c>
      <c r="AU4085" s="154" t="s">
        <v>86</v>
      </c>
      <c r="AV4085" s="13" t="s">
        <v>86</v>
      </c>
      <c r="AW4085" s="13" t="s">
        <v>37</v>
      </c>
      <c r="AX4085" s="13" t="s">
        <v>76</v>
      </c>
      <c r="AY4085" s="154" t="s">
        <v>163</v>
      </c>
    </row>
    <row r="4086" spans="2:65" s="12" customFormat="1">
      <c r="B4086" s="147"/>
      <c r="D4086" s="141" t="s">
        <v>176</v>
      </c>
      <c r="E4086" s="148" t="s">
        <v>19</v>
      </c>
      <c r="F4086" s="149" t="s">
        <v>955</v>
      </c>
      <c r="H4086" s="148" t="s">
        <v>19</v>
      </c>
      <c r="I4086" s="150"/>
      <c r="L4086" s="147"/>
      <c r="M4086" s="151"/>
      <c r="T4086" s="152"/>
      <c r="AT4086" s="148" t="s">
        <v>176</v>
      </c>
      <c r="AU4086" s="148" t="s">
        <v>86</v>
      </c>
      <c r="AV4086" s="12" t="s">
        <v>84</v>
      </c>
      <c r="AW4086" s="12" t="s">
        <v>37</v>
      </c>
      <c r="AX4086" s="12" t="s">
        <v>76</v>
      </c>
      <c r="AY4086" s="148" t="s">
        <v>163</v>
      </c>
    </row>
    <row r="4087" spans="2:65" s="13" customFormat="1">
      <c r="B4087" s="153"/>
      <c r="D4087" s="141" t="s">
        <v>176</v>
      </c>
      <c r="E4087" s="154" t="s">
        <v>19</v>
      </c>
      <c r="F4087" s="155" t="s">
        <v>2725</v>
      </c>
      <c r="H4087" s="156">
        <v>8</v>
      </c>
      <c r="I4087" s="157"/>
      <c r="L4087" s="153"/>
      <c r="M4087" s="158"/>
      <c r="T4087" s="159"/>
      <c r="AT4087" s="154" t="s">
        <v>176</v>
      </c>
      <c r="AU4087" s="154" t="s">
        <v>86</v>
      </c>
      <c r="AV4087" s="13" t="s">
        <v>86</v>
      </c>
      <c r="AW4087" s="13" t="s">
        <v>37</v>
      </c>
      <c r="AX4087" s="13" t="s">
        <v>76</v>
      </c>
      <c r="AY4087" s="154" t="s">
        <v>163</v>
      </c>
    </row>
    <row r="4088" spans="2:65" s="12" customFormat="1">
      <c r="B4088" s="147"/>
      <c r="D4088" s="141" t="s">
        <v>176</v>
      </c>
      <c r="E4088" s="148" t="s">
        <v>19</v>
      </c>
      <c r="F4088" s="149" t="s">
        <v>960</v>
      </c>
      <c r="H4088" s="148" t="s">
        <v>19</v>
      </c>
      <c r="I4088" s="150"/>
      <c r="L4088" s="147"/>
      <c r="M4088" s="151"/>
      <c r="T4088" s="152"/>
      <c r="AT4088" s="148" t="s">
        <v>176</v>
      </c>
      <c r="AU4088" s="148" t="s">
        <v>86</v>
      </c>
      <c r="AV4088" s="12" t="s">
        <v>84</v>
      </c>
      <c r="AW4088" s="12" t="s">
        <v>37</v>
      </c>
      <c r="AX4088" s="12" t="s">
        <v>76</v>
      </c>
      <c r="AY4088" s="148" t="s">
        <v>163</v>
      </c>
    </row>
    <row r="4089" spans="2:65" s="13" customFormat="1">
      <c r="B4089" s="153"/>
      <c r="D4089" s="141" t="s">
        <v>176</v>
      </c>
      <c r="E4089" s="154" t="s">
        <v>19</v>
      </c>
      <c r="F4089" s="155" t="s">
        <v>2745</v>
      </c>
      <c r="H4089" s="156">
        <v>14</v>
      </c>
      <c r="I4089" s="157"/>
      <c r="L4089" s="153"/>
      <c r="M4089" s="158"/>
      <c r="T4089" s="159"/>
      <c r="AT4089" s="154" t="s">
        <v>176</v>
      </c>
      <c r="AU4089" s="154" t="s">
        <v>86</v>
      </c>
      <c r="AV4089" s="13" t="s">
        <v>86</v>
      </c>
      <c r="AW4089" s="13" t="s">
        <v>37</v>
      </c>
      <c r="AX4089" s="13" t="s">
        <v>76</v>
      </c>
      <c r="AY4089" s="154" t="s">
        <v>163</v>
      </c>
    </row>
    <row r="4090" spans="2:65" s="14" customFormat="1">
      <c r="B4090" s="160"/>
      <c r="D4090" s="141" t="s">
        <v>176</v>
      </c>
      <c r="E4090" s="161" t="s">
        <v>19</v>
      </c>
      <c r="F4090" s="162" t="s">
        <v>178</v>
      </c>
      <c r="H4090" s="163">
        <v>82</v>
      </c>
      <c r="I4090" s="164"/>
      <c r="L4090" s="160"/>
      <c r="M4090" s="165"/>
      <c r="T4090" s="166"/>
      <c r="AT4090" s="161" t="s">
        <v>176</v>
      </c>
      <c r="AU4090" s="161" t="s">
        <v>86</v>
      </c>
      <c r="AV4090" s="14" t="s">
        <v>170</v>
      </c>
      <c r="AW4090" s="14" t="s">
        <v>37</v>
      </c>
      <c r="AX4090" s="14" t="s">
        <v>84</v>
      </c>
      <c r="AY4090" s="161" t="s">
        <v>163</v>
      </c>
    </row>
    <row r="4091" spans="2:65" s="1" customFormat="1" ht="24.15" customHeight="1">
      <c r="B4091" s="33"/>
      <c r="C4091" s="128" t="s">
        <v>2747</v>
      </c>
      <c r="D4091" s="128" t="s">
        <v>165</v>
      </c>
      <c r="E4091" s="129" t="s">
        <v>2748</v>
      </c>
      <c r="F4091" s="130" t="s">
        <v>2749</v>
      </c>
      <c r="G4091" s="131" t="s">
        <v>187</v>
      </c>
      <c r="H4091" s="132">
        <v>156.76</v>
      </c>
      <c r="I4091" s="133"/>
      <c r="J4091" s="134">
        <f>ROUND(I4091*H4091,2)</f>
        <v>0</v>
      </c>
      <c r="K4091" s="130" t="s">
        <v>169</v>
      </c>
      <c r="L4091" s="33"/>
      <c r="M4091" s="135" t="s">
        <v>19</v>
      </c>
      <c r="N4091" s="136" t="s">
        <v>47</v>
      </c>
      <c r="P4091" s="137">
        <f>O4091*H4091</f>
        <v>0</v>
      </c>
      <c r="Q4091" s="137">
        <v>5.0000000000000002E-5</v>
      </c>
      <c r="R4091" s="137">
        <f>Q4091*H4091</f>
        <v>7.8379999999999995E-3</v>
      </c>
      <c r="S4091" s="137">
        <v>0</v>
      </c>
      <c r="T4091" s="138">
        <f>S4091*H4091</f>
        <v>0</v>
      </c>
      <c r="AR4091" s="139" t="s">
        <v>302</v>
      </c>
      <c r="AT4091" s="139" t="s">
        <v>165</v>
      </c>
      <c r="AU4091" s="139" t="s">
        <v>86</v>
      </c>
      <c r="AY4091" s="18" t="s">
        <v>163</v>
      </c>
      <c r="BE4091" s="140">
        <f>IF(N4091="základní",J4091,0)</f>
        <v>0</v>
      </c>
      <c r="BF4091" s="140">
        <f>IF(N4091="snížená",J4091,0)</f>
        <v>0</v>
      </c>
      <c r="BG4091" s="140">
        <f>IF(N4091="zákl. přenesená",J4091,0)</f>
        <v>0</v>
      </c>
      <c r="BH4091" s="140">
        <f>IF(N4091="sníž. přenesená",J4091,0)</f>
        <v>0</v>
      </c>
      <c r="BI4091" s="140">
        <f>IF(N4091="nulová",J4091,0)</f>
        <v>0</v>
      </c>
      <c r="BJ4091" s="18" t="s">
        <v>84</v>
      </c>
      <c r="BK4091" s="140">
        <f>ROUND(I4091*H4091,2)</f>
        <v>0</v>
      </c>
      <c r="BL4091" s="18" t="s">
        <v>302</v>
      </c>
      <c r="BM4091" s="139" t="s">
        <v>2750</v>
      </c>
    </row>
    <row r="4092" spans="2:65" s="1" customFormat="1" ht="19.2">
      <c r="B4092" s="33"/>
      <c r="D4092" s="141" t="s">
        <v>172</v>
      </c>
      <c r="F4092" s="142" t="s">
        <v>2751</v>
      </c>
      <c r="I4092" s="143"/>
      <c r="L4092" s="33"/>
      <c r="M4092" s="144"/>
      <c r="T4092" s="54"/>
      <c r="AT4092" s="18" t="s">
        <v>172</v>
      </c>
      <c r="AU4092" s="18" t="s">
        <v>86</v>
      </c>
    </row>
    <row r="4093" spans="2:65" s="1" customFormat="1">
      <c r="B4093" s="33"/>
      <c r="D4093" s="145" t="s">
        <v>174</v>
      </c>
      <c r="F4093" s="146" t="s">
        <v>2752</v>
      </c>
      <c r="I4093" s="143"/>
      <c r="L4093" s="33"/>
      <c r="M4093" s="144"/>
      <c r="T4093" s="54"/>
      <c r="AT4093" s="18" t="s">
        <v>174</v>
      </c>
      <c r="AU4093" s="18" t="s">
        <v>86</v>
      </c>
    </row>
    <row r="4094" spans="2:65" s="12" customFormat="1">
      <c r="B4094" s="147"/>
      <c r="D4094" s="141" t="s">
        <v>176</v>
      </c>
      <c r="E4094" s="148" t="s">
        <v>19</v>
      </c>
      <c r="F4094" s="149" t="s">
        <v>511</v>
      </c>
      <c r="H4094" s="148" t="s">
        <v>19</v>
      </c>
      <c r="I4094" s="150"/>
      <c r="L4094" s="147"/>
      <c r="M4094" s="151"/>
      <c r="T4094" s="152"/>
      <c r="AT4094" s="148" t="s">
        <v>176</v>
      </c>
      <c r="AU4094" s="148" t="s">
        <v>86</v>
      </c>
      <c r="AV4094" s="12" t="s">
        <v>84</v>
      </c>
      <c r="AW4094" s="12" t="s">
        <v>37</v>
      </c>
      <c r="AX4094" s="12" t="s">
        <v>76</v>
      </c>
      <c r="AY4094" s="148" t="s">
        <v>163</v>
      </c>
    </row>
    <row r="4095" spans="2:65" s="12" customFormat="1">
      <c r="B4095" s="147"/>
      <c r="D4095" s="141" t="s">
        <v>176</v>
      </c>
      <c r="E4095" s="148" t="s">
        <v>19</v>
      </c>
      <c r="F4095" s="149" t="s">
        <v>915</v>
      </c>
      <c r="H4095" s="148" t="s">
        <v>19</v>
      </c>
      <c r="I4095" s="150"/>
      <c r="L4095" s="147"/>
      <c r="M4095" s="151"/>
      <c r="T4095" s="152"/>
      <c r="AT4095" s="148" t="s">
        <v>176</v>
      </c>
      <c r="AU4095" s="148" t="s">
        <v>86</v>
      </c>
      <c r="AV4095" s="12" t="s">
        <v>84</v>
      </c>
      <c r="AW4095" s="12" t="s">
        <v>37</v>
      </c>
      <c r="AX4095" s="12" t="s">
        <v>76</v>
      </c>
      <c r="AY4095" s="148" t="s">
        <v>163</v>
      </c>
    </row>
    <row r="4096" spans="2:65" s="13" customFormat="1" ht="20.399999999999999">
      <c r="B4096" s="153"/>
      <c r="D4096" s="141" t="s">
        <v>176</v>
      </c>
      <c r="E4096" s="154" t="s">
        <v>19</v>
      </c>
      <c r="F4096" s="155" t="s">
        <v>2676</v>
      </c>
      <c r="H4096" s="156">
        <v>24</v>
      </c>
      <c r="I4096" s="157"/>
      <c r="L4096" s="153"/>
      <c r="M4096" s="158"/>
      <c r="T4096" s="159"/>
      <c r="AT4096" s="154" t="s">
        <v>176</v>
      </c>
      <c r="AU4096" s="154" t="s">
        <v>86</v>
      </c>
      <c r="AV4096" s="13" t="s">
        <v>86</v>
      </c>
      <c r="AW4096" s="13" t="s">
        <v>37</v>
      </c>
      <c r="AX4096" s="13" t="s">
        <v>76</v>
      </c>
      <c r="AY4096" s="154" t="s">
        <v>163</v>
      </c>
    </row>
    <row r="4097" spans="2:51" s="12" customFormat="1">
      <c r="B4097" s="147"/>
      <c r="D4097" s="141" t="s">
        <v>176</v>
      </c>
      <c r="E4097" s="148" t="s">
        <v>19</v>
      </c>
      <c r="F4097" s="149" t="s">
        <v>555</v>
      </c>
      <c r="H4097" s="148" t="s">
        <v>19</v>
      </c>
      <c r="I4097" s="150"/>
      <c r="L4097" s="147"/>
      <c r="M4097" s="151"/>
      <c r="T4097" s="152"/>
      <c r="AT4097" s="148" t="s">
        <v>176</v>
      </c>
      <c r="AU4097" s="148" t="s">
        <v>86</v>
      </c>
      <c r="AV4097" s="12" t="s">
        <v>84</v>
      </c>
      <c r="AW4097" s="12" t="s">
        <v>37</v>
      </c>
      <c r="AX4097" s="12" t="s">
        <v>76</v>
      </c>
      <c r="AY4097" s="148" t="s">
        <v>163</v>
      </c>
    </row>
    <row r="4098" spans="2:51" s="13" customFormat="1">
      <c r="B4098" s="153"/>
      <c r="D4098" s="141" t="s">
        <v>176</v>
      </c>
      <c r="E4098" s="154" t="s">
        <v>19</v>
      </c>
      <c r="F4098" s="155" t="s">
        <v>998</v>
      </c>
      <c r="H4098" s="156">
        <v>-1.4</v>
      </c>
      <c r="I4098" s="157"/>
      <c r="L4098" s="153"/>
      <c r="M4098" s="158"/>
      <c r="T4098" s="159"/>
      <c r="AT4098" s="154" t="s">
        <v>176</v>
      </c>
      <c r="AU4098" s="154" t="s">
        <v>86</v>
      </c>
      <c r="AV4098" s="13" t="s">
        <v>86</v>
      </c>
      <c r="AW4098" s="13" t="s">
        <v>37</v>
      </c>
      <c r="AX4098" s="13" t="s">
        <v>76</v>
      </c>
      <c r="AY4098" s="154" t="s">
        <v>163</v>
      </c>
    </row>
    <row r="4099" spans="2:51" s="12" customFormat="1">
      <c r="B4099" s="147"/>
      <c r="D4099" s="141" t="s">
        <v>176</v>
      </c>
      <c r="E4099" s="148" t="s">
        <v>19</v>
      </c>
      <c r="F4099" s="149" t="s">
        <v>917</v>
      </c>
      <c r="H4099" s="148" t="s">
        <v>19</v>
      </c>
      <c r="I4099" s="150"/>
      <c r="L4099" s="147"/>
      <c r="M4099" s="151"/>
      <c r="T4099" s="152"/>
      <c r="AT4099" s="148" t="s">
        <v>176</v>
      </c>
      <c r="AU4099" s="148" t="s">
        <v>86</v>
      </c>
      <c r="AV4099" s="12" t="s">
        <v>84</v>
      </c>
      <c r="AW4099" s="12" t="s">
        <v>37</v>
      </c>
      <c r="AX4099" s="12" t="s">
        <v>76</v>
      </c>
      <c r="AY4099" s="148" t="s">
        <v>163</v>
      </c>
    </row>
    <row r="4100" spans="2:51" s="13" customFormat="1">
      <c r="B4100" s="153"/>
      <c r="D4100" s="141" t="s">
        <v>176</v>
      </c>
      <c r="E4100" s="154" t="s">
        <v>19</v>
      </c>
      <c r="F4100" s="155" t="s">
        <v>999</v>
      </c>
      <c r="H4100" s="156">
        <v>10.8</v>
      </c>
      <c r="I4100" s="157"/>
      <c r="L4100" s="153"/>
      <c r="M4100" s="158"/>
      <c r="T4100" s="159"/>
      <c r="AT4100" s="154" t="s">
        <v>176</v>
      </c>
      <c r="AU4100" s="154" t="s">
        <v>86</v>
      </c>
      <c r="AV4100" s="13" t="s">
        <v>86</v>
      </c>
      <c r="AW4100" s="13" t="s">
        <v>37</v>
      </c>
      <c r="AX4100" s="13" t="s">
        <v>76</v>
      </c>
      <c r="AY4100" s="154" t="s">
        <v>163</v>
      </c>
    </row>
    <row r="4101" spans="2:51" s="12" customFormat="1">
      <c r="B4101" s="147"/>
      <c r="D4101" s="141" t="s">
        <v>176</v>
      </c>
      <c r="E4101" s="148" t="s">
        <v>19</v>
      </c>
      <c r="F4101" s="149" t="s">
        <v>555</v>
      </c>
      <c r="H4101" s="148" t="s">
        <v>19</v>
      </c>
      <c r="I4101" s="150"/>
      <c r="L4101" s="147"/>
      <c r="M4101" s="151"/>
      <c r="T4101" s="152"/>
      <c r="AT4101" s="148" t="s">
        <v>176</v>
      </c>
      <c r="AU4101" s="148" t="s">
        <v>86</v>
      </c>
      <c r="AV4101" s="12" t="s">
        <v>84</v>
      </c>
      <c r="AW4101" s="12" t="s">
        <v>37</v>
      </c>
      <c r="AX4101" s="12" t="s">
        <v>76</v>
      </c>
      <c r="AY4101" s="148" t="s">
        <v>163</v>
      </c>
    </row>
    <row r="4102" spans="2:51" s="13" customFormat="1">
      <c r="B4102" s="153"/>
      <c r="D4102" s="141" t="s">
        <v>176</v>
      </c>
      <c r="E4102" s="154" t="s">
        <v>19</v>
      </c>
      <c r="F4102" s="155" t="s">
        <v>998</v>
      </c>
      <c r="H4102" s="156">
        <v>-1.4</v>
      </c>
      <c r="I4102" s="157"/>
      <c r="L4102" s="153"/>
      <c r="M4102" s="158"/>
      <c r="T4102" s="159"/>
      <c r="AT4102" s="154" t="s">
        <v>176</v>
      </c>
      <c r="AU4102" s="154" t="s">
        <v>86</v>
      </c>
      <c r="AV4102" s="13" t="s">
        <v>86</v>
      </c>
      <c r="AW4102" s="13" t="s">
        <v>37</v>
      </c>
      <c r="AX4102" s="13" t="s">
        <v>76</v>
      </c>
      <c r="AY4102" s="154" t="s">
        <v>163</v>
      </c>
    </row>
    <row r="4103" spans="2:51" s="12" customFormat="1">
      <c r="B4103" s="147"/>
      <c r="D4103" s="141" t="s">
        <v>176</v>
      </c>
      <c r="E4103" s="148" t="s">
        <v>19</v>
      </c>
      <c r="F4103" s="149" t="s">
        <v>919</v>
      </c>
      <c r="H4103" s="148" t="s">
        <v>19</v>
      </c>
      <c r="I4103" s="150"/>
      <c r="L4103" s="147"/>
      <c r="M4103" s="151"/>
      <c r="T4103" s="152"/>
      <c r="AT4103" s="148" t="s">
        <v>176</v>
      </c>
      <c r="AU4103" s="148" t="s">
        <v>86</v>
      </c>
      <c r="AV4103" s="12" t="s">
        <v>84</v>
      </c>
      <c r="AW4103" s="12" t="s">
        <v>37</v>
      </c>
      <c r="AX4103" s="12" t="s">
        <v>76</v>
      </c>
      <c r="AY4103" s="148" t="s">
        <v>163</v>
      </c>
    </row>
    <row r="4104" spans="2:51" s="13" customFormat="1">
      <c r="B4104" s="153"/>
      <c r="D4104" s="141" t="s">
        <v>176</v>
      </c>
      <c r="E4104" s="154" t="s">
        <v>19</v>
      </c>
      <c r="F4104" s="155" t="s">
        <v>1000</v>
      </c>
      <c r="H4104" s="156">
        <v>15.8</v>
      </c>
      <c r="I4104" s="157"/>
      <c r="L4104" s="153"/>
      <c r="M4104" s="158"/>
      <c r="T4104" s="159"/>
      <c r="AT4104" s="154" t="s">
        <v>176</v>
      </c>
      <c r="AU4104" s="154" t="s">
        <v>86</v>
      </c>
      <c r="AV4104" s="13" t="s">
        <v>86</v>
      </c>
      <c r="AW4104" s="13" t="s">
        <v>37</v>
      </c>
      <c r="AX4104" s="13" t="s">
        <v>76</v>
      </c>
      <c r="AY4104" s="154" t="s">
        <v>163</v>
      </c>
    </row>
    <row r="4105" spans="2:51" s="12" customFormat="1">
      <c r="B4105" s="147"/>
      <c r="D4105" s="141" t="s">
        <v>176</v>
      </c>
      <c r="E4105" s="148" t="s">
        <v>19</v>
      </c>
      <c r="F4105" s="149" t="s">
        <v>555</v>
      </c>
      <c r="H4105" s="148" t="s">
        <v>19</v>
      </c>
      <c r="I4105" s="150"/>
      <c r="L4105" s="147"/>
      <c r="M4105" s="151"/>
      <c r="T4105" s="152"/>
      <c r="AT4105" s="148" t="s">
        <v>176</v>
      </c>
      <c r="AU4105" s="148" t="s">
        <v>86</v>
      </c>
      <c r="AV4105" s="12" t="s">
        <v>84</v>
      </c>
      <c r="AW4105" s="12" t="s">
        <v>37</v>
      </c>
      <c r="AX4105" s="12" t="s">
        <v>76</v>
      </c>
      <c r="AY4105" s="148" t="s">
        <v>163</v>
      </c>
    </row>
    <row r="4106" spans="2:51" s="13" customFormat="1">
      <c r="B4106" s="153"/>
      <c r="D4106" s="141" t="s">
        <v>176</v>
      </c>
      <c r="E4106" s="154" t="s">
        <v>19</v>
      </c>
      <c r="F4106" s="155" t="s">
        <v>1001</v>
      </c>
      <c r="H4106" s="156">
        <v>-1.6</v>
      </c>
      <c r="I4106" s="157"/>
      <c r="L4106" s="153"/>
      <c r="M4106" s="158"/>
      <c r="T4106" s="159"/>
      <c r="AT4106" s="154" t="s">
        <v>176</v>
      </c>
      <c r="AU4106" s="154" t="s">
        <v>86</v>
      </c>
      <c r="AV4106" s="13" t="s">
        <v>86</v>
      </c>
      <c r="AW4106" s="13" t="s">
        <v>37</v>
      </c>
      <c r="AX4106" s="13" t="s">
        <v>76</v>
      </c>
      <c r="AY4106" s="154" t="s">
        <v>163</v>
      </c>
    </row>
    <row r="4107" spans="2:51" s="12" customFormat="1">
      <c r="B4107" s="147"/>
      <c r="D4107" s="141" t="s">
        <v>176</v>
      </c>
      <c r="E4107" s="148" t="s">
        <v>19</v>
      </c>
      <c r="F4107" s="149" t="s">
        <v>925</v>
      </c>
      <c r="H4107" s="148" t="s">
        <v>19</v>
      </c>
      <c r="I4107" s="150"/>
      <c r="L4107" s="147"/>
      <c r="M4107" s="151"/>
      <c r="T4107" s="152"/>
      <c r="AT4107" s="148" t="s">
        <v>176</v>
      </c>
      <c r="AU4107" s="148" t="s">
        <v>86</v>
      </c>
      <c r="AV4107" s="12" t="s">
        <v>84</v>
      </c>
      <c r="AW4107" s="12" t="s">
        <v>37</v>
      </c>
      <c r="AX4107" s="12" t="s">
        <v>76</v>
      </c>
      <c r="AY4107" s="148" t="s">
        <v>163</v>
      </c>
    </row>
    <row r="4108" spans="2:51" s="13" customFormat="1" ht="20.399999999999999">
      <c r="B4108" s="153"/>
      <c r="D4108" s="141" t="s">
        <v>176</v>
      </c>
      <c r="E4108" s="154" t="s">
        <v>19</v>
      </c>
      <c r="F4108" s="155" t="s">
        <v>1002</v>
      </c>
      <c r="H4108" s="156">
        <v>43.2</v>
      </c>
      <c r="I4108" s="157"/>
      <c r="L4108" s="153"/>
      <c r="M4108" s="158"/>
      <c r="T4108" s="159"/>
      <c r="AT4108" s="154" t="s">
        <v>176</v>
      </c>
      <c r="AU4108" s="154" t="s">
        <v>86</v>
      </c>
      <c r="AV4108" s="13" t="s">
        <v>86</v>
      </c>
      <c r="AW4108" s="13" t="s">
        <v>37</v>
      </c>
      <c r="AX4108" s="13" t="s">
        <v>76</v>
      </c>
      <c r="AY4108" s="154" t="s">
        <v>163</v>
      </c>
    </row>
    <row r="4109" spans="2:51" s="12" customFormat="1">
      <c r="B4109" s="147"/>
      <c r="D4109" s="141" t="s">
        <v>176</v>
      </c>
      <c r="E4109" s="148" t="s">
        <v>19</v>
      </c>
      <c r="F4109" s="149" t="s">
        <v>555</v>
      </c>
      <c r="H4109" s="148" t="s">
        <v>19</v>
      </c>
      <c r="I4109" s="150"/>
      <c r="L4109" s="147"/>
      <c r="M4109" s="151"/>
      <c r="T4109" s="152"/>
      <c r="AT4109" s="148" t="s">
        <v>176</v>
      </c>
      <c r="AU4109" s="148" t="s">
        <v>86</v>
      </c>
      <c r="AV4109" s="12" t="s">
        <v>84</v>
      </c>
      <c r="AW4109" s="12" t="s">
        <v>37</v>
      </c>
      <c r="AX4109" s="12" t="s">
        <v>76</v>
      </c>
      <c r="AY4109" s="148" t="s">
        <v>163</v>
      </c>
    </row>
    <row r="4110" spans="2:51" s="13" customFormat="1" ht="30.6">
      <c r="B4110" s="153"/>
      <c r="D4110" s="141" t="s">
        <v>176</v>
      </c>
      <c r="E4110" s="154" t="s">
        <v>19</v>
      </c>
      <c r="F4110" s="155" t="s">
        <v>1003</v>
      </c>
      <c r="H4110" s="156">
        <v>-6.72</v>
      </c>
      <c r="I4110" s="157"/>
      <c r="L4110" s="153"/>
      <c r="M4110" s="158"/>
      <c r="T4110" s="159"/>
      <c r="AT4110" s="154" t="s">
        <v>176</v>
      </c>
      <c r="AU4110" s="154" t="s">
        <v>86</v>
      </c>
      <c r="AV4110" s="13" t="s">
        <v>86</v>
      </c>
      <c r="AW4110" s="13" t="s">
        <v>37</v>
      </c>
      <c r="AX4110" s="13" t="s">
        <v>76</v>
      </c>
      <c r="AY4110" s="154" t="s">
        <v>163</v>
      </c>
    </row>
    <row r="4111" spans="2:51" s="12" customFormat="1">
      <c r="B4111" s="147"/>
      <c r="D4111" s="141" t="s">
        <v>176</v>
      </c>
      <c r="E4111" s="148" t="s">
        <v>19</v>
      </c>
      <c r="F4111" s="149" t="s">
        <v>943</v>
      </c>
      <c r="H4111" s="148" t="s">
        <v>19</v>
      </c>
      <c r="I4111" s="150"/>
      <c r="L4111" s="147"/>
      <c r="M4111" s="151"/>
      <c r="T4111" s="152"/>
      <c r="AT4111" s="148" t="s">
        <v>176</v>
      </c>
      <c r="AU4111" s="148" t="s">
        <v>86</v>
      </c>
      <c r="AV4111" s="12" t="s">
        <v>84</v>
      </c>
      <c r="AW4111" s="12" t="s">
        <v>37</v>
      </c>
      <c r="AX4111" s="12" t="s">
        <v>76</v>
      </c>
      <c r="AY4111" s="148" t="s">
        <v>163</v>
      </c>
    </row>
    <row r="4112" spans="2:51" s="13" customFormat="1">
      <c r="B4112" s="153"/>
      <c r="D4112" s="141" t="s">
        <v>176</v>
      </c>
      <c r="E4112" s="154" t="s">
        <v>19</v>
      </c>
      <c r="F4112" s="155" t="s">
        <v>1004</v>
      </c>
      <c r="H4112" s="156">
        <v>15.2</v>
      </c>
      <c r="I4112" s="157"/>
      <c r="L4112" s="153"/>
      <c r="M4112" s="158"/>
      <c r="T4112" s="159"/>
      <c r="AT4112" s="154" t="s">
        <v>176</v>
      </c>
      <c r="AU4112" s="154" t="s">
        <v>86</v>
      </c>
      <c r="AV4112" s="13" t="s">
        <v>86</v>
      </c>
      <c r="AW4112" s="13" t="s">
        <v>37</v>
      </c>
      <c r="AX4112" s="13" t="s">
        <v>76</v>
      </c>
      <c r="AY4112" s="154" t="s">
        <v>163</v>
      </c>
    </row>
    <row r="4113" spans="2:51" s="12" customFormat="1">
      <c r="B4113" s="147"/>
      <c r="D4113" s="141" t="s">
        <v>176</v>
      </c>
      <c r="E4113" s="148" t="s">
        <v>19</v>
      </c>
      <c r="F4113" s="149" t="s">
        <v>555</v>
      </c>
      <c r="H4113" s="148" t="s">
        <v>19</v>
      </c>
      <c r="I4113" s="150"/>
      <c r="L4113" s="147"/>
      <c r="M4113" s="151"/>
      <c r="T4113" s="152"/>
      <c r="AT4113" s="148" t="s">
        <v>176</v>
      </c>
      <c r="AU4113" s="148" t="s">
        <v>86</v>
      </c>
      <c r="AV4113" s="12" t="s">
        <v>84</v>
      </c>
      <c r="AW4113" s="12" t="s">
        <v>37</v>
      </c>
      <c r="AX4113" s="12" t="s">
        <v>76</v>
      </c>
      <c r="AY4113" s="148" t="s">
        <v>163</v>
      </c>
    </row>
    <row r="4114" spans="2:51" s="13" customFormat="1">
      <c r="B4114" s="153"/>
      <c r="D4114" s="141" t="s">
        <v>176</v>
      </c>
      <c r="E4114" s="154" t="s">
        <v>19</v>
      </c>
      <c r="F4114" s="155" t="s">
        <v>1005</v>
      </c>
      <c r="H4114" s="156">
        <v>-1.8</v>
      </c>
      <c r="I4114" s="157"/>
      <c r="L4114" s="153"/>
      <c r="M4114" s="158"/>
      <c r="T4114" s="159"/>
      <c r="AT4114" s="154" t="s">
        <v>176</v>
      </c>
      <c r="AU4114" s="154" t="s">
        <v>86</v>
      </c>
      <c r="AV4114" s="13" t="s">
        <v>86</v>
      </c>
      <c r="AW4114" s="13" t="s">
        <v>37</v>
      </c>
      <c r="AX4114" s="13" t="s">
        <v>76</v>
      </c>
      <c r="AY4114" s="154" t="s">
        <v>163</v>
      </c>
    </row>
    <row r="4115" spans="2:51" s="12" customFormat="1">
      <c r="B4115" s="147"/>
      <c r="D4115" s="141" t="s">
        <v>176</v>
      </c>
      <c r="E4115" s="148" t="s">
        <v>19</v>
      </c>
      <c r="F4115" s="149" t="s">
        <v>558</v>
      </c>
      <c r="H4115" s="148" t="s">
        <v>19</v>
      </c>
      <c r="I4115" s="150"/>
      <c r="L4115" s="147"/>
      <c r="M4115" s="151"/>
      <c r="T4115" s="152"/>
      <c r="AT4115" s="148" t="s">
        <v>176</v>
      </c>
      <c r="AU4115" s="148" t="s">
        <v>86</v>
      </c>
      <c r="AV4115" s="12" t="s">
        <v>84</v>
      </c>
      <c r="AW4115" s="12" t="s">
        <v>37</v>
      </c>
      <c r="AX4115" s="12" t="s">
        <v>76</v>
      </c>
      <c r="AY4115" s="148" t="s">
        <v>163</v>
      </c>
    </row>
    <row r="4116" spans="2:51" s="12" customFormat="1">
      <c r="B4116" s="147"/>
      <c r="D4116" s="141" t="s">
        <v>176</v>
      </c>
      <c r="E4116" s="148" t="s">
        <v>19</v>
      </c>
      <c r="F4116" s="149" t="s">
        <v>953</v>
      </c>
      <c r="H4116" s="148" t="s">
        <v>19</v>
      </c>
      <c r="I4116" s="150"/>
      <c r="L4116" s="147"/>
      <c r="M4116" s="151"/>
      <c r="T4116" s="152"/>
      <c r="AT4116" s="148" t="s">
        <v>176</v>
      </c>
      <c r="AU4116" s="148" t="s">
        <v>86</v>
      </c>
      <c r="AV4116" s="12" t="s">
        <v>84</v>
      </c>
      <c r="AW4116" s="12" t="s">
        <v>37</v>
      </c>
      <c r="AX4116" s="12" t="s">
        <v>76</v>
      </c>
      <c r="AY4116" s="148" t="s">
        <v>163</v>
      </c>
    </row>
    <row r="4117" spans="2:51" s="13" customFormat="1">
      <c r="B4117" s="153"/>
      <c r="D4117" s="141" t="s">
        <v>176</v>
      </c>
      <c r="E4117" s="154" t="s">
        <v>19</v>
      </c>
      <c r="F4117" s="155" t="s">
        <v>1006</v>
      </c>
      <c r="H4117" s="156">
        <v>16.2</v>
      </c>
      <c r="I4117" s="157"/>
      <c r="L4117" s="153"/>
      <c r="M4117" s="158"/>
      <c r="T4117" s="159"/>
      <c r="AT4117" s="154" t="s">
        <v>176</v>
      </c>
      <c r="AU4117" s="154" t="s">
        <v>86</v>
      </c>
      <c r="AV4117" s="13" t="s">
        <v>86</v>
      </c>
      <c r="AW4117" s="13" t="s">
        <v>37</v>
      </c>
      <c r="AX4117" s="13" t="s">
        <v>76</v>
      </c>
      <c r="AY4117" s="154" t="s">
        <v>163</v>
      </c>
    </row>
    <row r="4118" spans="2:51" s="12" customFormat="1">
      <c r="B4118" s="147"/>
      <c r="D4118" s="141" t="s">
        <v>176</v>
      </c>
      <c r="E4118" s="148" t="s">
        <v>19</v>
      </c>
      <c r="F4118" s="149" t="s">
        <v>555</v>
      </c>
      <c r="H4118" s="148" t="s">
        <v>19</v>
      </c>
      <c r="I4118" s="150"/>
      <c r="L4118" s="147"/>
      <c r="M4118" s="151"/>
      <c r="T4118" s="152"/>
      <c r="AT4118" s="148" t="s">
        <v>176</v>
      </c>
      <c r="AU4118" s="148" t="s">
        <v>86</v>
      </c>
      <c r="AV4118" s="12" t="s">
        <v>84</v>
      </c>
      <c r="AW4118" s="12" t="s">
        <v>37</v>
      </c>
      <c r="AX4118" s="12" t="s">
        <v>76</v>
      </c>
      <c r="AY4118" s="148" t="s">
        <v>163</v>
      </c>
    </row>
    <row r="4119" spans="2:51" s="13" customFormat="1">
      <c r="B4119" s="153"/>
      <c r="D4119" s="141" t="s">
        <v>176</v>
      </c>
      <c r="E4119" s="154" t="s">
        <v>19</v>
      </c>
      <c r="F4119" s="155" t="s">
        <v>998</v>
      </c>
      <c r="H4119" s="156">
        <v>-1.4</v>
      </c>
      <c r="I4119" s="157"/>
      <c r="L4119" s="153"/>
      <c r="M4119" s="158"/>
      <c r="T4119" s="159"/>
      <c r="AT4119" s="154" t="s">
        <v>176</v>
      </c>
      <c r="AU4119" s="154" t="s">
        <v>86</v>
      </c>
      <c r="AV4119" s="13" t="s">
        <v>86</v>
      </c>
      <c r="AW4119" s="13" t="s">
        <v>37</v>
      </c>
      <c r="AX4119" s="13" t="s">
        <v>76</v>
      </c>
      <c r="AY4119" s="154" t="s">
        <v>163</v>
      </c>
    </row>
    <row r="4120" spans="2:51" s="12" customFormat="1">
      <c r="B4120" s="147"/>
      <c r="D4120" s="141" t="s">
        <v>176</v>
      </c>
      <c r="E4120" s="148" t="s">
        <v>19</v>
      </c>
      <c r="F4120" s="149" t="s">
        <v>955</v>
      </c>
      <c r="H4120" s="148" t="s">
        <v>19</v>
      </c>
      <c r="I4120" s="150"/>
      <c r="L4120" s="147"/>
      <c r="M4120" s="151"/>
      <c r="T4120" s="152"/>
      <c r="AT4120" s="148" t="s">
        <v>176</v>
      </c>
      <c r="AU4120" s="148" t="s">
        <v>86</v>
      </c>
      <c r="AV4120" s="12" t="s">
        <v>84</v>
      </c>
      <c r="AW4120" s="12" t="s">
        <v>37</v>
      </c>
      <c r="AX4120" s="12" t="s">
        <v>76</v>
      </c>
      <c r="AY4120" s="148" t="s">
        <v>163</v>
      </c>
    </row>
    <row r="4121" spans="2:51" s="13" customFormat="1">
      <c r="B4121" s="153"/>
      <c r="D4121" s="141" t="s">
        <v>176</v>
      </c>
      <c r="E4121" s="154" t="s">
        <v>19</v>
      </c>
      <c r="F4121" s="155" t="s">
        <v>1007</v>
      </c>
      <c r="H4121" s="156">
        <v>9.1999999999999993</v>
      </c>
      <c r="I4121" s="157"/>
      <c r="L4121" s="153"/>
      <c r="M4121" s="158"/>
      <c r="T4121" s="159"/>
      <c r="AT4121" s="154" t="s">
        <v>176</v>
      </c>
      <c r="AU4121" s="154" t="s">
        <v>86</v>
      </c>
      <c r="AV4121" s="13" t="s">
        <v>86</v>
      </c>
      <c r="AW4121" s="13" t="s">
        <v>37</v>
      </c>
      <c r="AX4121" s="13" t="s">
        <v>76</v>
      </c>
      <c r="AY4121" s="154" t="s">
        <v>163</v>
      </c>
    </row>
    <row r="4122" spans="2:51" s="12" customFormat="1">
      <c r="B4122" s="147"/>
      <c r="D4122" s="141" t="s">
        <v>176</v>
      </c>
      <c r="E4122" s="148" t="s">
        <v>19</v>
      </c>
      <c r="F4122" s="149" t="s">
        <v>555</v>
      </c>
      <c r="H4122" s="148" t="s">
        <v>19</v>
      </c>
      <c r="I4122" s="150"/>
      <c r="L4122" s="147"/>
      <c r="M4122" s="151"/>
      <c r="T4122" s="152"/>
      <c r="AT4122" s="148" t="s">
        <v>176</v>
      </c>
      <c r="AU4122" s="148" t="s">
        <v>86</v>
      </c>
      <c r="AV4122" s="12" t="s">
        <v>84</v>
      </c>
      <c r="AW4122" s="12" t="s">
        <v>37</v>
      </c>
      <c r="AX4122" s="12" t="s">
        <v>76</v>
      </c>
      <c r="AY4122" s="148" t="s">
        <v>163</v>
      </c>
    </row>
    <row r="4123" spans="2:51" s="13" customFormat="1">
      <c r="B4123" s="153"/>
      <c r="D4123" s="141" t="s">
        <v>176</v>
      </c>
      <c r="E4123" s="154" t="s">
        <v>19</v>
      </c>
      <c r="F4123" s="155" t="s">
        <v>998</v>
      </c>
      <c r="H4123" s="156">
        <v>-1.4</v>
      </c>
      <c r="I4123" s="157"/>
      <c r="L4123" s="153"/>
      <c r="M4123" s="158"/>
      <c r="T4123" s="159"/>
      <c r="AT4123" s="154" t="s">
        <v>176</v>
      </c>
      <c r="AU4123" s="154" t="s">
        <v>86</v>
      </c>
      <c r="AV4123" s="13" t="s">
        <v>86</v>
      </c>
      <c r="AW4123" s="13" t="s">
        <v>37</v>
      </c>
      <c r="AX4123" s="13" t="s">
        <v>76</v>
      </c>
      <c r="AY4123" s="154" t="s">
        <v>163</v>
      </c>
    </row>
    <row r="4124" spans="2:51" s="12" customFormat="1">
      <c r="B4124" s="147"/>
      <c r="D4124" s="141" t="s">
        <v>176</v>
      </c>
      <c r="E4124" s="148" t="s">
        <v>19</v>
      </c>
      <c r="F4124" s="149" t="s">
        <v>960</v>
      </c>
      <c r="H4124" s="148" t="s">
        <v>19</v>
      </c>
      <c r="I4124" s="150"/>
      <c r="L4124" s="147"/>
      <c r="M4124" s="151"/>
      <c r="T4124" s="152"/>
      <c r="AT4124" s="148" t="s">
        <v>176</v>
      </c>
      <c r="AU4124" s="148" t="s">
        <v>86</v>
      </c>
      <c r="AV4124" s="12" t="s">
        <v>84</v>
      </c>
      <c r="AW4124" s="12" t="s">
        <v>37</v>
      </c>
      <c r="AX4124" s="12" t="s">
        <v>76</v>
      </c>
      <c r="AY4124" s="148" t="s">
        <v>163</v>
      </c>
    </row>
    <row r="4125" spans="2:51" s="13" customFormat="1" ht="20.399999999999999">
      <c r="B4125" s="153"/>
      <c r="D4125" s="141" t="s">
        <v>176</v>
      </c>
      <c r="E4125" s="154" t="s">
        <v>19</v>
      </c>
      <c r="F4125" s="155" t="s">
        <v>1002</v>
      </c>
      <c r="H4125" s="156">
        <v>43.2</v>
      </c>
      <c r="I4125" s="157"/>
      <c r="L4125" s="153"/>
      <c r="M4125" s="158"/>
      <c r="T4125" s="159"/>
      <c r="AT4125" s="154" t="s">
        <v>176</v>
      </c>
      <c r="AU4125" s="154" t="s">
        <v>86</v>
      </c>
      <c r="AV4125" s="13" t="s">
        <v>86</v>
      </c>
      <c r="AW4125" s="13" t="s">
        <v>37</v>
      </c>
      <c r="AX4125" s="13" t="s">
        <v>76</v>
      </c>
      <c r="AY4125" s="154" t="s">
        <v>163</v>
      </c>
    </row>
    <row r="4126" spans="2:51" s="12" customFormat="1">
      <c r="B4126" s="147"/>
      <c r="D4126" s="141" t="s">
        <v>176</v>
      </c>
      <c r="E4126" s="148" t="s">
        <v>19</v>
      </c>
      <c r="F4126" s="149" t="s">
        <v>555</v>
      </c>
      <c r="H4126" s="148" t="s">
        <v>19</v>
      </c>
      <c r="I4126" s="150"/>
      <c r="L4126" s="147"/>
      <c r="M4126" s="151"/>
      <c r="T4126" s="152"/>
      <c r="AT4126" s="148" t="s">
        <v>176</v>
      </c>
      <c r="AU4126" s="148" t="s">
        <v>86</v>
      </c>
      <c r="AV4126" s="12" t="s">
        <v>84</v>
      </c>
      <c r="AW4126" s="12" t="s">
        <v>37</v>
      </c>
      <c r="AX4126" s="12" t="s">
        <v>76</v>
      </c>
      <c r="AY4126" s="148" t="s">
        <v>163</v>
      </c>
    </row>
    <row r="4127" spans="2:51" s="13" customFormat="1">
      <c r="B4127" s="153"/>
      <c r="D4127" s="141" t="s">
        <v>176</v>
      </c>
      <c r="E4127" s="154" t="s">
        <v>19</v>
      </c>
      <c r="F4127" s="155" t="s">
        <v>1008</v>
      </c>
      <c r="H4127" s="156">
        <v>-5.12</v>
      </c>
      <c r="I4127" s="157"/>
      <c r="L4127" s="153"/>
      <c r="M4127" s="158"/>
      <c r="T4127" s="159"/>
      <c r="AT4127" s="154" t="s">
        <v>176</v>
      </c>
      <c r="AU4127" s="154" t="s">
        <v>86</v>
      </c>
      <c r="AV4127" s="13" t="s">
        <v>86</v>
      </c>
      <c r="AW4127" s="13" t="s">
        <v>37</v>
      </c>
      <c r="AX4127" s="13" t="s">
        <v>76</v>
      </c>
      <c r="AY4127" s="154" t="s">
        <v>163</v>
      </c>
    </row>
    <row r="4128" spans="2:51" s="14" customFormat="1">
      <c r="B4128" s="160"/>
      <c r="D4128" s="141" t="s">
        <v>176</v>
      </c>
      <c r="E4128" s="161" t="s">
        <v>19</v>
      </c>
      <c r="F4128" s="162" t="s">
        <v>178</v>
      </c>
      <c r="H4128" s="163">
        <v>156.76</v>
      </c>
      <c r="I4128" s="164"/>
      <c r="L4128" s="160"/>
      <c r="M4128" s="165"/>
      <c r="T4128" s="166"/>
      <c r="AT4128" s="161" t="s">
        <v>176</v>
      </c>
      <c r="AU4128" s="161" t="s">
        <v>86</v>
      </c>
      <c r="AV4128" s="14" t="s">
        <v>170</v>
      </c>
      <c r="AW4128" s="14" t="s">
        <v>37</v>
      </c>
      <c r="AX4128" s="14" t="s">
        <v>84</v>
      </c>
      <c r="AY4128" s="161" t="s">
        <v>163</v>
      </c>
    </row>
    <row r="4129" spans="2:65" s="1" customFormat="1" ht="24.15" customHeight="1">
      <c r="B4129" s="33"/>
      <c r="C4129" s="128" t="s">
        <v>2753</v>
      </c>
      <c r="D4129" s="128" t="s">
        <v>165</v>
      </c>
      <c r="E4129" s="129" t="s">
        <v>2754</v>
      </c>
      <c r="F4129" s="130" t="s">
        <v>2755</v>
      </c>
      <c r="G4129" s="131" t="s">
        <v>1696</v>
      </c>
      <c r="H4129" s="185"/>
      <c r="I4129" s="133"/>
      <c r="J4129" s="134">
        <f>ROUND(I4129*H4129,2)</f>
        <v>0</v>
      </c>
      <c r="K4129" s="130" t="s">
        <v>169</v>
      </c>
      <c r="L4129" s="33"/>
      <c r="M4129" s="135" t="s">
        <v>19</v>
      </c>
      <c r="N4129" s="136" t="s">
        <v>47</v>
      </c>
      <c r="P4129" s="137">
        <f>O4129*H4129</f>
        <v>0</v>
      </c>
      <c r="Q4129" s="137">
        <v>0</v>
      </c>
      <c r="R4129" s="137">
        <f>Q4129*H4129</f>
        <v>0</v>
      </c>
      <c r="S4129" s="137">
        <v>0</v>
      </c>
      <c r="T4129" s="138">
        <f>S4129*H4129</f>
        <v>0</v>
      </c>
      <c r="AR4129" s="139" t="s">
        <v>302</v>
      </c>
      <c r="AT4129" s="139" t="s">
        <v>165</v>
      </c>
      <c r="AU4129" s="139" t="s">
        <v>86</v>
      </c>
      <c r="AY4129" s="18" t="s">
        <v>163</v>
      </c>
      <c r="BE4129" s="140">
        <f>IF(N4129="základní",J4129,0)</f>
        <v>0</v>
      </c>
      <c r="BF4129" s="140">
        <f>IF(N4129="snížená",J4129,0)</f>
        <v>0</v>
      </c>
      <c r="BG4129" s="140">
        <f>IF(N4129="zákl. přenesená",J4129,0)</f>
        <v>0</v>
      </c>
      <c r="BH4129" s="140">
        <f>IF(N4129="sníž. přenesená",J4129,0)</f>
        <v>0</v>
      </c>
      <c r="BI4129" s="140">
        <f>IF(N4129="nulová",J4129,0)</f>
        <v>0</v>
      </c>
      <c r="BJ4129" s="18" t="s">
        <v>84</v>
      </c>
      <c r="BK4129" s="140">
        <f>ROUND(I4129*H4129,2)</f>
        <v>0</v>
      </c>
      <c r="BL4129" s="18" t="s">
        <v>302</v>
      </c>
      <c r="BM4129" s="139" t="s">
        <v>2756</v>
      </c>
    </row>
    <row r="4130" spans="2:65" s="1" customFormat="1" ht="28.8">
      <c r="B4130" s="33"/>
      <c r="D4130" s="141" t="s">
        <v>172</v>
      </c>
      <c r="F4130" s="142" t="s">
        <v>2757</v>
      </c>
      <c r="I4130" s="143"/>
      <c r="L4130" s="33"/>
      <c r="M4130" s="144"/>
      <c r="T4130" s="54"/>
      <c r="AT4130" s="18" t="s">
        <v>172</v>
      </c>
      <c r="AU4130" s="18" t="s">
        <v>86</v>
      </c>
    </row>
    <row r="4131" spans="2:65" s="1" customFormat="1">
      <c r="B4131" s="33"/>
      <c r="D4131" s="145" t="s">
        <v>174</v>
      </c>
      <c r="F4131" s="146" t="s">
        <v>2758</v>
      </c>
      <c r="I4131" s="143"/>
      <c r="L4131" s="33"/>
      <c r="M4131" s="144"/>
      <c r="T4131" s="54"/>
      <c r="AT4131" s="18" t="s">
        <v>174</v>
      </c>
      <c r="AU4131" s="18" t="s">
        <v>86</v>
      </c>
    </row>
    <row r="4132" spans="2:65" s="11" customFormat="1" ht="22.8" customHeight="1">
      <c r="B4132" s="116"/>
      <c r="D4132" s="117" t="s">
        <v>75</v>
      </c>
      <c r="E4132" s="126" t="s">
        <v>2759</v>
      </c>
      <c r="F4132" s="126" t="s">
        <v>2760</v>
      </c>
      <c r="I4132" s="119"/>
      <c r="J4132" s="127">
        <f>BK4132</f>
        <v>0</v>
      </c>
      <c r="L4132" s="116"/>
      <c r="M4132" s="121"/>
      <c r="P4132" s="122">
        <f>SUM(P4133:P4874)</f>
        <v>0</v>
      </c>
      <c r="R4132" s="122">
        <f>SUM(R4133:R4874)</f>
        <v>0.64511403</v>
      </c>
      <c r="T4132" s="123">
        <f>SUM(T4133:T4874)</f>
        <v>0</v>
      </c>
      <c r="AR4132" s="117" t="s">
        <v>86</v>
      </c>
      <c r="AT4132" s="124" t="s">
        <v>75</v>
      </c>
      <c r="AU4132" s="124" t="s">
        <v>84</v>
      </c>
      <c r="AY4132" s="117" t="s">
        <v>163</v>
      </c>
      <c r="BK4132" s="125">
        <f>SUM(BK4133:BK4874)</f>
        <v>0</v>
      </c>
    </row>
    <row r="4133" spans="2:65" s="1" customFormat="1" ht="24.15" customHeight="1">
      <c r="B4133" s="33"/>
      <c r="C4133" s="128" t="s">
        <v>2761</v>
      </c>
      <c r="D4133" s="128" t="s">
        <v>165</v>
      </c>
      <c r="E4133" s="129" t="s">
        <v>2762</v>
      </c>
      <c r="F4133" s="130" t="s">
        <v>2763</v>
      </c>
      <c r="G4133" s="131" t="s">
        <v>187</v>
      </c>
      <c r="H4133" s="132">
        <v>1283.2560000000001</v>
      </c>
      <c r="I4133" s="133"/>
      <c r="J4133" s="134">
        <f>ROUND(I4133*H4133,2)</f>
        <v>0</v>
      </c>
      <c r="K4133" s="130" t="s">
        <v>169</v>
      </c>
      <c r="L4133" s="33"/>
      <c r="M4133" s="135" t="s">
        <v>19</v>
      </c>
      <c r="N4133" s="136" t="s">
        <v>47</v>
      </c>
      <c r="P4133" s="137">
        <f>O4133*H4133</f>
        <v>0</v>
      </c>
      <c r="Q4133" s="137">
        <v>0</v>
      </c>
      <c r="R4133" s="137">
        <f>Q4133*H4133</f>
        <v>0</v>
      </c>
      <c r="S4133" s="137">
        <v>0</v>
      </c>
      <c r="T4133" s="138">
        <f>S4133*H4133</f>
        <v>0</v>
      </c>
      <c r="AR4133" s="139" t="s">
        <v>302</v>
      </c>
      <c r="AT4133" s="139" t="s">
        <v>165</v>
      </c>
      <c r="AU4133" s="139" t="s">
        <v>86</v>
      </c>
      <c r="AY4133" s="18" t="s">
        <v>163</v>
      </c>
      <c r="BE4133" s="140">
        <f>IF(N4133="základní",J4133,0)</f>
        <v>0</v>
      </c>
      <c r="BF4133" s="140">
        <f>IF(N4133="snížená",J4133,0)</f>
        <v>0</v>
      </c>
      <c r="BG4133" s="140">
        <f>IF(N4133="zákl. přenesená",J4133,0)</f>
        <v>0</v>
      </c>
      <c r="BH4133" s="140">
        <f>IF(N4133="sníž. přenesená",J4133,0)</f>
        <v>0</v>
      </c>
      <c r="BI4133" s="140">
        <f>IF(N4133="nulová",J4133,0)</f>
        <v>0</v>
      </c>
      <c r="BJ4133" s="18" t="s">
        <v>84</v>
      </c>
      <c r="BK4133" s="140">
        <f>ROUND(I4133*H4133,2)</f>
        <v>0</v>
      </c>
      <c r="BL4133" s="18" t="s">
        <v>302</v>
      </c>
      <c r="BM4133" s="139" t="s">
        <v>2764</v>
      </c>
    </row>
    <row r="4134" spans="2:65" s="1" customFormat="1">
      <c r="B4134" s="33"/>
      <c r="D4134" s="141" t="s">
        <v>172</v>
      </c>
      <c r="F4134" s="142" t="s">
        <v>2765</v>
      </c>
      <c r="I4134" s="143"/>
      <c r="L4134" s="33"/>
      <c r="M4134" s="144"/>
      <c r="T4134" s="54"/>
      <c r="AT4134" s="18" t="s">
        <v>172</v>
      </c>
      <c r="AU4134" s="18" t="s">
        <v>86</v>
      </c>
    </row>
    <row r="4135" spans="2:65" s="1" customFormat="1">
      <c r="B4135" s="33"/>
      <c r="D4135" s="145" t="s">
        <v>174</v>
      </c>
      <c r="F4135" s="146" t="s">
        <v>2766</v>
      </c>
      <c r="I4135" s="143"/>
      <c r="L4135" s="33"/>
      <c r="M4135" s="144"/>
      <c r="T4135" s="54"/>
      <c r="AT4135" s="18" t="s">
        <v>174</v>
      </c>
      <c r="AU4135" s="18" t="s">
        <v>86</v>
      </c>
    </row>
    <row r="4136" spans="2:65" s="12" customFormat="1">
      <c r="B4136" s="147"/>
      <c r="D4136" s="141" t="s">
        <v>176</v>
      </c>
      <c r="E4136" s="148" t="s">
        <v>19</v>
      </c>
      <c r="F4136" s="149" t="s">
        <v>2767</v>
      </c>
      <c r="H4136" s="148" t="s">
        <v>19</v>
      </c>
      <c r="I4136" s="150"/>
      <c r="L4136" s="147"/>
      <c r="M4136" s="151"/>
      <c r="T4136" s="152"/>
      <c r="AT4136" s="148" t="s">
        <v>176</v>
      </c>
      <c r="AU4136" s="148" t="s">
        <v>86</v>
      </c>
      <c r="AV4136" s="12" t="s">
        <v>84</v>
      </c>
      <c r="AW4136" s="12" t="s">
        <v>37</v>
      </c>
      <c r="AX4136" s="12" t="s">
        <v>76</v>
      </c>
      <c r="AY4136" s="148" t="s">
        <v>163</v>
      </c>
    </row>
    <row r="4137" spans="2:65" s="12" customFormat="1">
      <c r="B4137" s="147"/>
      <c r="D4137" s="141" t="s">
        <v>176</v>
      </c>
      <c r="E4137" s="148" t="s">
        <v>19</v>
      </c>
      <c r="F4137" s="149" t="s">
        <v>511</v>
      </c>
      <c r="H4137" s="148" t="s">
        <v>19</v>
      </c>
      <c r="I4137" s="150"/>
      <c r="L4137" s="147"/>
      <c r="M4137" s="151"/>
      <c r="T4137" s="152"/>
      <c r="AT4137" s="148" t="s">
        <v>176</v>
      </c>
      <c r="AU4137" s="148" t="s">
        <v>86</v>
      </c>
      <c r="AV4137" s="12" t="s">
        <v>84</v>
      </c>
      <c r="AW4137" s="12" t="s">
        <v>37</v>
      </c>
      <c r="AX4137" s="12" t="s">
        <v>76</v>
      </c>
      <c r="AY4137" s="148" t="s">
        <v>163</v>
      </c>
    </row>
    <row r="4138" spans="2:65" s="12" customFormat="1">
      <c r="B4138" s="147"/>
      <c r="D4138" s="141" t="s">
        <v>176</v>
      </c>
      <c r="E4138" s="148" t="s">
        <v>19</v>
      </c>
      <c r="F4138" s="149" t="s">
        <v>909</v>
      </c>
      <c r="H4138" s="148" t="s">
        <v>19</v>
      </c>
      <c r="I4138" s="150"/>
      <c r="L4138" s="147"/>
      <c r="M4138" s="151"/>
      <c r="T4138" s="152"/>
      <c r="AT4138" s="148" t="s">
        <v>176</v>
      </c>
      <c r="AU4138" s="148" t="s">
        <v>86</v>
      </c>
      <c r="AV4138" s="12" t="s">
        <v>84</v>
      </c>
      <c r="AW4138" s="12" t="s">
        <v>37</v>
      </c>
      <c r="AX4138" s="12" t="s">
        <v>76</v>
      </c>
      <c r="AY4138" s="148" t="s">
        <v>163</v>
      </c>
    </row>
    <row r="4139" spans="2:65" s="13" customFormat="1" ht="20.399999999999999">
      <c r="B4139" s="153"/>
      <c r="D4139" s="141" t="s">
        <v>176</v>
      </c>
      <c r="E4139" s="154" t="s">
        <v>19</v>
      </c>
      <c r="F4139" s="155" t="s">
        <v>910</v>
      </c>
      <c r="H4139" s="156">
        <v>57.51</v>
      </c>
      <c r="I4139" s="157"/>
      <c r="L4139" s="153"/>
      <c r="M4139" s="158"/>
      <c r="T4139" s="159"/>
      <c r="AT4139" s="154" t="s">
        <v>176</v>
      </c>
      <c r="AU4139" s="154" t="s">
        <v>86</v>
      </c>
      <c r="AV4139" s="13" t="s">
        <v>86</v>
      </c>
      <c r="AW4139" s="13" t="s">
        <v>37</v>
      </c>
      <c r="AX4139" s="13" t="s">
        <v>76</v>
      </c>
      <c r="AY4139" s="154" t="s">
        <v>163</v>
      </c>
    </row>
    <row r="4140" spans="2:65" s="12" customFormat="1">
      <c r="B4140" s="147"/>
      <c r="D4140" s="141" t="s">
        <v>176</v>
      </c>
      <c r="E4140" s="148" t="s">
        <v>19</v>
      </c>
      <c r="F4140" s="149" t="s">
        <v>555</v>
      </c>
      <c r="H4140" s="148" t="s">
        <v>19</v>
      </c>
      <c r="I4140" s="150"/>
      <c r="L4140" s="147"/>
      <c r="M4140" s="151"/>
      <c r="T4140" s="152"/>
      <c r="AT4140" s="148" t="s">
        <v>176</v>
      </c>
      <c r="AU4140" s="148" t="s">
        <v>86</v>
      </c>
      <c r="AV4140" s="12" t="s">
        <v>84</v>
      </c>
      <c r="AW4140" s="12" t="s">
        <v>37</v>
      </c>
      <c r="AX4140" s="12" t="s">
        <v>76</v>
      </c>
      <c r="AY4140" s="148" t="s">
        <v>163</v>
      </c>
    </row>
    <row r="4141" spans="2:65" s="13" customFormat="1" ht="30.6">
      <c r="B4141" s="153"/>
      <c r="D4141" s="141" t="s">
        <v>176</v>
      </c>
      <c r="E4141" s="154" t="s">
        <v>19</v>
      </c>
      <c r="F4141" s="155" t="s">
        <v>911</v>
      </c>
      <c r="H4141" s="156">
        <v>-11.334</v>
      </c>
      <c r="I4141" s="157"/>
      <c r="L4141" s="153"/>
      <c r="M4141" s="158"/>
      <c r="T4141" s="159"/>
      <c r="AT4141" s="154" t="s">
        <v>176</v>
      </c>
      <c r="AU4141" s="154" t="s">
        <v>86</v>
      </c>
      <c r="AV4141" s="13" t="s">
        <v>86</v>
      </c>
      <c r="AW4141" s="13" t="s">
        <v>37</v>
      </c>
      <c r="AX4141" s="13" t="s">
        <v>76</v>
      </c>
      <c r="AY4141" s="154" t="s">
        <v>163</v>
      </c>
    </row>
    <row r="4142" spans="2:65" s="12" customFormat="1">
      <c r="B4142" s="147"/>
      <c r="D4142" s="141" t="s">
        <v>176</v>
      </c>
      <c r="E4142" s="148" t="s">
        <v>19</v>
      </c>
      <c r="F4142" s="149" t="s">
        <v>912</v>
      </c>
      <c r="H4142" s="148" t="s">
        <v>19</v>
      </c>
      <c r="I4142" s="150"/>
      <c r="L4142" s="147"/>
      <c r="M4142" s="151"/>
      <c r="T4142" s="152"/>
      <c r="AT4142" s="148" t="s">
        <v>176</v>
      </c>
      <c r="AU4142" s="148" t="s">
        <v>86</v>
      </c>
      <c r="AV4142" s="12" t="s">
        <v>84</v>
      </c>
      <c r="AW4142" s="12" t="s">
        <v>37</v>
      </c>
      <c r="AX4142" s="12" t="s">
        <v>76</v>
      </c>
      <c r="AY4142" s="148" t="s">
        <v>163</v>
      </c>
    </row>
    <row r="4143" spans="2:65" s="13" customFormat="1">
      <c r="B4143" s="153"/>
      <c r="D4143" s="141" t="s">
        <v>176</v>
      </c>
      <c r="E4143" s="154" t="s">
        <v>19</v>
      </c>
      <c r="F4143" s="155" t="s">
        <v>913</v>
      </c>
      <c r="H4143" s="156">
        <v>36.18</v>
      </c>
      <c r="I4143" s="157"/>
      <c r="L4143" s="153"/>
      <c r="M4143" s="158"/>
      <c r="T4143" s="159"/>
      <c r="AT4143" s="154" t="s">
        <v>176</v>
      </c>
      <c r="AU4143" s="154" t="s">
        <v>86</v>
      </c>
      <c r="AV4143" s="13" t="s">
        <v>86</v>
      </c>
      <c r="AW4143" s="13" t="s">
        <v>37</v>
      </c>
      <c r="AX4143" s="13" t="s">
        <v>76</v>
      </c>
      <c r="AY4143" s="154" t="s">
        <v>163</v>
      </c>
    </row>
    <row r="4144" spans="2:65" s="12" customFormat="1">
      <c r="B4144" s="147"/>
      <c r="D4144" s="141" t="s">
        <v>176</v>
      </c>
      <c r="E4144" s="148" t="s">
        <v>19</v>
      </c>
      <c r="F4144" s="149" t="s">
        <v>555</v>
      </c>
      <c r="H4144" s="148" t="s">
        <v>19</v>
      </c>
      <c r="I4144" s="150"/>
      <c r="L4144" s="147"/>
      <c r="M4144" s="151"/>
      <c r="T4144" s="152"/>
      <c r="AT4144" s="148" t="s">
        <v>176</v>
      </c>
      <c r="AU4144" s="148" t="s">
        <v>86</v>
      </c>
      <c r="AV4144" s="12" t="s">
        <v>84</v>
      </c>
      <c r="AW4144" s="12" t="s">
        <v>37</v>
      </c>
      <c r="AX4144" s="12" t="s">
        <v>76</v>
      </c>
      <c r="AY4144" s="148" t="s">
        <v>163</v>
      </c>
    </row>
    <row r="4145" spans="2:51" s="13" customFormat="1">
      <c r="B4145" s="153"/>
      <c r="D4145" s="141" t="s">
        <v>176</v>
      </c>
      <c r="E4145" s="154" t="s">
        <v>19</v>
      </c>
      <c r="F4145" s="155" t="s">
        <v>914</v>
      </c>
      <c r="H4145" s="156">
        <v>-5.1760000000000002</v>
      </c>
      <c r="I4145" s="157"/>
      <c r="L4145" s="153"/>
      <c r="M4145" s="158"/>
      <c r="T4145" s="159"/>
      <c r="AT4145" s="154" t="s">
        <v>176</v>
      </c>
      <c r="AU4145" s="154" t="s">
        <v>86</v>
      </c>
      <c r="AV4145" s="13" t="s">
        <v>86</v>
      </c>
      <c r="AW4145" s="13" t="s">
        <v>37</v>
      </c>
      <c r="AX4145" s="13" t="s">
        <v>76</v>
      </c>
      <c r="AY4145" s="154" t="s">
        <v>163</v>
      </c>
    </row>
    <row r="4146" spans="2:51" s="12" customFormat="1">
      <c r="B4146" s="147"/>
      <c r="D4146" s="141" t="s">
        <v>176</v>
      </c>
      <c r="E4146" s="148" t="s">
        <v>19</v>
      </c>
      <c r="F4146" s="149" t="s">
        <v>915</v>
      </c>
      <c r="H4146" s="148" t="s">
        <v>19</v>
      </c>
      <c r="I4146" s="150"/>
      <c r="L4146" s="147"/>
      <c r="M4146" s="151"/>
      <c r="T4146" s="152"/>
      <c r="AT4146" s="148" t="s">
        <v>176</v>
      </c>
      <c r="AU4146" s="148" t="s">
        <v>86</v>
      </c>
      <c r="AV4146" s="12" t="s">
        <v>84</v>
      </c>
      <c r="AW4146" s="12" t="s">
        <v>37</v>
      </c>
      <c r="AX4146" s="12" t="s">
        <v>76</v>
      </c>
      <c r="AY4146" s="148" t="s">
        <v>163</v>
      </c>
    </row>
    <row r="4147" spans="2:51" s="13" customFormat="1" ht="20.399999999999999">
      <c r="B4147" s="153"/>
      <c r="D4147" s="141" t="s">
        <v>176</v>
      </c>
      <c r="E4147" s="154" t="s">
        <v>19</v>
      </c>
      <c r="F4147" s="155" t="s">
        <v>1021</v>
      </c>
      <c r="H4147" s="156">
        <v>8.4</v>
      </c>
      <c r="I4147" s="157"/>
      <c r="L4147" s="153"/>
      <c r="M4147" s="158"/>
      <c r="T4147" s="159"/>
      <c r="AT4147" s="154" t="s">
        <v>176</v>
      </c>
      <c r="AU4147" s="154" t="s">
        <v>86</v>
      </c>
      <c r="AV4147" s="13" t="s">
        <v>86</v>
      </c>
      <c r="AW4147" s="13" t="s">
        <v>37</v>
      </c>
      <c r="AX4147" s="13" t="s">
        <v>76</v>
      </c>
      <c r="AY4147" s="154" t="s">
        <v>163</v>
      </c>
    </row>
    <row r="4148" spans="2:51" s="12" customFormat="1">
      <c r="B4148" s="147"/>
      <c r="D4148" s="141" t="s">
        <v>176</v>
      </c>
      <c r="E4148" s="148" t="s">
        <v>19</v>
      </c>
      <c r="F4148" s="149" t="s">
        <v>1022</v>
      </c>
      <c r="H4148" s="148" t="s">
        <v>19</v>
      </c>
      <c r="I4148" s="150"/>
      <c r="L4148" s="147"/>
      <c r="M4148" s="151"/>
      <c r="T4148" s="152"/>
      <c r="AT4148" s="148" t="s">
        <v>176</v>
      </c>
      <c r="AU4148" s="148" t="s">
        <v>86</v>
      </c>
      <c r="AV4148" s="12" t="s">
        <v>84</v>
      </c>
      <c r="AW4148" s="12" t="s">
        <v>37</v>
      </c>
      <c r="AX4148" s="12" t="s">
        <v>76</v>
      </c>
      <c r="AY4148" s="148" t="s">
        <v>163</v>
      </c>
    </row>
    <row r="4149" spans="2:51" s="13" customFormat="1">
      <c r="B4149" s="153"/>
      <c r="D4149" s="141" t="s">
        <v>176</v>
      </c>
      <c r="E4149" s="154" t="s">
        <v>19</v>
      </c>
      <c r="F4149" s="155" t="s">
        <v>1023</v>
      </c>
      <c r="H4149" s="156">
        <v>2.1000000000000001E-2</v>
      </c>
      <c r="I4149" s="157"/>
      <c r="L4149" s="153"/>
      <c r="M4149" s="158"/>
      <c r="T4149" s="159"/>
      <c r="AT4149" s="154" t="s">
        <v>176</v>
      </c>
      <c r="AU4149" s="154" t="s">
        <v>86</v>
      </c>
      <c r="AV4149" s="13" t="s">
        <v>86</v>
      </c>
      <c r="AW4149" s="13" t="s">
        <v>37</v>
      </c>
      <c r="AX4149" s="13" t="s">
        <v>76</v>
      </c>
      <c r="AY4149" s="154" t="s">
        <v>163</v>
      </c>
    </row>
    <row r="4150" spans="2:51" s="12" customFormat="1">
      <c r="B4150" s="147"/>
      <c r="D4150" s="141" t="s">
        <v>176</v>
      </c>
      <c r="E4150" s="148" t="s">
        <v>19</v>
      </c>
      <c r="F4150" s="149" t="s">
        <v>917</v>
      </c>
      <c r="H4150" s="148" t="s">
        <v>19</v>
      </c>
      <c r="I4150" s="150"/>
      <c r="L4150" s="147"/>
      <c r="M4150" s="151"/>
      <c r="T4150" s="152"/>
      <c r="AT4150" s="148" t="s">
        <v>176</v>
      </c>
      <c r="AU4150" s="148" t="s">
        <v>86</v>
      </c>
      <c r="AV4150" s="12" t="s">
        <v>84</v>
      </c>
      <c r="AW4150" s="12" t="s">
        <v>37</v>
      </c>
      <c r="AX4150" s="12" t="s">
        <v>76</v>
      </c>
      <c r="AY4150" s="148" t="s">
        <v>163</v>
      </c>
    </row>
    <row r="4151" spans="2:51" s="13" customFormat="1">
      <c r="B4151" s="153"/>
      <c r="D4151" s="141" t="s">
        <v>176</v>
      </c>
      <c r="E4151" s="154" t="s">
        <v>19</v>
      </c>
      <c r="F4151" s="155" t="s">
        <v>1024</v>
      </c>
      <c r="H4151" s="156">
        <v>3.78</v>
      </c>
      <c r="I4151" s="157"/>
      <c r="L4151" s="153"/>
      <c r="M4151" s="158"/>
      <c r="T4151" s="159"/>
      <c r="AT4151" s="154" t="s">
        <v>176</v>
      </c>
      <c r="AU4151" s="154" t="s">
        <v>86</v>
      </c>
      <c r="AV4151" s="13" t="s">
        <v>86</v>
      </c>
      <c r="AW4151" s="13" t="s">
        <v>37</v>
      </c>
      <c r="AX4151" s="13" t="s">
        <v>76</v>
      </c>
      <c r="AY4151" s="154" t="s">
        <v>163</v>
      </c>
    </row>
    <row r="4152" spans="2:51" s="12" customFormat="1">
      <c r="B4152" s="147"/>
      <c r="D4152" s="141" t="s">
        <v>176</v>
      </c>
      <c r="E4152" s="148" t="s">
        <v>19</v>
      </c>
      <c r="F4152" s="149" t="s">
        <v>1022</v>
      </c>
      <c r="H4152" s="148" t="s">
        <v>19</v>
      </c>
      <c r="I4152" s="150"/>
      <c r="L4152" s="147"/>
      <c r="M4152" s="151"/>
      <c r="T4152" s="152"/>
      <c r="AT4152" s="148" t="s">
        <v>176</v>
      </c>
      <c r="AU4152" s="148" t="s">
        <v>86</v>
      </c>
      <c r="AV4152" s="12" t="s">
        <v>84</v>
      </c>
      <c r="AW4152" s="12" t="s">
        <v>37</v>
      </c>
      <c r="AX4152" s="12" t="s">
        <v>76</v>
      </c>
      <c r="AY4152" s="148" t="s">
        <v>163</v>
      </c>
    </row>
    <row r="4153" spans="2:51" s="13" customFormat="1">
      <c r="B4153" s="153"/>
      <c r="D4153" s="141" t="s">
        <v>176</v>
      </c>
      <c r="E4153" s="154" t="s">
        <v>19</v>
      </c>
      <c r="F4153" s="155" t="s">
        <v>1023</v>
      </c>
      <c r="H4153" s="156">
        <v>2.1000000000000001E-2</v>
      </c>
      <c r="I4153" s="157"/>
      <c r="L4153" s="153"/>
      <c r="M4153" s="158"/>
      <c r="T4153" s="159"/>
      <c r="AT4153" s="154" t="s">
        <v>176</v>
      </c>
      <c r="AU4153" s="154" t="s">
        <v>86</v>
      </c>
      <c r="AV4153" s="13" t="s">
        <v>86</v>
      </c>
      <c r="AW4153" s="13" t="s">
        <v>37</v>
      </c>
      <c r="AX4153" s="13" t="s">
        <v>76</v>
      </c>
      <c r="AY4153" s="154" t="s">
        <v>163</v>
      </c>
    </row>
    <row r="4154" spans="2:51" s="12" customFormat="1">
      <c r="B4154" s="147"/>
      <c r="D4154" s="141" t="s">
        <v>176</v>
      </c>
      <c r="E4154" s="148" t="s">
        <v>19</v>
      </c>
      <c r="F4154" s="149" t="s">
        <v>919</v>
      </c>
      <c r="H4154" s="148" t="s">
        <v>19</v>
      </c>
      <c r="I4154" s="150"/>
      <c r="L4154" s="147"/>
      <c r="M4154" s="151"/>
      <c r="T4154" s="152"/>
      <c r="AT4154" s="148" t="s">
        <v>176</v>
      </c>
      <c r="AU4154" s="148" t="s">
        <v>86</v>
      </c>
      <c r="AV4154" s="12" t="s">
        <v>84</v>
      </c>
      <c r="AW4154" s="12" t="s">
        <v>37</v>
      </c>
      <c r="AX4154" s="12" t="s">
        <v>76</v>
      </c>
      <c r="AY4154" s="148" t="s">
        <v>163</v>
      </c>
    </row>
    <row r="4155" spans="2:51" s="13" customFormat="1">
      <c r="B4155" s="153"/>
      <c r="D4155" s="141" t="s">
        <v>176</v>
      </c>
      <c r="E4155" s="154" t="s">
        <v>19</v>
      </c>
      <c r="F4155" s="155" t="s">
        <v>1025</v>
      </c>
      <c r="H4155" s="156">
        <v>5.53</v>
      </c>
      <c r="I4155" s="157"/>
      <c r="L4155" s="153"/>
      <c r="M4155" s="158"/>
      <c r="T4155" s="159"/>
      <c r="AT4155" s="154" t="s">
        <v>176</v>
      </c>
      <c r="AU4155" s="154" t="s">
        <v>86</v>
      </c>
      <c r="AV4155" s="13" t="s">
        <v>86</v>
      </c>
      <c r="AW4155" s="13" t="s">
        <v>37</v>
      </c>
      <c r="AX4155" s="13" t="s">
        <v>76</v>
      </c>
      <c r="AY4155" s="154" t="s">
        <v>163</v>
      </c>
    </row>
    <row r="4156" spans="2:51" s="12" customFormat="1">
      <c r="B4156" s="147"/>
      <c r="D4156" s="141" t="s">
        <v>176</v>
      </c>
      <c r="E4156" s="148" t="s">
        <v>19</v>
      </c>
      <c r="F4156" s="149" t="s">
        <v>1022</v>
      </c>
      <c r="H4156" s="148" t="s">
        <v>19</v>
      </c>
      <c r="I4156" s="150"/>
      <c r="L4156" s="147"/>
      <c r="M4156" s="151"/>
      <c r="T4156" s="152"/>
      <c r="AT4156" s="148" t="s">
        <v>176</v>
      </c>
      <c r="AU4156" s="148" t="s">
        <v>86</v>
      </c>
      <c r="AV4156" s="12" t="s">
        <v>84</v>
      </c>
      <c r="AW4156" s="12" t="s">
        <v>37</v>
      </c>
      <c r="AX4156" s="12" t="s">
        <v>76</v>
      </c>
      <c r="AY4156" s="148" t="s">
        <v>163</v>
      </c>
    </row>
    <row r="4157" spans="2:51" s="13" customFormat="1">
      <c r="B4157" s="153"/>
      <c r="D4157" s="141" t="s">
        <v>176</v>
      </c>
      <c r="E4157" s="154" t="s">
        <v>19</v>
      </c>
      <c r="F4157" s="155" t="s">
        <v>1026</v>
      </c>
      <c r="H4157" s="156">
        <v>2.4E-2</v>
      </c>
      <c r="I4157" s="157"/>
      <c r="L4157" s="153"/>
      <c r="M4157" s="158"/>
      <c r="T4157" s="159"/>
      <c r="AT4157" s="154" t="s">
        <v>176</v>
      </c>
      <c r="AU4157" s="154" t="s">
        <v>86</v>
      </c>
      <c r="AV4157" s="13" t="s">
        <v>86</v>
      </c>
      <c r="AW4157" s="13" t="s">
        <v>37</v>
      </c>
      <c r="AX4157" s="13" t="s">
        <v>76</v>
      </c>
      <c r="AY4157" s="154" t="s">
        <v>163</v>
      </c>
    </row>
    <row r="4158" spans="2:51" s="12" customFormat="1">
      <c r="B4158" s="147"/>
      <c r="D4158" s="141" t="s">
        <v>176</v>
      </c>
      <c r="E4158" s="148" t="s">
        <v>19</v>
      </c>
      <c r="F4158" s="149" t="s">
        <v>922</v>
      </c>
      <c r="H4158" s="148" t="s">
        <v>19</v>
      </c>
      <c r="I4158" s="150"/>
      <c r="L4158" s="147"/>
      <c r="M4158" s="151"/>
      <c r="T4158" s="152"/>
      <c r="AT4158" s="148" t="s">
        <v>176</v>
      </c>
      <c r="AU4158" s="148" t="s">
        <v>86</v>
      </c>
      <c r="AV4158" s="12" t="s">
        <v>84</v>
      </c>
      <c r="AW4158" s="12" t="s">
        <v>37</v>
      </c>
      <c r="AX4158" s="12" t="s">
        <v>76</v>
      </c>
      <c r="AY4158" s="148" t="s">
        <v>163</v>
      </c>
    </row>
    <row r="4159" spans="2:51" s="13" customFormat="1" ht="20.399999999999999">
      <c r="B4159" s="153"/>
      <c r="D4159" s="141" t="s">
        <v>176</v>
      </c>
      <c r="E4159" s="154" t="s">
        <v>19</v>
      </c>
      <c r="F4159" s="155" t="s">
        <v>923</v>
      </c>
      <c r="H4159" s="156">
        <v>49.95</v>
      </c>
      <c r="I4159" s="157"/>
      <c r="L4159" s="153"/>
      <c r="M4159" s="158"/>
      <c r="T4159" s="159"/>
      <c r="AT4159" s="154" t="s">
        <v>176</v>
      </c>
      <c r="AU4159" s="154" t="s">
        <v>86</v>
      </c>
      <c r="AV4159" s="13" t="s">
        <v>86</v>
      </c>
      <c r="AW4159" s="13" t="s">
        <v>37</v>
      </c>
      <c r="AX4159" s="13" t="s">
        <v>76</v>
      </c>
      <c r="AY4159" s="154" t="s">
        <v>163</v>
      </c>
    </row>
    <row r="4160" spans="2:51" s="12" customFormat="1">
      <c r="B4160" s="147"/>
      <c r="D4160" s="141" t="s">
        <v>176</v>
      </c>
      <c r="E4160" s="148" t="s">
        <v>19</v>
      </c>
      <c r="F4160" s="149" t="s">
        <v>555</v>
      </c>
      <c r="H4160" s="148" t="s">
        <v>19</v>
      </c>
      <c r="I4160" s="150"/>
      <c r="L4160" s="147"/>
      <c r="M4160" s="151"/>
      <c r="T4160" s="152"/>
      <c r="AT4160" s="148" t="s">
        <v>176</v>
      </c>
      <c r="AU4160" s="148" t="s">
        <v>86</v>
      </c>
      <c r="AV4160" s="12" t="s">
        <v>84</v>
      </c>
      <c r="AW4160" s="12" t="s">
        <v>37</v>
      </c>
      <c r="AX4160" s="12" t="s">
        <v>76</v>
      </c>
      <c r="AY4160" s="148" t="s">
        <v>163</v>
      </c>
    </row>
    <row r="4161" spans="2:51" s="13" customFormat="1">
      <c r="B4161" s="153"/>
      <c r="D4161" s="141" t="s">
        <v>176</v>
      </c>
      <c r="E4161" s="154" t="s">
        <v>19</v>
      </c>
      <c r="F4161" s="155" t="s">
        <v>924</v>
      </c>
      <c r="H4161" s="156">
        <v>-8.8559999999999999</v>
      </c>
      <c r="I4161" s="157"/>
      <c r="L4161" s="153"/>
      <c r="M4161" s="158"/>
      <c r="T4161" s="159"/>
      <c r="AT4161" s="154" t="s">
        <v>176</v>
      </c>
      <c r="AU4161" s="154" t="s">
        <v>86</v>
      </c>
      <c r="AV4161" s="13" t="s">
        <v>86</v>
      </c>
      <c r="AW4161" s="13" t="s">
        <v>37</v>
      </c>
      <c r="AX4161" s="13" t="s">
        <v>76</v>
      </c>
      <c r="AY4161" s="154" t="s">
        <v>163</v>
      </c>
    </row>
    <row r="4162" spans="2:51" s="12" customFormat="1">
      <c r="B4162" s="147"/>
      <c r="D4162" s="141" t="s">
        <v>176</v>
      </c>
      <c r="E4162" s="148" t="s">
        <v>19</v>
      </c>
      <c r="F4162" s="149" t="s">
        <v>925</v>
      </c>
      <c r="H4162" s="148" t="s">
        <v>19</v>
      </c>
      <c r="I4162" s="150"/>
      <c r="L4162" s="147"/>
      <c r="M4162" s="151"/>
      <c r="T4162" s="152"/>
      <c r="AT4162" s="148" t="s">
        <v>176</v>
      </c>
      <c r="AU4162" s="148" t="s">
        <v>86</v>
      </c>
      <c r="AV4162" s="12" t="s">
        <v>84</v>
      </c>
      <c r="AW4162" s="12" t="s">
        <v>37</v>
      </c>
      <c r="AX4162" s="12" t="s">
        <v>76</v>
      </c>
      <c r="AY4162" s="148" t="s">
        <v>163</v>
      </c>
    </row>
    <row r="4163" spans="2:51" s="13" customFormat="1" ht="20.399999999999999">
      <c r="B4163" s="153"/>
      <c r="D4163" s="141" t="s">
        <v>176</v>
      </c>
      <c r="E4163" s="154" t="s">
        <v>19</v>
      </c>
      <c r="F4163" s="155" t="s">
        <v>1027</v>
      </c>
      <c r="H4163" s="156">
        <v>15.12</v>
      </c>
      <c r="I4163" s="157"/>
      <c r="L4163" s="153"/>
      <c r="M4163" s="158"/>
      <c r="T4163" s="159"/>
      <c r="AT4163" s="154" t="s">
        <v>176</v>
      </c>
      <c r="AU4163" s="154" t="s">
        <v>86</v>
      </c>
      <c r="AV4163" s="13" t="s">
        <v>86</v>
      </c>
      <c r="AW4163" s="13" t="s">
        <v>37</v>
      </c>
      <c r="AX4163" s="13" t="s">
        <v>76</v>
      </c>
      <c r="AY4163" s="154" t="s">
        <v>163</v>
      </c>
    </row>
    <row r="4164" spans="2:51" s="12" customFormat="1">
      <c r="B4164" s="147"/>
      <c r="D4164" s="141" t="s">
        <v>176</v>
      </c>
      <c r="E4164" s="148" t="s">
        <v>19</v>
      </c>
      <c r="F4164" s="149" t="s">
        <v>555</v>
      </c>
      <c r="H4164" s="148" t="s">
        <v>19</v>
      </c>
      <c r="I4164" s="150"/>
      <c r="L4164" s="147"/>
      <c r="M4164" s="151"/>
      <c r="T4164" s="152"/>
      <c r="AT4164" s="148" t="s">
        <v>176</v>
      </c>
      <c r="AU4164" s="148" t="s">
        <v>86</v>
      </c>
      <c r="AV4164" s="12" t="s">
        <v>84</v>
      </c>
      <c r="AW4164" s="12" t="s">
        <v>37</v>
      </c>
      <c r="AX4164" s="12" t="s">
        <v>76</v>
      </c>
      <c r="AY4164" s="148" t="s">
        <v>163</v>
      </c>
    </row>
    <row r="4165" spans="2:51" s="13" customFormat="1">
      <c r="B4165" s="153"/>
      <c r="D4165" s="141" t="s">
        <v>176</v>
      </c>
      <c r="E4165" s="154" t="s">
        <v>19</v>
      </c>
      <c r="F4165" s="155" t="s">
        <v>1028</v>
      </c>
      <c r="H4165" s="156">
        <v>-1.92</v>
      </c>
      <c r="I4165" s="157"/>
      <c r="L4165" s="153"/>
      <c r="M4165" s="158"/>
      <c r="T4165" s="159"/>
      <c r="AT4165" s="154" t="s">
        <v>176</v>
      </c>
      <c r="AU4165" s="154" t="s">
        <v>86</v>
      </c>
      <c r="AV4165" s="13" t="s">
        <v>86</v>
      </c>
      <c r="AW4165" s="13" t="s">
        <v>37</v>
      </c>
      <c r="AX4165" s="13" t="s">
        <v>76</v>
      </c>
      <c r="AY4165" s="154" t="s">
        <v>163</v>
      </c>
    </row>
    <row r="4166" spans="2:51" s="12" customFormat="1">
      <c r="B4166" s="147"/>
      <c r="D4166" s="141" t="s">
        <v>176</v>
      </c>
      <c r="E4166" s="148" t="s">
        <v>19</v>
      </c>
      <c r="F4166" s="149" t="s">
        <v>1022</v>
      </c>
      <c r="H4166" s="148" t="s">
        <v>19</v>
      </c>
      <c r="I4166" s="150"/>
      <c r="L4166" s="147"/>
      <c r="M4166" s="151"/>
      <c r="T4166" s="152"/>
      <c r="AT4166" s="148" t="s">
        <v>176</v>
      </c>
      <c r="AU4166" s="148" t="s">
        <v>86</v>
      </c>
      <c r="AV4166" s="12" t="s">
        <v>84</v>
      </c>
      <c r="AW4166" s="12" t="s">
        <v>37</v>
      </c>
      <c r="AX4166" s="12" t="s">
        <v>76</v>
      </c>
      <c r="AY4166" s="148" t="s">
        <v>163</v>
      </c>
    </row>
    <row r="4167" spans="2:51" s="13" customFormat="1">
      <c r="B4167" s="153"/>
      <c r="D4167" s="141" t="s">
        <v>176</v>
      </c>
      <c r="E4167" s="154" t="s">
        <v>19</v>
      </c>
      <c r="F4167" s="155" t="s">
        <v>1029</v>
      </c>
      <c r="H4167" s="156">
        <v>7.1999999999999995E-2</v>
      </c>
      <c r="I4167" s="157"/>
      <c r="L4167" s="153"/>
      <c r="M4167" s="158"/>
      <c r="T4167" s="159"/>
      <c r="AT4167" s="154" t="s">
        <v>176</v>
      </c>
      <c r="AU4167" s="154" t="s">
        <v>86</v>
      </c>
      <c r="AV4167" s="13" t="s">
        <v>86</v>
      </c>
      <c r="AW4167" s="13" t="s">
        <v>37</v>
      </c>
      <c r="AX4167" s="13" t="s">
        <v>76</v>
      </c>
      <c r="AY4167" s="154" t="s">
        <v>163</v>
      </c>
    </row>
    <row r="4168" spans="2:51" s="12" customFormat="1">
      <c r="B4168" s="147"/>
      <c r="D4168" s="141" t="s">
        <v>176</v>
      </c>
      <c r="E4168" s="148" t="s">
        <v>19</v>
      </c>
      <c r="F4168" s="149" t="s">
        <v>928</v>
      </c>
      <c r="H4168" s="148" t="s">
        <v>19</v>
      </c>
      <c r="I4168" s="150"/>
      <c r="L4168" s="147"/>
      <c r="M4168" s="151"/>
      <c r="T4168" s="152"/>
      <c r="AT4168" s="148" t="s">
        <v>176</v>
      </c>
      <c r="AU4168" s="148" t="s">
        <v>86</v>
      </c>
      <c r="AV4168" s="12" t="s">
        <v>84</v>
      </c>
      <c r="AW4168" s="12" t="s">
        <v>37</v>
      </c>
      <c r="AX4168" s="12" t="s">
        <v>76</v>
      </c>
      <c r="AY4168" s="148" t="s">
        <v>163</v>
      </c>
    </row>
    <row r="4169" spans="2:51" s="13" customFormat="1" ht="20.399999999999999">
      <c r="B4169" s="153"/>
      <c r="D4169" s="141" t="s">
        <v>176</v>
      </c>
      <c r="E4169" s="154" t="s">
        <v>19</v>
      </c>
      <c r="F4169" s="155" t="s">
        <v>929</v>
      </c>
      <c r="H4169" s="156">
        <v>45.63</v>
      </c>
      <c r="I4169" s="157"/>
      <c r="L4169" s="153"/>
      <c r="M4169" s="158"/>
      <c r="T4169" s="159"/>
      <c r="AT4169" s="154" t="s">
        <v>176</v>
      </c>
      <c r="AU4169" s="154" t="s">
        <v>86</v>
      </c>
      <c r="AV4169" s="13" t="s">
        <v>86</v>
      </c>
      <c r="AW4169" s="13" t="s">
        <v>37</v>
      </c>
      <c r="AX4169" s="13" t="s">
        <v>76</v>
      </c>
      <c r="AY4169" s="154" t="s">
        <v>163</v>
      </c>
    </row>
    <row r="4170" spans="2:51" s="12" customFormat="1">
      <c r="B4170" s="147"/>
      <c r="D4170" s="141" t="s">
        <v>176</v>
      </c>
      <c r="E4170" s="148" t="s">
        <v>19</v>
      </c>
      <c r="F4170" s="149" t="s">
        <v>555</v>
      </c>
      <c r="H4170" s="148" t="s">
        <v>19</v>
      </c>
      <c r="I4170" s="150"/>
      <c r="L4170" s="147"/>
      <c r="M4170" s="151"/>
      <c r="T4170" s="152"/>
      <c r="AT4170" s="148" t="s">
        <v>176</v>
      </c>
      <c r="AU4170" s="148" t="s">
        <v>86</v>
      </c>
      <c r="AV4170" s="12" t="s">
        <v>84</v>
      </c>
      <c r="AW4170" s="12" t="s">
        <v>37</v>
      </c>
      <c r="AX4170" s="12" t="s">
        <v>76</v>
      </c>
      <c r="AY4170" s="148" t="s">
        <v>163</v>
      </c>
    </row>
    <row r="4171" spans="2:51" s="13" customFormat="1">
      <c r="B4171" s="153"/>
      <c r="D4171" s="141" t="s">
        <v>176</v>
      </c>
      <c r="E4171" s="154" t="s">
        <v>19</v>
      </c>
      <c r="F4171" s="155" t="s">
        <v>930</v>
      </c>
      <c r="H4171" s="156">
        <v>-5.149</v>
      </c>
      <c r="I4171" s="157"/>
      <c r="L4171" s="153"/>
      <c r="M4171" s="158"/>
      <c r="T4171" s="159"/>
      <c r="AT4171" s="154" t="s">
        <v>176</v>
      </c>
      <c r="AU4171" s="154" t="s">
        <v>86</v>
      </c>
      <c r="AV4171" s="13" t="s">
        <v>86</v>
      </c>
      <c r="AW4171" s="13" t="s">
        <v>37</v>
      </c>
      <c r="AX4171" s="13" t="s">
        <v>76</v>
      </c>
      <c r="AY4171" s="154" t="s">
        <v>163</v>
      </c>
    </row>
    <row r="4172" spans="2:51" s="12" customFormat="1">
      <c r="B4172" s="147"/>
      <c r="D4172" s="141" t="s">
        <v>176</v>
      </c>
      <c r="E4172" s="148" t="s">
        <v>19</v>
      </c>
      <c r="F4172" s="149" t="s">
        <v>931</v>
      </c>
      <c r="H4172" s="148" t="s">
        <v>19</v>
      </c>
      <c r="I4172" s="150"/>
      <c r="L4172" s="147"/>
      <c r="M4172" s="151"/>
      <c r="T4172" s="152"/>
      <c r="AT4172" s="148" t="s">
        <v>176</v>
      </c>
      <c r="AU4172" s="148" t="s">
        <v>86</v>
      </c>
      <c r="AV4172" s="12" t="s">
        <v>84</v>
      </c>
      <c r="AW4172" s="12" t="s">
        <v>37</v>
      </c>
      <c r="AX4172" s="12" t="s">
        <v>76</v>
      </c>
      <c r="AY4172" s="148" t="s">
        <v>163</v>
      </c>
    </row>
    <row r="4173" spans="2:51" s="13" customFormat="1">
      <c r="B4173" s="153"/>
      <c r="D4173" s="141" t="s">
        <v>176</v>
      </c>
      <c r="E4173" s="154" t="s">
        <v>19</v>
      </c>
      <c r="F4173" s="155" t="s">
        <v>932</v>
      </c>
      <c r="H4173" s="156">
        <v>31.05</v>
      </c>
      <c r="I4173" s="157"/>
      <c r="L4173" s="153"/>
      <c r="M4173" s="158"/>
      <c r="T4173" s="159"/>
      <c r="AT4173" s="154" t="s">
        <v>176</v>
      </c>
      <c r="AU4173" s="154" t="s">
        <v>86</v>
      </c>
      <c r="AV4173" s="13" t="s">
        <v>86</v>
      </c>
      <c r="AW4173" s="13" t="s">
        <v>37</v>
      </c>
      <c r="AX4173" s="13" t="s">
        <v>76</v>
      </c>
      <c r="AY4173" s="154" t="s">
        <v>163</v>
      </c>
    </row>
    <row r="4174" spans="2:51" s="12" customFormat="1">
      <c r="B4174" s="147"/>
      <c r="D4174" s="141" t="s">
        <v>176</v>
      </c>
      <c r="E4174" s="148" t="s">
        <v>19</v>
      </c>
      <c r="F4174" s="149" t="s">
        <v>555</v>
      </c>
      <c r="H4174" s="148" t="s">
        <v>19</v>
      </c>
      <c r="I4174" s="150"/>
      <c r="L4174" s="147"/>
      <c r="M4174" s="151"/>
      <c r="T4174" s="152"/>
      <c r="AT4174" s="148" t="s">
        <v>176</v>
      </c>
      <c r="AU4174" s="148" t="s">
        <v>86</v>
      </c>
      <c r="AV4174" s="12" t="s">
        <v>84</v>
      </c>
      <c r="AW4174" s="12" t="s">
        <v>37</v>
      </c>
      <c r="AX4174" s="12" t="s">
        <v>76</v>
      </c>
      <c r="AY4174" s="148" t="s">
        <v>163</v>
      </c>
    </row>
    <row r="4175" spans="2:51" s="13" customFormat="1">
      <c r="B4175" s="153"/>
      <c r="D4175" s="141" t="s">
        <v>176</v>
      </c>
      <c r="E4175" s="154" t="s">
        <v>19</v>
      </c>
      <c r="F4175" s="155" t="s">
        <v>933</v>
      </c>
      <c r="H4175" s="156">
        <v>-3.1520000000000001</v>
      </c>
      <c r="I4175" s="157"/>
      <c r="L4175" s="153"/>
      <c r="M4175" s="158"/>
      <c r="T4175" s="159"/>
      <c r="AT4175" s="154" t="s">
        <v>176</v>
      </c>
      <c r="AU4175" s="154" t="s">
        <v>86</v>
      </c>
      <c r="AV4175" s="13" t="s">
        <v>86</v>
      </c>
      <c r="AW4175" s="13" t="s">
        <v>37</v>
      </c>
      <c r="AX4175" s="13" t="s">
        <v>76</v>
      </c>
      <c r="AY4175" s="154" t="s">
        <v>163</v>
      </c>
    </row>
    <row r="4176" spans="2:51" s="12" customFormat="1">
      <c r="B4176" s="147"/>
      <c r="D4176" s="141" t="s">
        <v>176</v>
      </c>
      <c r="E4176" s="148" t="s">
        <v>19</v>
      </c>
      <c r="F4176" s="149" t="s">
        <v>934</v>
      </c>
      <c r="H4176" s="148" t="s">
        <v>19</v>
      </c>
      <c r="I4176" s="150"/>
      <c r="L4176" s="147"/>
      <c r="M4176" s="151"/>
      <c r="T4176" s="152"/>
      <c r="AT4176" s="148" t="s">
        <v>176</v>
      </c>
      <c r="AU4176" s="148" t="s">
        <v>86</v>
      </c>
      <c r="AV4176" s="12" t="s">
        <v>84</v>
      </c>
      <c r="AW4176" s="12" t="s">
        <v>37</v>
      </c>
      <c r="AX4176" s="12" t="s">
        <v>76</v>
      </c>
      <c r="AY4176" s="148" t="s">
        <v>163</v>
      </c>
    </row>
    <row r="4177" spans="2:51" s="13" customFormat="1">
      <c r="B4177" s="153"/>
      <c r="D4177" s="141" t="s">
        <v>176</v>
      </c>
      <c r="E4177" s="154" t="s">
        <v>19</v>
      </c>
      <c r="F4177" s="155" t="s">
        <v>935</v>
      </c>
      <c r="H4177" s="156">
        <v>75.02</v>
      </c>
      <c r="I4177" s="157"/>
      <c r="L4177" s="153"/>
      <c r="M4177" s="158"/>
      <c r="T4177" s="159"/>
      <c r="AT4177" s="154" t="s">
        <v>176</v>
      </c>
      <c r="AU4177" s="154" t="s">
        <v>86</v>
      </c>
      <c r="AV4177" s="13" t="s">
        <v>86</v>
      </c>
      <c r="AW4177" s="13" t="s">
        <v>37</v>
      </c>
      <c r="AX4177" s="13" t="s">
        <v>76</v>
      </c>
      <c r="AY4177" s="154" t="s">
        <v>163</v>
      </c>
    </row>
    <row r="4178" spans="2:51" s="12" customFormat="1">
      <c r="B4178" s="147"/>
      <c r="D4178" s="141" t="s">
        <v>176</v>
      </c>
      <c r="E4178" s="148" t="s">
        <v>19</v>
      </c>
      <c r="F4178" s="149" t="s">
        <v>555</v>
      </c>
      <c r="H4178" s="148" t="s">
        <v>19</v>
      </c>
      <c r="I4178" s="150"/>
      <c r="L4178" s="147"/>
      <c r="M4178" s="151"/>
      <c r="T4178" s="152"/>
      <c r="AT4178" s="148" t="s">
        <v>176</v>
      </c>
      <c r="AU4178" s="148" t="s">
        <v>86</v>
      </c>
      <c r="AV4178" s="12" t="s">
        <v>84</v>
      </c>
      <c r="AW4178" s="12" t="s">
        <v>37</v>
      </c>
      <c r="AX4178" s="12" t="s">
        <v>76</v>
      </c>
      <c r="AY4178" s="148" t="s">
        <v>163</v>
      </c>
    </row>
    <row r="4179" spans="2:51" s="13" customFormat="1" ht="30.6">
      <c r="B4179" s="153"/>
      <c r="D4179" s="141" t="s">
        <v>176</v>
      </c>
      <c r="E4179" s="154" t="s">
        <v>19</v>
      </c>
      <c r="F4179" s="155" t="s">
        <v>936</v>
      </c>
      <c r="H4179" s="156">
        <v>-20.968</v>
      </c>
      <c r="I4179" s="157"/>
      <c r="L4179" s="153"/>
      <c r="M4179" s="158"/>
      <c r="T4179" s="159"/>
      <c r="AT4179" s="154" t="s">
        <v>176</v>
      </c>
      <c r="AU4179" s="154" t="s">
        <v>86</v>
      </c>
      <c r="AV4179" s="13" t="s">
        <v>86</v>
      </c>
      <c r="AW4179" s="13" t="s">
        <v>37</v>
      </c>
      <c r="AX4179" s="13" t="s">
        <v>76</v>
      </c>
      <c r="AY4179" s="154" t="s">
        <v>163</v>
      </c>
    </row>
    <row r="4180" spans="2:51" s="12" customFormat="1">
      <c r="B4180" s="147"/>
      <c r="D4180" s="141" t="s">
        <v>176</v>
      </c>
      <c r="E4180" s="148" t="s">
        <v>19</v>
      </c>
      <c r="F4180" s="149" t="s">
        <v>937</v>
      </c>
      <c r="H4180" s="148" t="s">
        <v>19</v>
      </c>
      <c r="I4180" s="150"/>
      <c r="L4180" s="147"/>
      <c r="M4180" s="151"/>
      <c r="T4180" s="152"/>
      <c r="AT4180" s="148" t="s">
        <v>176</v>
      </c>
      <c r="AU4180" s="148" t="s">
        <v>86</v>
      </c>
      <c r="AV4180" s="12" t="s">
        <v>84</v>
      </c>
      <c r="AW4180" s="12" t="s">
        <v>37</v>
      </c>
      <c r="AX4180" s="12" t="s">
        <v>76</v>
      </c>
      <c r="AY4180" s="148" t="s">
        <v>163</v>
      </c>
    </row>
    <row r="4181" spans="2:51" s="13" customFormat="1">
      <c r="B4181" s="153"/>
      <c r="D4181" s="141" t="s">
        <v>176</v>
      </c>
      <c r="E4181" s="154" t="s">
        <v>19</v>
      </c>
      <c r="F4181" s="155" t="s">
        <v>938</v>
      </c>
      <c r="H4181" s="156">
        <v>76.260000000000005</v>
      </c>
      <c r="I4181" s="157"/>
      <c r="L4181" s="153"/>
      <c r="M4181" s="158"/>
      <c r="T4181" s="159"/>
      <c r="AT4181" s="154" t="s">
        <v>176</v>
      </c>
      <c r="AU4181" s="154" t="s">
        <v>86</v>
      </c>
      <c r="AV4181" s="13" t="s">
        <v>86</v>
      </c>
      <c r="AW4181" s="13" t="s">
        <v>37</v>
      </c>
      <c r="AX4181" s="13" t="s">
        <v>76</v>
      </c>
      <c r="AY4181" s="154" t="s">
        <v>163</v>
      </c>
    </row>
    <row r="4182" spans="2:51" s="12" customFormat="1">
      <c r="B4182" s="147"/>
      <c r="D4182" s="141" t="s">
        <v>176</v>
      </c>
      <c r="E4182" s="148" t="s">
        <v>19</v>
      </c>
      <c r="F4182" s="149" t="s">
        <v>555</v>
      </c>
      <c r="H4182" s="148" t="s">
        <v>19</v>
      </c>
      <c r="I4182" s="150"/>
      <c r="L4182" s="147"/>
      <c r="M4182" s="151"/>
      <c r="T4182" s="152"/>
      <c r="AT4182" s="148" t="s">
        <v>176</v>
      </c>
      <c r="AU4182" s="148" t="s">
        <v>86</v>
      </c>
      <c r="AV4182" s="12" t="s">
        <v>84</v>
      </c>
      <c r="AW4182" s="12" t="s">
        <v>37</v>
      </c>
      <c r="AX4182" s="12" t="s">
        <v>76</v>
      </c>
      <c r="AY4182" s="148" t="s">
        <v>163</v>
      </c>
    </row>
    <row r="4183" spans="2:51" s="13" customFormat="1" ht="30.6">
      <c r="B4183" s="153"/>
      <c r="D4183" s="141" t="s">
        <v>176</v>
      </c>
      <c r="E4183" s="154" t="s">
        <v>19</v>
      </c>
      <c r="F4183" s="155" t="s">
        <v>939</v>
      </c>
      <c r="H4183" s="156">
        <v>-17.45</v>
      </c>
      <c r="I4183" s="157"/>
      <c r="L4183" s="153"/>
      <c r="M4183" s="158"/>
      <c r="T4183" s="159"/>
      <c r="AT4183" s="154" t="s">
        <v>176</v>
      </c>
      <c r="AU4183" s="154" t="s">
        <v>86</v>
      </c>
      <c r="AV4183" s="13" t="s">
        <v>86</v>
      </c>
      <c r="AW4183" s="13" t="s">
        <v>37</v>
      </c>
      <c r="AX4183" s="13" t="s">
        <v>76</v>
      </c>
      <c r="AY4183" s="154" t="s">
        <v>163</v>
      </c>
    </row>
    <row r="4184" spans="2:51" s="12" customFormat="1">
      <c r="B4184" s="147"/>
      <c r="D4184" s="141" t="s">
        <v>176</v>
      </c>
      <c r="E4184" s="148" t="s">
        <v>19</v>
      </c>
      <c r="F4184" s="149" t="s">
        <v>940</v>
      </c>
      <c r="H4184" s="148" t="s">
        <v>19</v>
      </c>
      <c r="I4184" s="150"/>
      <c r="L4184" s="147"/>
      <c r="M4184" s="151"/>
      <c r="T4184" s="152"/>
      <c r="AT4184" s="148" t="s">
        <v>176</v>
      </c>
      <c r="AU4184" s="148" t="s">
        <v>86</v>
      </c>
      <c r="AV4184" s="12" t="s">
        <v>84</v>
      </c>
      <c r="AW4184" s="12" t="s">
        <v>37</v>
      </c>
      <c r="AX4184" s="12" t="s">
        <v>76</v>
      </c>
      <c r="AY4184" s="148" t="s">
        <v>163</v>
      </c>
    </row>
    <row r="4185" spans="2:51" s="13" customFormat="1">
      <c r="B4185" s="153"/>
      <c r="D4185" s="141" t="s">
        <v>176</v>
      </c>
      <c r="E4185" s="154" t="s">
        <v>19</v>
      </c>
      <c r="F4185" s="155" t="s">
        <v>941</v>
      </c>
      <c r="H4185" s="156">
        <v>32.4</v>
      </c>
      <c r="I4185" s="157"/>
      <c r="L4185" s="153"/>
      <c r="M4185" s="158"/>
      <c r="T4185" s="159"/>
      <c r="AT4185" s="154" t="s">
        <v>176</v>
      </c>
      <c r="AU4185" s="154" t="s">
        <v>86</v>
      </c>
      <c r="AV4185" s="13" t="s">
        <v>86</v>
      </c>
      <c r="AW4185" s="13" t="s">
        <v>37</v>
      </c>
      <c r="AX4185" s="13" t="s">
        <v>76</v>
      </c>
      <c r="AY4185" s="154" t="s">
        <v>163</v>
      </c>
    </row>
    <row r="4186" spans="2:51" s="12" customFormat="1">
      <c r="B4186" s="147"/>
      <c r="D4186" s="141" t="s">
        <v>176</v>
      </c>
      <c r="E4186" s="148" t="s">
        <v>19</v>
      </c>
      <c r="F4186" s="149" t="s">
        <v>555</v>
      </c>
      <c r="H4186" s="148" t="s">
        <v>19</v>
      </c>
      <c r="I4186" s="150"/>
      <c r="L4186" s="147"/>
      <c r="M4186" s="151"/>
      <c r="T4186" s="152"/>
      <c r="AT4186" s="148" t="s">
        <v>176</v>
      </c>
      <c r="AU4186" s="148" t="s">
        <v>86</v>
      </c>
      <c r="AV4186" s="12" t="s">
        <v>84</v>
      </c>
      <c r="AW4186" s="12" t="s">
        <v>37</v>
      </c>
      <c r="AX4186" s="12" t="s">
        <v>76</v>
      </c>
      <c r="AY4186" s="148" t="s">
        <v>163</v>
      </c>
    </row>
    <row r="4187" spans="2:51" s="13" customFormat="1">
      <c r="B4187" s="153"/>
      <c r="D4187" s="141" t="s">
        <v>176</v>
      </c>
      <c r="E4187" s="154" t="s">
        <v>19</v>
      </c>
      <c r="F4187" s="155" t="s">
        <v>942</v>
      </c>
      <c r="H4187" s="156">
        <v>-3.3759999999999999</v>
      </c>
      <c r="I4187" s="157"/>
      <c r="L4187" s="153"/>
      <c r="M4187" s="158"/>
      <c r="T4187" s="159"/>
      <c r="AT4187" s="154" t="s">
        <v>176</v>
      </c>
      <c r="AU4187" s="154" t="s">
        <v>86</v>
      </c>
      <c r="AV4187" s="13" t="s">
        <v>86</v>
      </c>
      <c r="AW4187" s="13" t="s">
        <v>37</v>
      </c>
      <c r="AX4187" s="13" t="s">
        <v>76</v>
      </c>
      <c r="AY4187" s="154" t="s">
        <v>163</v>
      </c>
    </row>
    <row r="4188" spans="2:51" s="12" customFormat="1">
      <c r="B4188" s="147"/>
      <c r="D4188" s="141" t="s">
        <v>176</v>
      </c>
      <c r="E4188" s="148" t="s">
        <v>19</v>
      </c>
      <c r="F4188" s="149" t="s">
        <v>943</v>
      </c>
      <c r="H4188" s="148" t="s">
        <v>19</v>
      </c>
      <c r="I4188" s="150"/>
      <c r="L4188" s="147"/>
      <c r="M4188" s="151"/>
      <c r="T4188" s="152"/>
      <c r="AT4188" s="148" t="s">
        <v>176</v>
      </c>
      <c r="AU4188" s="148" t="s">
        <v>86</v>
      </c>
      <c r="AV4188" s="12" t="s">
        <v>84</v>
      </c>
      <c r="AW4188" s="12" t="s">
        <v>37</v>
      </c>
      <c r="AX4188" s="12" t="s">
        <v>76</v>
      </c>
      <c r="AY4188" s="148" t="s">
        <v>163</v>
      </c>
    </row>
    <row r="4189" spans="2:51" s="13" customFormat="1">
      <c r="B4189" s="153"/>
      <c r="D4189" s="141" t="s">
        <v>176</v>
      </c>
      <c r="E4189" s="154" t="s">
        <v>19</v>
      </c>
      <c r="F4189" s="155" t="s">
        <v>1030</v>
      </c>
      <c r="H4189" s="156">
        <v>5.32</v>
      </c>
      <c r="I4189" s="157"/>
      <c r="L4189" s="153"/>
      <c r="M4189" s="158"/>
      <c r="T4189" s="159"/>
      <c r="AT4189" s="154" t="s">
        <v>176</v>
      </c>
      <c r="AU4189" s="154" t="s">
        <v>86</v>
      </c>
      <c r="AV4189" s="13" t="s">
        <v>86</v>
      </c>
      <c r="AW4189" s="13" t="s">
        <v>37</v>
      </c>
      <c r="AX4189" s="13" t="s">
        <v>76</v>
      </c>
      <c r="AY4189" s="154" t="s">
        <v>163</v>
      </c>
    </row>
    <row r="4190" spans="2:51" s="12" customFormat="1">
      <c r="B4190" s="147"/>
      <c r="D4190" s="141" t="s">
        <v>176</v>
      </c>
      <c r="E4190" s="148" t="s">
        <v>19</v>
      </c>
      <c r="F4190" s="149" t="s">
        <v>1022</v>
      </c>
      <c r="H4190" s="148" t="s">
        <v>19</v>
      </c>
      <c r="I4190" s="150"/>
      <c r="L4190" s="147"/>
      <c r="M4190" s="151"/>
      <c r="T4190" s="152"/>
      <c r="AT4190" s="148" t="s">
        <v>176</v>
      </c>
      <c r="AU4190" s="148" t="s">
        <v>86</v>
      </c>
      <c r="AV4190" s="12" t="s">
        <v>84</v>
      </c>
      <c r="AW4190" s="12" t="s">
        <v>37</v>
      </c>
      <c r="AX4190" s="12" t="s">
        <v>76</v>
      </c>
      <c r="AY4190" s="148" t="s">
        <v>163</v>
      </c>
    </row>
    <row r="4191" spans="2:51" s="13" customFormat="1">
      <c r="B4191" s="153"/>
      <c r="D4191" s="141" t="s">
        <v>176</v>
      </c>
      <c r="E4191" s="154" t="s">
        <v>19</v>
      </c>
      <c r="F4191" s="155" t="s">
        <v>1031</v>
      </c>
      <c r="H4191" s="156">
        <v>2.7E-2</v>
      </c>
      <c r="I4191" s="157"/>
      <c r="L4191" s="153"/>
      <c r="M4191" s="158"/>
      <c r="T4191" s="159"/>
      <c r="AT4191" s="154" t="s">
        <v>176</v>
      </c>
      <c r="AU4191" s="154" t="s">
        <v>86</v>
      </c>
      <c r="AV4191" s="13" t="s">
        <v>86</v>
      </c>
      <c r="AW4191" s="13" t="s">
        <v>37</v>
      </c>
      <c r="AX4191" s="13" t="s">
        <v>76</v>
      </c>
      <c r="AY4191" s="154" t="s">
        <v>163</v>
      </c>
    </row>
    <row r="4192" spans="2:51" s="12" customFormat="1">
      <c r="B4192" s="147"/>
      <c r="D4192" s="141" t="s">
        <v>176</v>
      </c>
      <c r="E4192" s="148" t="s">
        <v>19</v>
      </c>
      <c r="F4192" s="149" t="s">
        <v>894</v>
      </c>
      <c r="H4192" s="148" t="s">
        <v>19</v>
      </c>
      <c r="I4192" s="150"/>
      <c r="L4192" s="147"/>
      <c r="M4192" s="151"/>
      <c r="T4192" s="152"/>
      <c r="AT4192" s="148" t="s">
        <v>176</v>
      </c>
      <c r="AU4192" s="148" t="s">
        <v>86</v>
      </c>
      <c r="AV4192" s="12" t="s">
        <v>84</v>
      </c>
      <c r="AW4192" s="12" t="s">
        <v>37</v>
      </c>
      <c r="AX4192" s="12" t="s">
        <v>76</v>
      </c>
      <c r="AY4192" s="148" t="s">
        <v>163</v>
      </c>
    </row>
    <row r="4193" spans="2:51" s="13" customFormat="1">
      <c r="B4193" s="153"/>
      <c r="D4193" s="141" t="s">
        <v>176</v>
      </c>
      <c r="E4193" s="154" t="s">
        <v>19</v>
      </c>
      <c r="F4193" s="155" t="s">
        <v>946</v>
      </c>
      <c r="H4193" s="156">
        <v>4.5</v>
      </c>
      <c r="I4193" s="157"/>
      <c r="L4193" s="153"/>
      <c r="M4193" s="158"/>
      <c r="T4193" s="159"/>
      <c r="AT4193" s="154" t="s">
        <v>176</v>
      </c>
      <c r="AU4193" s="154" t="s">
        <v>86</v>
      </c>
      <c r="AV4193" s="13" t="s">
        <v>86</v>
      </c>
      <c r="AW4193" s="13" t="s">
        <v>37</v>
      </c>
      <c r="AX4193" s="13" t="s">
        <v>76</v>
      </c>
      <c r="AY4193" s="154" t="s">
        <v>163</v>
      </c>
    </row>
    <row r="4194" spans="2:51" s="13" customFormat="1">
      <c r="B4194" s="153"/>
      <c r="D4194" s="141" t="s">
        <v>176</v>
      </c>
      <c r="E4194" s="154" t="s">
        <v>19</v>
      </c>
      <c r="F4194" s="155" t="s">
        <v>983</v>
      </c>
      <c r="H4194" s="156">
        <v>0.76800000000000002</v>
      </c>
      <c r="I4194" s="157"/>
      <c r="L4194" s="153"/>
      <c r="M4194" s="158"/>
      <c r="T4194" s="159"/>
      <c r="AT4194" s="154" t="s">
        <v>176</v>
      </c>
      <c r="AU4194" s="154" t="s">
        <v>86</v>
      </c>
      <c r="AV4194" s="13" t="s">
        <v>86</v>
      </c>
      <c r="AW4194" s="13" t="s">
        <v>37</v>
      </c>
      <c r="AX4194" s="13" t="s">
        <v>76</v>
      </c>
      <c r="AY4194" s="154" t="s">
        <v>163</v>
      </c>
    </row>
    <row r="4195" spans="2:51" s="13" customFormat="1">
      <c r="B4195" s="153"/>
      <c r="D4195" s="141" t="s">
        <v>176</v>
      </c>
      <c r="E4195" s="154" t="s">
        <v>19</v>
      </c>
      <c r="F4195" s="155" t="s">
        <v>984</v>
      </c>
      <c r="H4195" s="156">
        <v>1.2</v>
      </c>
      <c r="I4195" s="157"/>
      <c r="L4195" s="153"/>
      <c r="M4195" s="158"/>
      <c r="T4195" s="159"/>
      <c r="AT4195" s="154" t="s">
        <v>176</v>
      </c>
      <c r="AU4195" s="154" t="s">
        <v>86</v>
      </c>
      <c r="AV4195" s="13" t="s">
        <v>86</v>
      </c>
      <c r="AW4195" s="13" t="s">
        <v>37</v>
      </c>
      <c r="AX4195" s="13" t="s">
        <v>76</v>
      </c>
      <c r="AY4195" s="154" t="s">
        <v>163</v>
      </c>
    </row>
    <row r="4196" spans="2:51" s="13" customFormat="1">
      <c r="B4196" s="153"/>
      <c r="D4196" s="141" t="s">
        <v>176</v>
      </c>
      <c r="E4196" s="154" t="s">
        <v>19</v>
      </c>
      <c r="F4196" s="155" t="s">
        <v>896</v>
      </c>
      <c r="H4196" s="156">
        <v>0.34499999999999997</v>
      </c>
      <c r="I4196" s="157"/>
      <c r="L4196" s="153"/>
      <c r="M4196" s="158"/>
      <c r="T4196" s="159"/>
      <c r="AT4196" s="154" t="s">
        <v>176</v>
      </c>
      <c r="AU4196" s="154" t="s">
        <v>86</v>
      </c>
      <c r="AV4196" s="13" t="s">
        <v>86</v>
      </c>
      <c r="AW4196" s="13" t="s">
        <v>37</v>
      </c>
      <c r="AX4196" s="13" t="s">
        <v>76</v>
      </c>
      <c r="AY4196" s="154" t="s">
        <v>163</v>
      </c>
    </row>
    <row r="4197" spans="2:51" s="12" customFormat="1">
      <c r="B4197" s="147"/>
      <c r="D4197" s="141" t="s">
        <v>176</v>
      </c>
      <c r="E4197" s="148" t="s">
        <v>19</v>
      </c>
      <c r="F4197" s="149" t="s">
        <v>558</v>
      </c>
      <c r="H4197" s="148" t="s">
        <v>19</v>
      </c>
      <c r="I4197" s="150"/>
      <c r="L4197" s="147"/>
      <c r="M4197" s="151"/>
      <c r="T4197" s="152"/>
      <c r="AT4197" s="148" t="s">
        <v>176</v>
      </c>
      <c r="AU4197" s="148" t="s">
        <v>86</v>
      </c>
      <c r="AV4197" s="12" t="s">
        <v>84</v>
      </c>
      <c r="AW4197" s="12" t="s">
        <v>37</v>
      </c>
      <c r="AX4197" s="12" t="s">
        <v>76</v>
      </c>
      <c r="AY4197" s="148" t="s">
        <v>163</v>
      </c>
    </row>
    <row r="4198" spans="2:51" s="12" customFormat="1">
      <c r="B4198" s="147"/>
      <c r="D4198" s="141" t="s">
        <v>176</v>
      </c>
      <c r="E4198" s="148" t="s">
        <v>19</v>
      </c>
      <c r="F4198" s="149" t="s">
        <v>947</v>
      </c>
      <c r="H4198" s="148" t="s">
        <v>19</v>
      </c>
      <c r="I4198" s="150"/>
      <c r="L4198" s="147"/>
      <c r="M4198" s="151"/>
      <c r="T4198" s="152"/>
      <c r="AT4198" s="148" t="s">
        <v>176</v>
      </c>
      <c r="AU4198" s="148" t="s">
        <v>86</v>
      </c>
      <c r="AV4198" s="12" t="s">
        <v>84</v>
      </c>
      <c r="AW4198" s="12" t="s">
        <v>37</v>
      </c>
      <c r="AX4198" s="12" t="s">
        <v>76</v>
      </c>
      <c r="AY4198" s="148" t="s">
        <v>163</v>
      </c>
    </row>
    <row r="4199" spans="2:51" s="13" customFormat="1">
      <c r="B4199" s="153"/>
      <c r="D4199" s="141" t="s">
        <v>176</v>
      </c>
      <c r="E4199" s="154" t="s">
        <v>19</v>
      </c>
      <c r="F4199" s="155" t="s">
        <v>948</v>
      </c>
      <c r="H4199" s="156">
        <v>55.08</v>
      </c>
      <c r="I4199" s="157"/>
      <c r="L4199" s="153"/>
      <c r="M4199" s="158"/>
      <c r="T4199" s="159"/>
      <c r="AT4199" s="154" t="s">
        <v>176</v>
      </c>
      <c r="AU4199" s="154" t="s">
        <v>86</v>
      </c>
      <c r="AV4199" s="13" t="s">
        <v>86</v>
      </c>
      <c r="AW4199" s="13" t="s">
        <v>37</v>
      </c>
      <c r="AX4199" s="13" t="s">
        <v>76</v>
      </c>
      <c r="AY4199" s="154" t="s">
        <v>163</v>
      </c>
    </row>
    <row r="4200" spans="2:51" s="12" customFormat="1">
      <c r="B4200" s="147"/>
      <c r="D4200" s="141" t="s">
        <v>176</v>
      </c>
      <c r="E4200" s="148" t="s">
        <v>19</v>
      </c>
      <c r="F4200" s="149" t="s">
        <v>555</v>
      </c>
      <c r="H4200" s="148" t="s">
        <v>19</v>
      </c>
      <c r="I4200" s="150"/>
      <c r="L4200" s="147"/>
      <c r="M4200" s="151"/>
      <c r="T4200" s="152"/>
      <c r="AT4200" s="148" t="s">
        <v>176</v>
      </c>
      <c r="AU4200" s="148" t="s">
        <v>86</v>
      </c>
      <c r="AV4200" s="12" t="s">
        <v>84</v>
      </c>
      <c r="AW4200" s="12" t="s">
        <v>37</v>
      </c>
      <c r="AX4200" s="12" t="s">
        <v>76</v>
      </c>
      <c r="AY4200" s="148" t="s">
        <v>163</v>
      </c>
    </row>
    <row r="4201" spans="2:51" s="13" customFormat="1" ht="30.6">
      <c r="B4201" s="153"/>
      <c r="D4201" s="141" t="s">
        <v>176</v>
      </c>
      <c r="E4201" s="154" t="s">
        <v>19</v>
      </c>
      <c r="F4201" s="155" t="s">
        <v>949</v>
      </c>
      <c r="H4201" s="156">
        <v>-13.106999999999999</v>
      </c>
      <c r="I4201" s="157"/>
      <c r="L4201" s="153"/>
      <c r="M4201" s="158"/>
      <c r="T4201" s="159"/>
      <c r="AT4201" s="154" t="s">
        <v>176</v>
      </c>
      <c r="AU4201" s="154" t="s">
        <v>86</v>
      </c>
      <c r="AV4201" s="13" t="s">
        <v>86</v>
      </c>
      <c r="AW4201" s="13" t="s">
        <v>37</v>
      </c>
      <c r="AX4201" s="13" t="s">
        <v>76</v>
      </c>
      <c r="AY4201" s="154" t="s">
        <v>163</v>
      </c>
    </row>
    <row r="4202" spans="2:51" s="12" customFormat="1">
      <c r="B4202" s="147"/>
      <c r="D4202" s="141" t="s">
        <v>176</v>
      </c>
      <c r="E4202" s="148" t="s">
        <v>19</v>
      </c>
      <c r="F4202" s="149" t="s">
        <v>950</v>
      </c>
      <c r="H4202" s="148" t="s">
        <v>19</v>
      </c>
      <c r="I4202" s="150"/>
      <c r="L4202" s="147"/>
      <c r="M4202" s="151"/>
      <c r="T4202" s="152"/>
      <c r="AT4202" s="148" t="s">
        <v>176</v>
      </c>
      <c r="AU4202" s="148" t="s">
        <v>86</v>
      </c>
      <c r="AV4202" s="12" t="s">
        <v>84</v>
      </c>
      <c r="AW4202" s="12" t="s">
        <v>37</v>
      </c>
      <c r="AX4202" s="12" t="s">
        <v>76</v>
      </c>
      <c r="AY4202" s="148" t="s">
        <v>163</v>
      </c>
    </row>
    <row r="4203" spans="2:51" s="13" customFormat="1">
      <c r="B4203" s="153"/>
      <c r="D4203" s="141" t="s">
        <v>176</v>
      </c>
      <c r="E4203" s="154" t="s">
        <v>19</v>
      </c>
      <c r="F4203" s="155" t="s">
        <v>951</v>
      </c>
      <c r="H4203" s="156">
        <v>41.31</v>
      </c>
      <c r="I4203" s="157"/>
      <c r="L4203" s="153"/>
      <c r="M4203" s="158"/>
      <c r="T4203" s="159"/>
      <c r="AT4203" s="154" t="s">
        <v>176</v>
      </c>
      <c r="AU4203" s="154" t="s">
        <v>86</v>
      </c>
      <c r="AV4203" s="13" t="s">
        <v>86</v>
      </c>
      <c r="AW4203" s="13" t="s">
        <v>37</v>
      </c>
      <c r="AX4203" s="13" t="s">
        <v>76</v>
      </c>
      <c r="AY4203" s="154" t="s">
        <v>163</v>
      </c>
    </row>
    <row r="4204" spans="2:51" s="12" customFormat="1">
      <c r="B4204" s="147"/>
      <c r="D4204" s="141" t="s">
        <v>176</v>
      </c>
      <c r="E4204" s="148" t="s">
        <v>19</v>
      </c>
      <c r="F4204" s="149" t="s">
        <v>555</v>
      </c>
      <c r="H4204" s="148" t="s">
        <v>19</v>
      </c>
      <c r="I4204" s="150"/>
      <c r="L4204" s="147"/>
      <c r="M4204" s="151"/>
      <c r="T4204" s="152"/>
      <c r="AT4204" s="148" t="s">
        <v>176</v>
      </c>
      <c r="AU4204" s="148" t="s">
        <v>86</v>
      </c>
      <c r="AV4204" s="12" t="s">
        <v>84</v>
      </c>
      <c r="AW4204" s="12" t="s">
        <v>37</v>
      </c>
      <c r="AX4204" s="12" t="s">
        <v>76</v>
      </c>
      <c r="AY4204" s="148" t="s">
        <v>163</v>
      </c>
    </row>
    <row r="4205" spans="2:51" s="13" customFormat="1">
      <c r="B4205" s="153"/>
      <c r="D4205" s="141" t="s">
        <v>176</v>
      </c>
      <c r="E4205" s="154" t="s">
        <v>19</v>
      </c>
      <c r="F4205" s="155" t="s">
        <v>952</v>
      </c>
      <c r="H4205" s="156">
        <v>-6.5549999999999997</v>
      </c>
      <c r="I4205" s="157"/>
      <c r="L4205" s="153"/>
      <c r="M4205" s="158"/>
      <c r="T4205" s="159"/>
      <c r="AT4205" s="154" t="s">
        <v>176</v>
      </c>
      <c r="AU4205" s="154" t="s">
        <v>86</v>
      </c>
      <c r="AV4205" s="13" t="s">
        <v>86</v>
      </c>
      <c r="AW4205" s="13" t="s">
        <v>37</v>
      </c>
      <c r="AX4205" s="13" t="s">
        <v>76</v>
      </c>
      <c r="AY4205" s="154" t="s">
        <v>163</v>
      </c>
    </row>
    <row r="4206" spans="2:51" s="12" customFormat="1">
      <c r="B4206" s="147"/>
      <c r="D4206" s="141" t="s">
        <v>176</v>
      </c>
      <c r="E4206" s="148" t="s">
        <v>19</v>
      </c>
      <c r="F4206" s="149" t="s">
        <v>953</v>
      </c>
      <c r="H4206" s="148" t="s">
        <v>19</v>
      </c>
      <c r="I4206" s="150"/>
      <c r="L4206" s="147"/>
      <c r="M4206" s="151"/>
      <c r="T4206" s="152"/>
      <c r="AT4206" s="148" t="s">
        <v>176</v>
      </c>
      <c r="AU4206" s="148" t="s">
        <v>86</v>
      </c>
      <c r="AV4206" s="12" t="s">
        <v>84</v>
      </c>
      <c r="AW4206" s="12" t="s">
        <v>37</v>
      </c>
      <c r="AX4206" s="12" t="s">
        <v>76</v>
      </c>
      <c r="AY4206" s="148" t="s">
        <v>163</v>
      </c>
    </row>
    <row r="4207" spans="2:51" s="13" customFormat="1">
      <c r="B4207" s="153"/>
      <c r="D4207" s="141" t="s">
        <v>176</v>
      </c>
      <c r="E4207" s="154" t="s">
        <v>19</v>
      </c>
      <c r="F4207" s="155" t="s">
        <v>1032</v>
      </c>
      <c r="H4207" s="156">
        <v>5.67</v>
      </c>
      <c r="I4207" s="157"/>
      <c r="L4207" s="153"/>
      <c r="M4207" s="158"/>
      <c r="T4207" s="159"/>
      <c r="AT4207" s="154" t="s">
        <v>176</v>
      </c>
      <c r="AU4207" s="154" t="s">
        <v>86</v>
      </c>
      <c r="AV4207" s="13" t="s">
        <v>86</v>
      </c>
      <c r="AW4207" s="13" t="s">
        <v>37</v>
      </c>
      <c r="AX4207" s="13" t="s">
        <v>76</v>
      </c>
      <c r="AY4207" s="154" t="s">
        <v>163</v>
      </c>
    </row>
    <row r="4208" spans="2:51" s="12" customFormat="1">
      <c r="B4208" s="147"/>
      <c r="D4208" s="141" t="s">
        <v>176</v>
      </c>
      <c r="E4208" s="148" t="s">
        <v>19</v>
      </c>
      <c r="F4208" s="149" t="s">
        <v>1022</v>
      </c>
      <c r="H4208" s="148" t="s">
        <v>19</v>
      </c>
      <c r="I4208" s="150"/>
      <c r="L4208" s="147"/>
      <c r="M4208" s="151"/>
      <c r="T4208" s="152"/>
      <c r="AT4208" s="148" t="s">
        <v>176</v>
      </c>
      <c r="AU4208" s="148" t="s">
        <v>86</v>
      </c>
      <c r="AV4208" s="12" t="s">
        <v>84</v>
      </c>
      <c r="AW4208" s="12" t="s">
        <v>37</v>
      </c>
      <c r="AX4208" s="12" t="s">
        <v>76</v>
      </c>
      <c r="AY4208" s="148" t="s">
        <v>163</v>
      </c>
    </row>
    <row r="4209" spans="2:51" s="13" customFormat="1">
      <c r="B4209" s="153"/>
      <c r="D4209" s="141" t="s">
        <v>176</v>
      </c>
      <c r="E4209" s="154" t="s">
        <v>19</v>
      </c>
      <c r="F4209" s="155" t="s">
        <v>1023</v>
      </c>
      <c r="H4209" s="156">
        <v>2.1000000000000001E-2</v>
      </c>
      <c r="I4209" s="157"/>
      <c r="L4209" s="153"/>
      <c r="M4209" s="158"/>
      <c r="T4209" s="159"/>
      <c r="AT4209" s="154" t="s">
        <v>176</v>
      </c>
      <c r="AU4209" s="154" t="s">
        <v>86</v>
      </c>
      <c r="AV4209" s="13" t="s">
        <v>86</v>
      </c>
      <c r="AW4209" s="13" t="s">
        <v>37</v>
      </c>
      <c r="AX4209" s="13" t="s">
        <v>76</v>
      </c>
      <c r="AY4209" s="154" t="s">
        <v>163</v>
      </c>
    </row>
    <row r="4210" spans="2:51" s="12" customFormat="1">
      <c r="B4210" s="147"/>
      <c r="D4210" s="141" t="s">
        <v>176</v>
      </c>
      <c r="E4210" s="148" t="s">
        <v>19</v>
      </c>
      <c r="F4210" s="149" t="s">
        <v>955</v>
      </c>
      <c r="H4210" s="148" t="s">
        <v>19</v>
      </c>
      <c r="I4210" s="150"/>
      <c r="L4210" s="147"/>
      <c r="M4210" s="151"/>
      <c r="T4210" s="152"/>
      <c r="AT4210" s="148" t="s">
        <v>176</v>
      </c>
      <c r="AU4210" s="148" t="s">
        <v>86</v>
      </c>
      <c r="AV4210" s="12" t="s">
        <v>84</v>
      </c>
      <c r="AW4210" s="12" t="s">
        <v>37</v>
      </c>
      <c r="AX4210" s="12" t="s">
        <v>76</v>
      </c>
      <c r="AY4210" s="148" t="s">
        <v>163</v>
      </c>
    </row>
    <row r="4211" spans="2:51" s="13" customFormat="1">
      <c r="B4211" s="153"/>
      <c r="D4211" s="141" t="s">
        <v>176</v>
      </c>
      <c r="E4211" s="154" t="s">
        <v>19</v>
      </c>
      <c r="F4211" s="155" t="s">
        <v>1033</v>
      </c>
      <c r="H4211" s="156">
        <v>3.22</v>
      </c>
      <c r="I4211" s="157"/>
      <c r="L4211" s="153"/>
      <c r="M4211" s="158"/>
      <c r="T4211" s="159"/>
      <c r="AT4211" s="154" t="s">
        <v>176</v>
      </c>
      <c r="AU4211" s="154" t="s">
        <v>86</v>
      </c>
      <c r="AV4211" s="13" t="s">
        <v>86</v>
      </c>
      <c r="AW4211" s="13" t="s">
        <v>37</v>
      </c>
      <c r="AX4211" s="13" t="s">
        <v>76</v>
      </c>
      <c r="AY4211" s="154" t="s">
        <v>163</v>
      </c>
    </row>
    <row r="4212" spans="2:51" s="12" customFormat="1">
      <c r="B4212" s="147"/>
      <c r="D4212" s="141" t="s">
        <v>176</v>
      </c>
      <c r="E4212" s="148" t="s">
        <v>19</v>
      </c>
      <c r="F4212" s="149" t="s">
        <v>1022</v>
      </c>
      <c r="H4212" s="148" t="s">
        <v>19</v>
      </c>
      <c r="I4212" s="150"/>
      <c r="L4212" s="147"/>
      <c r="M4212" s="151"/>
      <c r="T4212" s="152"/>
      <c r="AT4212" s="148" t="s">
        <v>176</v>
      </c>
      <c r="AU4212" s="148" t="s">
        <v>86</v>
      </c>
      <c r="AV4212" s="12" t="s">
        <v>84</v>
      </c>
      <c r="AW4212" s="12" t="s">
        <v>37</v>
      </c>
      <c r="AX4212" s="12" t="s">
        <v>76</v>
      </c>
      <c r="AY4212" s="148" t="s">
        <v>163</v>
      </c>
    </row>
    <row r="4213" spans="2:51" s="13" customFormat="1">
      <c r="B4213" s="153"/>
      <c r="D4213" s="141" t="s">
        <v>176</v>
      </c>
      <c r="E4213" s="154" t="s">
        <v>19</v>
      </c>
      <c r="F4213" s="155" t="s">
        <v>1023</v>
      </c>
      <c r="H4213" s="156">
        <v>2.1000000000000001E-2</v>
      </c>
      <c r="I4213" s="157"/>
      <c r="L4213" s="153"/>
      <c r="M4213" s="158"/>
      <c r="T4213" s="159"/>
      <c r="AT4213" s="154" t="s">
        <v>176</v>
      </c>
      <c r="AU4213" s="154" t="s">
        <v>86</v>
      </c>
      <c r="AV4213" s="13" t="s">
        <v>86</v>
      </c>
      <c r="AW4213" s="13" t="s">
        <v>37</v>
      </c>
      <c r="AX4213" s="13" t="s">
        <v>76</v>
      </c>
      <c r="AY4213" s="154" t="s">
        <v>163</v>
      </c>
    </row>
    <row r="4214" spans="2:51" s="12" customFormat="1">
      <c r="B4214" s="147"/>
      <c r="D4214" s="141" t="s">
        <v>176</v>
      </c>
      <c r="E4214" s="148" t="s">
        <v>19</v>
      </c>
      <c r="F4214" s="149" t="s">
        <v>957</v>
      </c>
      <c r="H4214" s="148" t="s">
        <v>19</v>
      </c>
      <c r="I4214" s="150"/>
      <c r="L4214" s="147"/>
      <c r="M4214" s="151"/>
      <c r="T4214" s="152"/>
      <c r="AT4214" s="148" t="s">
        <v>176</v>
      </c>
      <c r="AU4214" s="148" t="s">
        <v>86</v>
      </c>
      <c r="AV4214" s="12" t="s">
        <v>84</v>
      </c>
      <c r="AW4214" s="12" t="s">
        <v>37</v>
      </c>
      <c r="AX4214" s="12" t="s">
        <v>76</v>
      </c>
      <c r="AY4214" s="148" t="s">
        <v>163</v>
      </c>
    </row>
    <row r="4215" spans="2:51" s="13" customFormat="1">
      <c r="B4215" s="153"/>
      <c r="D4215" s="141" t="s">
        <v>176</v>
      </c>
      <c r="E4215" s="154" t="s">
        <v>19</v>
      </c>
      <c r="F4215" s="155" t="s">
        <v>958</v>
      </c>
      <c r="H4215" s="156">
        <v>22.41</v>
      </c>
      <c r="I4215" s="157"/>
      <c r="L4215" s="153"/>
      <c r="M4215" s="158"/>
      <c r="T4215" s="159"/>
      <c r="AT4215" s="154" t="s">
        <v>176</v>
      </c>
      <c r="AU4215" s="154" t="s">
        <v>86</v>
      </c>
      <c r="AV4215" s="13" t="s">
        <v>86</v>
      </c>
      <c r="AW4215" s="13" t="s">
        <v>37</v>
      </c>
      <c r="AX4215" s="13" t="s">
        <v>76</v>
      </c>
      <c r="AY4215" s="154" t="s">
        <v>163</v>
      </c>
    </row>
    <row r="4216" spans="2:51" s="12" customFormat="1">
      <c r="B4216" s="147"/>
      <c r="D4216" s="141" t="s">
        <v>176</v>
      </c>
      <c r="E4216" s="148" t="s">
        <v>19</v>
      </c>
      <c r="F4216" s="149" t="s">
        <v>555</v>
      </c>
      <c r="H4216" s="148" t="s">
        <v>19</v>
      </c>
      <c r="I4216" s="150"/>
      <c r="L4216" s="147"/>
      <c r="M4216" s="151"/>
      <c r="T4216" s="152"/>
      <c r="AT4216" s="148" t="s">
        <v>176</v>
      </c>
      <c r="AU4216" s="148" t="s">
        <v>86</v>
      </c>
      <c r="AV4216" s="12" t="s">
        <v>84</v>
      </c>
      <c r="AW4216" s="12" t="s">
        <v>37</v>
      </c>
      <c r="AX4216" s="12" t="s">
        <v>76</v>
      </c>
      <c r="AY4216" s="148" t="s">
        <v>163</v>
      </c>
    </row>
    <row r="4217" spans="2:51" s="13" customFormat="1">
      <c r="B4217" s="153"/>
      <c r="D4217" s="141" t="s">
        <v>176</v>
      </c>
      <c r="E4217" s="154" t="s">
        <v>19</v>
      </c>
      <c r="F4217" s="155" t="s">
        <v>921</v>
      </c>
      <c r="H4217" s="156">
        <v>-1.5760000000000001</v>
      </c>
      <c r="I4217" s="157"/>
      <c r="L4217" s="153"/>
      <c r="M4217" s="158"/>
      <c r="T4217" s="159"/>
      <c r="AT4217" s="154" t="s">
        <v>176</v>
      </c>
      <c r="AU4217" s="154" t="s">
        <v>86</v>
      </c>
      <c r="AV4217" s="13" t="s">
        <v>86</v>
      </c>
      <c r="AW4217" s="13" t="s">
        <v>37</v>
      </c>
      <c r="AX4217" s="13" t="s">
        <v>76</v>
      </c>
      <c r="AY4217" s="154" t="s">
        <v>163</v>
      </c>
    </row>
    <row r="4218" spans="2:51" s="12" customFormat="1">
      <c r="B4218" s="147"/>
      <c r="D4218" s="141" t="s">
        <v>176</v>
      </c>
      <c r="E4218" s="148" t="s">
        <v>19</v>
      </c>
      <c r="F4218" s="149" t="s">
        <v>959</v>
      </c>
      <c r="H4218" s="148" t="s">
        <v>19</v>
      </c>
      <c r="I4218" s="150"/>
      <c r="L4218" s="147"/>
      <c r="M4218" s="151"/>
      <c r="T4218" s="152"/>
      <c r="AT4218" s="148" t="s">
        <v>176</v>
      </c>
      <c r="AU4218" s="148" t="s">
        <v>86</v>
      </c>
      <c r="AV4218" s="12" t="s">
        <v>84</v>
      </c>
      <c r="AW4218" s="12" t="s">
        <v>37</v>
      </c>
      <c r="AX4218" s="12" t="s">
        <v>76</v>
      </c>
      <c r="AY4218" s="148" t="s">
        <v>163</v>
      </c>
    </row>
    <row r="4219" spans="2:51" s="13" customFormat="1" ht="20.399999999999999">
      <c r="B4219" s="153"/>
      <c r="D4219" s="141" t="s">
        <v>176</v>
      </c>
      <c r="E4219" s="154" t="s">
        <v>19</v>
      </c>
      <c r="F4219" s="155" t="s">
        <v>923</v>
      </c>
      <c r="H4219" s="156">
        <v>49.95</v>
      </c>
      <c r="I4219" s="157"/>
      <c r="L4219" s="153"/>
      <c r="M4219" s="158"/>
      <c r="T4219" s="159"/>
      <c r="AT4219" s="154" t="s">
        <v>176</v>
      </c>
      <c r="AU4219" s="154" t="s">
        <v>86</v>
      </c>
      <c r="AV4219" s="13" t="s">
        <v>86</v>
      </c>
      <c r="AW4219" s="13" t="s">
        <v>37</v>
      </c>
      <c r="AX4219" s="13" t="s">
        <v>76</v>
      </c>
      <c r="AY4219" s="154" t="s">
        <v>163</v>
      </c>
    </row>
    <row r="4220" spans="2:51" s="12" customFormat="1">
      <c r="B4220" s="147"/>
      <c r="D4220" s="141" t="s">
        <v>176</v>
      </c>
      <c r="E4220" s="148" t="s">
        <v>19</v>
      </c>
      <c r="F4220" s="149" t="s">
        <v>555</v>
      </c>
      <c r="H4220" s="148" t="s">
        <v>19</v>
      </c>
      <c r="I4220" s="150"/>
      <c r="L4220" s="147"/>
      <c r="M4220" s="151"/>
      <c r="T4220" s="152"/>
      <c r="AT4220" s="148" t="s">
        <v>176</v>
      </c>
      <c r="AU4220" s="148" t="s">
        <v>86</v>
      </c>
      <c r="AV4220" s="12" t="s">
        <v>84</v>
      </c>
      <c r="AW4220" s="12" t="s">
        <v>37</v>
      </c>
      <c r="AX4220" s="12" t="s">
        <v>76</v>
      </c>
      <c r="AY4220" s="148" t="s">
        <v>163</v>
      </c>
    </row>
    <row r="4221" spans="2:51" s="13" customFormat="1">
      <c r="B4221" s="153"/>
      <c r="D4221" s="141" t="s">
        <v>176</v>
      </c>
      <c r="E4221" s="154" t="s">
        <v>19</v>
      </c>
      <c r="F4221" s="155" t="s">
        <v>924</v>
      </c>
      <c r="H4221" s="156">
        <v>-8.8559999999999999</v>
      </c>
      <c r="I4221" s="157"/>
      <c r="L4221" s="153"/>
      <c r="M4221" s="158"/>
      <c r="T4221" s="159"/>
      <c r="AT4221" s="154" t="s">
        <v>176</v>
      </c>
      <c r="AU4221" s="154" t="s">
        <v>86</v>
      </c>
      <c r="AV4221" s="13" t="s">
        <v>86</v>
      </c>
      <c r="AW4221" s="13" t="s">
        <v>37</v>
      </c>
      <c r="AX4221" s="13" t="s">
        <v>76</v>
      </c>
      <c r="AY4221" s="154" t="s">
        <v>163</v>
      </c>
    </row>
    <row r="4222" spans="2:51" s="12" customFormat="1">
      <c r="B4222" s="147"/>
      <c r="D4222" s="141" t="s">
        <v>176</v>
      </c>
      <c r="E4222" s="148" t="s">
        <v>19</v>
      </c>
      <c r="F4222" s="149" t="s">
        <v>960</v>
      </c>
      <c r="H4222" s="148" t="s">
        <v>19</v>
      </c>
      <c r="I4222" s="150"/>
      <c r="L4222" s="147"/>
      <c r="M4222" s="151"/>
      <c r="T4222" s="152"/>
      <c r="AT4222" s="148" t="s">
        <v>176</v>
      </c>
      <c r="AU4222" s="148" t="s">
        <v>86</v>
      </c>
      <c r="AV4222" s="12" t="s">
        <v>84</v>
      </c>
      <c r="AW4222" s="12" t="s">
        <v>37</v>
      </c>
      <c r="AX4222" s="12" t="s">
        <v>76</v>
      </c>
      <c r="AY4222" s="148" t="s">
        <v>163</v>
      </c>
    </row>
    <row r="4223" spans="2:51" s="13" customFormat="1" ht="20.399999999999999">
      <c r="B4223" s="153"/>
      <c r="D4223" s="141" t="s">
        <v>176</v>
      </c>
      <c r="E4223" s="154" t="s">
        <v>19</v>
      </c>
      <c r="F4223" s="155" t="s">
        <v>1027</v>
      </c>
      <c r="H4223" s="156">
        <v>15.12</v>
      </c>
      <c r="I4223" s="157"/>
      <c r="L4223" s="153"/>
      <c r="M4223" s="158"/>
      <c r="T4223" s="159"/>
      <c r="AT4223" s="154" t="s">
        <v>176</v>
      </c>
      <c r="AU4223" s="154" t="s">
        <v>86</v>
      </c>
      <c r="AV4223" s="13" t="s">
        <v>86</v>
      </c>
      <c r="AW4223" s="13" t="s">
        <v>37</v>
      </c>
      <c r="AX4223" s="13" t="s">
        <v>76</v>
      </c>
      <c r="AY4223" s="154" t="s">
        <v>163</v>
      </c>
    </row>
    <row r="4224" spans="2:51" s="12" customFormat="1">
      <c r="B4224" s="147"/>
      <c r="D4224" s="141" t="s">
        <v>176</v>
      </c>
      <c r="E4224" s="148" t="s">
        <v>19</v>
      </c>
      <c r="F4224" s="149" t="s">
        <v>555</v>
      </c>
      <c r="H4224" s="148" t="s">
        <v>19</v>
      </c>
      <c r="I4224" s="150"/>
      <c r="L4224" s="147"/>
      <c r="M4224" s="151"/>
      <c r="T4224" s="152"/>
      <c r="AT4224" s="148" t="s">
        <v>176</v>
      </c>
      <c r="AU4224" s="148" t="s">
        <v>86</v>
      </c>
      <c r="AV4224" s="12" t="s">
        <v>84</v>
      </c>
      <c r="AW4224" s="12" t="s">
        <v>37</v>
      </c>
      <c r="AX4224" s="12" t="s">
        <v>76</v>
      </c>
      <c r="AY4224" s="148" t="s">
        <v>163</v>
      </c>
    </row>
    <row r="4225" spans="2:51" s="13" customFormat="1">
      <c r="B4225" s="153"/>
      <c r="D4225" s="141" t="s">
        <v>176</v>
      </c>
      <c r="E4225" s="154" t="s">
        <v>19</v>
      </c>
      <c r="F4225" s="155" t="s">
        <v>1028</v>
      </c>
      <c r="H4225" s="156">
        <v>-1.92</v>
      </c>
      <c r="I4225" s="157"/>
      <c r="L4225" s="153"/>
      <c r="M4225" s="158"/>
      <c r="T4225" s="159"/>
      <c r="AT4225" s="154" t="s">
        <v>176</v>
      </c>
      <c r="AU4225" s="154" t="s">
        <v>86</v>
      </c>
      <c r="AV4225" s="13" t="s">
        <v>86</v>
      </c>
      <c r="AW4225" s="13" t="s">
        <v>37</v>
      </c>
      <c r="AX4225" s="13" t="s">
        <v>76</v>
      </c>
      <c r="AY4225" s="154" t="s">
        <v>163</v>
      </c>
    </row>
    <row r="4226" spans="2:51" s="12" customFormat="1">
      <c r="B4226" s="147"/>
      <c r="D4226" s="141" t="s">
        <v>176</v>
      </c>
      <c r="E4226" s="148" t="s">
        <v>19</v>
      </c>
      <c r="F4226" s="149" t="s">
        <v>1022</v>
      </c>
      <c r="H4226" s="148" t="s">
        <v>19</v>
      </c>
      <c r="I4226" s="150"/>
      <c r="L4226" s="147"/>
      <c r="M4226" s="151"/>
      <c r="T4226" s="152"/>
      <c r="AT4226" s="148" t="s">
        <v>176</v>
      </c>
      <c r="AU4226" s="148" t="s">
        <v>86</v>
      </c>
      <c r="AV4226" s="12" t="s">
        <v>84</v>
      </c>
      <c r="AW4226" s="12" t="s">
        <v>37</v>
      </c>
      <c r="AX4226" s="12" t="s">
        <v>76</v>
      </c>
      <c r="AY4226" s="148" t="s">
        <v>163</v>
      </c>
    </row>
    <row r="4227" spans="2:51" s="13" customFormat="1">
      <c r="B4227" s="153"/>
      <c r="D4227" s="141" t="s">
        <v>176</v>
      </c>
      <c r="E4227" s="154" t="s">
        <v>19</v>
      </c>
      <c r="F4227" s="155" t="s">
        <v>1034</v>
      </c>
      <c r="H4227" s="156">
        <v>4.8000000000000001E-2</v>
      </c>
      <c r="I4227" s="157"/>
      <c r="L4227" s="153"/>
      <c r="M4227" s="158"/>
      <c r="T4227" s="159"/>
      <c r="AT4227" s="154" t="s">
        <v>176</v>
      </c>
      <c r="AU4227" s="154" t="s">
        <v>86</v>
      </c>
      <c r="AV4227" s="13" t="s">
        <v>86</v>
      </c>
      <c r="AW4227" s="13" t="s">
        <v>37</v>
      </c>
      <c r="AX4227" s="13" t="s">
        <v>76</v>
      </c>
      <c r="AY4227" s="154" t="s">
        <v>163</v>
      </c>
    </row>
    <row r="4228" spans="2:51" s="12" customFormat="1">
      <c r="B4228" s="147"/>
      <c r="D4228" s="141" t="s">
        <v>176</v>
      </c>
      <c r="E4228" s="148" t="s">
        <v>19</v>
      </c>
      <c r="F4228" s="149" t="s">
        <v>962</v>
      </c>
      <c r="H4228" s="148" t="s">
        <v>19</v>
      </c>
      <c r="I4228" s="150"/>
      <c r="L4228" s="147"/>
      <c r="M4228" s="151"/>
      <c r="T4228" s="152"/>
      <c r="AT4228" s="148" t="s">
        <v>176</v>
      </c>
      <c r="AU4228" s="148" t="s">
        <v>86</v>
      </c>
      <c r="AV4228" s="12" t="s">
        <v>84</v>
      </c>
      <c r="AW4228" s="12" t="s">
        <v>37</v>
      </c>
      <c r="AX4228" s="12" t="s">
        <v>76</v>
      </c>
      <c r="AY4228" s="148" t="s">
        <v>163</v>
      </c>
    </row>
    <row r="4229" spans="2:51" s="13" customFormat="1" ht="20.399999999999999">
      <c r="B4229" s="153"/>
      <c r="D4229" s="141" t="s">
        <v>176</v>
      </c>
      <c r="E4229" s="154" t="s">
        <v>19</v>
      </c>
      <c r="F4229" s="155" t="s">
        <v>963</v>
      </c>
      <c r="H4229" s="156">
        <v>51.84</v>
      </c>
      <c r="I4229" s="157"/>
      <c r="L4229" s="153"/>
      <c r="M4229" s="158"/>
      <c r="T4229" s="159"/>
      <c r="AT4229" s="154" t="s">
        <v>176</v>
      </c>
      <c r="AU4229" s="154" t="s">
        <v>86</v>
      </c>
      <c r="AV4229" s="13" t="s">
        <v>86</v>
      </c>
      <c r="AW4229" s="13" t="s">
        <v>37</v>
      </c>
      <c r="AX4229" s="13" t="s">
        <v>76</v>
      </c>
      <c r="AY4229" s="154" t="s">
        <v>163</v>
      </c>
    </row>
    <row r="4230" spans="2:51" s="12" customFormat="1">
      <c r="B4230" s="147"/>
      <c r="D4230" s="141" t="s">
        <v>176</v>
      </c>
      <c r="E4230" s="148" t="s">
        <v>19</v>
      </c>
      <c r="F4230" s="149" t="s">
        <v>555</v>
      </c>
      <c r="H4230" s="148" t="s">
        <v>19</v>
      </c>
      <c r="I4230" s="150"/>
      <c r="L4230" s="147"/>
      <c r="M4230" s="151"/>
      <c r="T4230" s="152"/>
      <c r="AT4230" s="148" t="s">
        <v>176</v>
      </c>
      <c r="AU4230" s="148" t="s">
        <v>86</v>
      </c>
      <c r="AV4230" s="12" t="s">
        <v>84</v>
      </c>
      <c r="AW4230" s="12" t="s">
        <v>37</v>
      </c>
      <c r="AX4230" s="12" t="s">
        <v>76</v>
      </c>
      <c r="AY4230" s="148" t="s">
        <v>163</v>
      </c>
    </row>
    <row r="4231" spans="2:51" s="13" customFormat="1">
      <c r="B4231" s="153"/>
      <c r="D4231" s="141" t="s">
        <v>176</v>
      </c>
      <c r="E4231" s="154" t="s">
        <v>19</v>
      </c>
      <c r="F4231" s="155" t="s">
        <v>964</v>
      </c>
      <c r="H4231" s="156">
        <v>-5.0720000000000001</v>
      </c>
      <c r="I4231" s="157"/>
      <c r="L4231" s="153"/>
      <c r="M4231" s="158"/>
      <c r="T4231" s="159"/>
      <c r="AT4231" s="154" t="s">
        <v>176</v>
      </c>
      <c r="AU4231" s="154" t="s">
        <v>86</v>
      </c>
      <c r="AV4231" s="13" t="s">
        <v>86</v>
      </c>
      <c r="AW4231" s="13" t="s">
        <v>37</v>
      </c>
      <c r="AX4231" s="13" t="s">
        <v>76</v>
      </c>
      <c r="AY4231" s="154" t="s">
        <v>163</v>
      </c>
    </row>
    <row r="4232" spans="2:51" s="12" customFormat="1">
      <c r="B4232" s="147"/>
      <c r="D4232" s="141" t="s">
        <v>176</v>
      </c>
      <c r="E4232" s="148" t="s">
        <v>19</v>
      </c>
      <c r="F4232" s="149" t="s">
        <v>965</v>
      </c>
      <c r="H4232" s="148" t="s">
        <v>19</v>
      </c>
      <c r="I4232" s="150"/>
      <c r="L4232" s="147"/>
      <c r="M4232" s="151"/>
      <c r="T4232" s="152"/>
      <c r="AT4232" s="148" t="s">
        <v>176</v>
      </c>
      <c r="AU4232" s="148" t="s">
        <v>86</v>
      </c>
      <c r="AV4232" s="12" t="s">
        <v>84</v>
      </c>
      <c r="AW4232" s="12" t="s">
        <v>37</v>
      </c>
      <c r="AX4232" s="12" t="s">
        <v>76</v>
      </c>
      <c r="AY4232" s="148" t="s">
        <v>163</v>
      </c>
    </row>
    <row r="4233" spans="2:51" s="13" customFormat="1">
      <c r="B4233" s="153"/>
      <c r="D4233" s="141" t="s">
        <v>176</v>
      </c>
      <c r="E4233" s="154" t="s">
        <v>19</v>
      </c>
      <c r="F4233" s="155" t="s">
        <v>966</v>
      </c>
      <c r="H4233" s="156">
        <v>35.64</v>
      </c>
      <c r="I4233" s="157"/>
      <c r="L4233" s="153"/>
      <c r="M4233" s="158"/>
      <c r="T4233" s="159"/>
      <c r="AT4233" s="154" t="s">
        <v>176</v>
      </c>
      <c r="AU4233" s="154" t="s">
        <v>86</v>
      </c>
      <c r="AV4233" s="13" t="s">
        <v>86</v>
      </c>
      <c r="AW4233" s="13" t="s">
        <v>37</v>
      </c>
      <c r="AX4233" s="13" t="s">
        <v>76</v>
      </c>
      <c r="AY4233" s="154" t="s">
        <v>163</v>
      </c>
    </row>
    <row r="4234" spans="2:51" s="12" customFormat="1">
      <c r="B4234" s="147"/>
      <c r="D4234" s="141" t="s">
        <v>176</v>
      </c>
      <c r="E4234" s="148" t="s">
        <v>19</v>
      </c>
      <c r="F4234" s="149" t="s">
        <v>555</v>
      </c>
      <c r="H4234" s="148" t="s">
        <v>19</v>
      </c>
      <c r="I4234" s="150"/>
      <c r="L4234" s="147"/>
      <c r="M4234" s="151"/>
      <c r="T4234" s="152"/>
      <c r="AT4234" s="148" t="s">
        <v>176</v>
      </c>
      <c r="AU4234" s="148" t="s">
        <v>86</v>
      </c>
      <c r="AV4234" s="12" t="s">
        <v>84</v>
      </c>
      <c r="AW4234" s="12" t="s">
        <v>37</v>
      </c>
      <c r="AX4234" s="12" t="s">
        <v>76</v>
      </c>
      <c r="AY4234" s="148" t="s">
        <v>163</v>
      </c>
    </row>
    <row r="4235" spans="2:51" s="13" customFormat="1">
      <c r="B4235" s="153"/>
      <c r="D4235" s="141" t="s">
        <v>176</v>
      </c>
      <c r="E4235" s="154" t="s">
        <v>19</v>
      </c>
      <c r="F4235" s="155" t="s">
        <v>942</v>
      </c>
      <c r="H4235" s="156">
        <v>-3.3759999999999999</v>
      </c>
      <c r="I4235" s="157"/>
      <c r="L4235" s="153"/>
      <c r="M4235" s="158"/>
      <c r="T4235" s="159"/>
      <c r="AT4235" s="154" t="s">
        <v>176</v>
      </c>
      <c r="AU4235" s="154" t="s">
        <v>86</v>
      </c>
      <c r="AV4235" s="13" t="s">
        <v>86</v>
      </c>
      <c r="AW4235" s="13" t="s">
        <v>37</v>
      </c>
      <c r="AX4235" s="13" t="s">
        <v>76</v>
      </c>
      <c r="AY4235" s="154" t="s">
        <v>163</v>
      </c>
    </row>
    <row r="4236" spans="2:51" s="12" customFormat="1">
      <c r="B4236" s="147"/>
      <c r="D4236" s="141" t="s">
        <v>176</v>
      </c>
      <c r="E4236" s="148" t="s">
        <v>19</v>
      </c>
      <c r="F4236" s="149" t="s">
        <v>967</v>
      </c>
      <c r="H4236" s="148" t="s">
        <v>19</v>
      </c>
      <c r="I4236" s="150"/>
      <c r="L4236" s="147"/>
      <c r="M4236" s="151"/>
      <c r="T4236" s="152"/>
      <c r="AT4236" s="148" t="s">
        <v>176</v>
      </c>
      <c r="AU4236" s="148" t="s">
        <v>86</v>
      </c>
      <c r="AV4236" s="12" t="s">
        <v>84</v>
      </c>
      <c r="AW4236" s="12" t="s">
        <v>37</v>
      </c>
      <c r="AX4236" s="12" t="s">
        <v>76</v>
      </c>
      <c r="AY4236" s="148" t="s">
        <v>163</v>
      </c>
    </row>
    <row r="4237" spans="2:51" s="13" customFormat="1" ht="20.399999999999999">
      <c r="B4237" s="153"/>
      <c r="D4237" s="141" t="s">
        <v>176</v>
      </c>
      <c r="E4237" s="154" t="s">
        <v>19</v>
      </c>
      <c r="F4237" s="155" t="s">
        <v>968</v>
      </c>
      <c r="H4237" s="156">
        <v>107.88</v>
      </c>
      <c r="I4237" s="157"/>
      <c r="L4237" s="153"/>
      <c r="M4237" s="158"/>
      <c r="T4237" s="159"/>
      <c r="AT4237" s="154" t="s">
        <v>176</v>
      </c>
      <c r="AU4237" s="154" t="s">
        <v>86</v>
      </c>
      <c r="AV4237" s="13" t="s">
        <v>86</v>
      </c>
      <c r="AW4237" s="13" t="s">
        <v>37</v>
      </c>
      <c r="AX4237" s="13" t="s">
        <v>76</v>
      </c>
      <c r="AY4237" s="154" t="s">
        <v>163</v>
      </c>
    </row>
    <row r="4238" spans="2:51" s="12" customFormat="1">
      <c r="B4238" s="147"/>
      <c r="D4238" s="141" t="s">
        <v>176</v>
      </c>
      <c r="E4238" s="148" t="s">
        <v>19</v>
      </c>
      <c r="F4238" s="149" t="s">
        <v>555</v>
      </c>
      <c r="H4238" s="148" t="s">
        <v>19</v>
      </c>
      <c r="I4238" s="150"/>
      <c r="L4238" s="147"/>
      <c r="M4238" s="151"/>
      <c r="T4238" s="152"/>
      <c r="AT4238" s="148" t="s">
        <v>176</v>
      </c>
      <c r="AU4238" s="148" t="s">
        <v>86</v>
      </c>
      <c r="AV4238" s="12" t="s">
        <v>84</v>
      </c>
      <c r="AW4238" s="12" t="s">
        <v>37</v>
      </c>
      <c r="AX4238" s="12" t="s">
        <v>76</v>
      </c>
      <c r="AY4238" s="148" t="s">
        <v>163</v>
      </c>
    </row>
    <row r="4239" spans="2:51" s="13" customFormat="1" ht="30.6">
      <c r="B4239" s="153"/>
      <c r="D4239" s="141" t="s">
        <v>176</v>
      </c>
      <c r="E4239" s="154" t="s">
        <v>19</v>
      </c>
      <c r="F4239" s="155" t="s">
        <v>936</v>
      </c>
      <c r="H4239" s="156">
        <v>-20.968</v>
      </c>
      <c r="I4239" s="157"/>
      <c r="L4239" s="153"/>
      <c r="M4239" s="158"/>
      <c r="T4239" s="159"/>
      <c r="AT4239" s="154" t="s">
        <v>176</v>
      </c>
      <c r="AU4239" s="154" t="s">
        <v>86</v>
      </c>
      <c r="AV4239" s="13" t="s">
        <v>86</v>
      </c>
      <c r="AW4239" s="13" t="s">
        <v>37</v>
      </c>
      <c r="AX4239" s="13" t="s">
        <v>76</v>
      </c>
      <c r="AY4239" s="154" t="s">
        <v>163</v>
      </c>
    </row>
    <row r="4240" spans="2:51" s="12" customFormat="1">
      <c r="B4240" s="147"/>
      <c r="D4240" s="141" t="s">
        <v>176</v>
      </c>
      <c r="E4240" s="148" t="s">
        <v>19</v>
      </c>
      <c r="F4240" s="149" t="s">
        <v>969</v>
      </c>
      <c r="H4240" s="148" t="s">
        <v>19</v>
      </c>
      <c r="I4240" s="150"/>
      <c r="L4240" s="147"/>
      <c r="M4240" s="151"/>
      <c r="T4240" s="152"/>
      <c r="AT4240" s="148" t="s">
        <v>176</v>
      </c>
      <c r="AU4240" s="148" t="s">
        <v>86</v>
      </c>
      <c r="AV4240" s="12" t="s">
        <v>84</v>
      </c>
      <c r="AW4240" s="12" t="s">
        <v>37</v>
      </c>
      <c r="AX4240" s="12" t="s">
        <v>76</v>
      </c>
      <c r="AY4240" s="148" t="s">
        <v>163</v>
      </c>
    </row>
    <row r="4241" spans="2:51" s="13" customFormat="1">
      <c r="B4241" s="153"/>
      <c r="D4241" s="141" t="s">
        <v>176</v>
      </c>
      <c r="E4241" s="154" t="s">
        <v>19</v>
      </c>
      <c r="F4241" s="155" t="s">
        <v>938</v>
      </c>
      <c r="H4241" s="156">
        <v>76.260000000000005</v>
      </c>
      <c r="I4241" s="157"/>
      <c r="L4241" s="153"/>
      <c r="M4241" s="158"/>
      <c r="T4241" s="159"/>
      <c r="AT4241" s="154" t="s">
        <v>176</v>
      </c>
      <c r="AU4241" s="154" t="s">
        <v>86</v>
      </c>
      <c r="AV4241" s="13" t="s">
        <v>86</v>
      </c>
      <c r="AW4241" s="13" t="s">
        <v>37</v>
      </c>
      <c r="AX4241" s="13" t="s">
        <v>76</v>
      </c>
      <c r="AY4241" s="154" t="s">
        <v>163</v>
      </c>
    </row>
    <row r="4242" spans="2:51" s="12" customFormat="1">
      <c r="B4242" s="147"/>
      <c r="D4242" s="141" t="s">
        <v>176</v>
      </c>
      <c r="E4242" s="148" t="s">
        <v>19</v>
      </c>
      <c r="F4242" s="149" t="s">
        <v>555</v>
      </c>
      <c r="H4242" s="148" t="s">
        <v>19</v>
      </c>
      <c r="I4242" s="150"/>
      <c r="L4242" s="147"/>
      <c r="M4242" s="151"/>
      <c r="T4242" s="152"/>
      <c r="AT4242" s="148" t="s">
        <v>176</v>
      </c>
      <c r="AU4242" s="148" t="s">
        <v>86</v>
      </c>
      <c r="AV4242" s="12" t="s">
        <v>84</v>
      </c>
      <c r="AW4242" s="12" t="s">
        <v>37</v>
      </c>
      <c r="AX4242" s="12" t="s">
        <v>76</v>
      </c>
      <c r="AY4242" s="148" t="s">
        <v>163</v>
      </c>
    </row>
    <row r="4243" spans="2:51" s="13" customFormat="1" ht="30.6">
      <c r="B4243" s="153"/>
      <c r="D4243" s="141" t="s">
        <v>176</v>
      </c>
      <c r="E4243" s="154" t="s">
        <v>19</v>
      </c>
      <c r="F4243" s="155" t="s">
        <v>970</v>
      </c>
      <c r="H4243" s="156">
        <v>-18.96</v>
      </c>
      <c r="I4243" s="157"/>
      <c r="L4243" s="153"/>
      <c r="M4243" s="158"/>
      <c r="T4243" s="159"/>
      <c r="AT4243" s="154" t="s">
        <v>176</v>
      </c>
      <c r="AU4243" s="154" t="s">
        <v>86</v>
      </c>
      <c r="AV4243" s="13" t="s">
        <v>86</v>
      </c>
      <c r="AW4243" s="13" t="s">
        <v>37</v>
      </c>
      <c r="AX4243" s="13" t="s">
        <v>76</v>
      </c>
      <c r="AY4243" s="154" t="s">
        <v>163</v>
      </c>
    </row>
    <row r="4244" spans="2:51" s="15" customFormat="1">
      <c r="B4244" s="177"/>
      <c r="D4244" s="141" t="s">
        <v>176</v>
      </c>
      <c r="E4244" s="178" t="s">
        <v>19</v>
      </c>
      <c r="F4244" s="179" t="s">
        <v>657</v>
      </c>
      <c r="H4244" s="180">
        <v>755.827</v>
      </c>
      <c r="I4244" s="181"/>
      <c r="L4244" s="177"/>
      <c r="M4244" s="182"/>
      <c r="T4244" s="183"/>
      <c r="AT4244" s="178" t="s">
        <v>176</v>
      </c>
      <c r="AU4244" s="178" t="s">
        <v>86</v>
      </c>
      <c r="AV4244" s="15" t="s">
        <v>184</v>
      </c>
      <c r="AW4244" s="15" t="s">
        <v>37</v>
      </c>
      <c r="AX4244" s="15" t="s">
        <v>76</v>
      </c>
      <c r="AY4244" s="178" t="s">
        <v>163</v>
      </c>
    </row>
    <row r="4245" spans="2:51" s="12" customFormat="1">
      <c r="B4245" s="147"/>
      <c r="D4245" s="141" t="s">
        <v>176</v>
      </c>
      <c r="E4245" s="148" t="s">
        <v>19</v>
      </c>
      <c r="F4245" s="149" t="s">
        <v>2768</v>
      </c>
      <c r="H4245" s="148" t="s">
        <v>19</v>
      </c>
      <c r="I4245" s="150"/>
      <c r="L4245" s="147"/>
      <c r="M4245" s="151"/>
      <c r="T4245" s="152"/>
      <c r="AT4245" s="148" t="s">
        <v>176</v>
      </c>
      <c r="AU4245" s="148" t="s">
        <v>86</v>
      </c>
      <c r="AV4245" s="12" t="s">
        <v>84</v>
      </c>
      <c r="AW4245" s="12" t="s">
        <v>37</v>
      </c>
      <c r="AX4245" s="12" t="s">
        <v>76</v>
      </c>
      <c r="AY4245" s="148" t="s">
        <v>163</v>
      </c>
    </row>
    <row r="4246" spans="2:51" s="12" customFormat="1">
      <c r="B4246" s="147"/>
      <c r="D4246" s="141" t="s">
        <v>176</v>
      </c>
      <c r="E4246" s="148" t="s">
        <v>19</v>
      </c>
      <c r="F4246" s="149" t="s">
        <v>877</v>
      </c>
      <c r="H4246" s="148" t="s">
        <v>19</v>
      </c>
      <c r="I4246" s="150"/>
      <c r="L4246" s="147"/>
      <c r="M4246" s="151"/>
      <c r="T4246" s="152"/>
      <c r="AT4246" s="148" t="s">
        <v>176</v>
      </c>
      <c r="AU4246" s="148" t="s">
        <v>86</v>
      </c>
      <c r="AV4246" s="12" t="s">
        <v>84</v>
      </c>
      <c r="AW4246" s="12" t="s">
        <v>37</v>
      </c>
      <c r="AX4246" s="12" t="s">
        <v>76</v>
      </c>
      <c r="AY4246" s="148" t="s">
        <v>163</v>
      </c>
    </row>
    <row r="4247" spans="2:51" s="13" customFormat="1">
      <c r="B4247" s="153"/>
      <c r="D4247" s="141" t="s">
        <v>176</v>
      </c>
      <c r="E4247" s="154" t="s">
        <v>19</v>
      </c>
      <c r="F4247" s="155" t="s">
        <v>2769</v>
      </c>
      <c r="H4247" s="156">
        <v>15.151999999999999</v>
      </c>
      <c r="I4247" s="157"/>
      <c r="L4247" s="153"/>
      <c r="M4247" s="158"/>
      <c r="T4247" s="159"/>
      <c r="AT4247" s="154" t="s">
        <v>176</v>
      </c>
      <c r="AU4247" s="154" t="s">
        <v>86</v>
      </c>
      <c r="AV4247" s="13" t="s">
        <v>86</v>
      </c>
      <c r="AW4247" s="13" t="s">
        <v>37</v>
      </c>
      <c r="AX4247" s="13" t="s">
        <v>76</v>
      </c>
      <c r="AY4247" s="154" t="s">
        <v>163</v>
      </c>
    </row>
    <row r="4248" spans="2:51" s="13" customFormat="1">
      <c r="B4248" s="153"/>
      <c r="D4248" s="141" t="s">
        <v>176</v>
      </c>
      <c r="E4248" s="154" t="s">
        <v>19</v>
      </c>
      <c r="F4248" s="155" t="s">
        <v>2770</v>
      </c>
      <c r="H4248" s="156">
        <v>8.4</v>
      </c>
      <c r="I4248" s="157"/>
      <c r="L4248" s="153"/>
      <c r="M4248" s="158"/>
      <c r="T4248" s="159"/>
      <c r="AT4248" s="154" t="s">
        <v>176</v>
      </c>
      <c r="AU4248" s="154" t="s">
        <v>86</v>
      </c>
      <c r="AV4248" s="13" t="s">
        <v>86</v>
      </c>
      <c r="AW4248" s="13" t="s">
        <v>37</v>
      </c>
      <c r="AX4248" s="13" t="s">
        <v>76</v>
      </c>
      <c r="AY4248" s="154" t="s">
        <v>163</v>
      </c>
    </row>
    <row r="4249" spans="2:51" s="12" customFormat="1">
      <c r="B4249" s="147"/>
      <c r="D4249" s="141" t="s">
        <v>176</v>
      </c>
      <c r="E4249" s="148" t="s">
        <v>19</v>
      </c>
      <c r="F4249" s="149" t="s">
        <v>909</v>
      </c>
      <c r="H4249" s="148" t="s">
        <v>19</v>
      </c>
      <c r="I4249" s="150"/>
      <c r="L4249" s="147"/>
      <c r="M4249" s="151"/>
      <c r="T4249" s="152"/>
      <c r="AT4249" s="148" t="s">
        <v>176</v>
      </c>
      <c r="AU4249" s="148" t="s">
        <v>86</v>
      </c>
      <c r="AV4249" s="12" t="s">
        <v>84</v>
      </c>
      <c r="AW4249" s="12" t="s">
        <v>37</v>
      </c>
      <c r="AX4249" s="12" t="s">
        <v>76</v>
      </c>
      <c r="AY4249" s="148" t="s">
        <v>163</v>
      </c>
    </row>
    <row r="4250" spans="2:51" s="13" customFormat="1">
      <c r="B4250" s="153"/>
      <c r="D4250" s="141" t="s">
        <v>176</v>
      </c>
      <c r="E4250" s="154" t="s">
        <v>19</v>
      </c>
      <c r="F4250" s="155" t="s">
        <v>1063</v>
      </c>
      <c r="H4250" s="156">
        <v>15.635</v>
      </c>
      <c r="I4250" s="157"/>
      <c r="L4250" s="153"/>
      <c r="M4250" s="158"/>
      <c r="T4250" s="159"/>
      <c r="AT4250" s="154" t="s">
        <v>176</v>
      </c>
      <c r="AU4250" s="154" t="s">
        <v>86</v>
      </c>
      <c r="AV4250" s="13" t="s">
        <v>86</v>
      </c>
      <c r="AW4250" s="13" t="s">
        <v>37</v>
      </c>
      <c r="AX4250" s="13" t="s">
        <v>76</v>
      </c>
      <c r="AY4250" s="154" t="s">
        <v>163</v>
      </c>
    </row>
    <row r="4251" spans="2:51" s="12" customFormat="1">
      <c r="B4251" s="147"/>
      <c r="D4251" s="141" t="s">
        <v>176</v>
      </c>
      <c r="E4251" s="148" t="s">
        <v>19</v>
      </c>
      <c r="F4251" s="149" t="s">
        <v>912</v>
      </c>
      <c r="H4251" s="148" t="s">
        <v>19</v>
      </c>
      <c r="I4251" s="150"/>
      <c r="L4251" s="147"/>
      <c r="M4251" s="151"/>
      <c r="T4251" s="152"/>
      <c r="AT4251" s="148" t="s">
        <v>176</v>
      </c>
      <c r="AU4251" s="148" t="s">
        <v>86</v>
      </c>
      <c r="AV4251" s="12" t="s">
        <v>84</v>
      </c>
      <c r="AW4251" s="12" t="s">
        <v>37</v>
      </c>
      <c r="AX4251" s="12" t="s">
        <v>76</v>
      </c>
      <c r="AY4251" s="148" t="s">
        <v>163</v>
      </c>
    </row>
    <row r="4252" spans="2:51" s="13" customFormat="1">
      <c r="B4252" s="153"/>
      <c r="D4252" s="141" t="s">
        <v>176</v>
      </c>
      <c r="E4252" s="154" t="s">
        <v>19</v>
      </c>
      <c r="F4252" s="155" t="s">
        <v>1064</v>
      </c>
      <c r="H4252" s="156">
        <v>11.183</v>
      </c>
      <c r="I4252" s="157"/>
      <c r="L4252" s="153"/>
      <c r="M4252" s="158"/>
      <c r="T4252" s="159"/>
      <c r="AT4252" s="154" t="s">
        <v>176</v>
      </c>
      <c r="AU4252" s="154" t="s">
        <v>86</v>
      </c>
      <c r="AV4252" s="13" t="s">
        <v>86</v>
      </c>
      <c r="AW4252" s="13" t="s">
        <v>37</v>
      </c>
      <c r="AX4252" s="13" t="s">
        <v>76</v>
      </c>
      <c r="AY4252" s="154" t="s">
        <v>163</v>
      </c>
    </row>
    <row r="4253" spans="2:51" s="12" customFormat="1">
      <c r="B4253" s="147"/>
      <c r="D4253" s="141" t="s">
        <v>176</v>
      </c>
      <c r="E4253" s="148" t="s">
        <v>19</v>
      </c>
      <c r="F4253" s="149" t="s">
        <v>915</v>
      </c>
      <c r="H4253" s="148" t="s">
        <v>19</v>
      </c>
      <c r="I4253" s="150"/>
      <c r="L4253" s="147"/>
      <c r="M4253" s="151"/>
      <c r="T4253" s="152"/>
      <c r="AT4253" s="148" t="s">
        <v>176</v>
      </c>
      <c r="AU4253" s="148" t="s">
        <v>86</v>
      </c>
      <c r="AV4253" s="12" t="s">
        <v>84</v>
      </c>
      <c r="AW4253" s="12" t="s">
        <v>37</v>
      </c>
      <c r="AX4253" s="12" t="s">
        <v>76</v>
      </c>
      <c r="AY4253" s="148" t="s">
        <v>163</v>
      </c>
    </row>
    <row r="4254" spans="2:51" s="13" customFormat="1">
      <c r="B4254" s="153"/>
      <c r="D4254" s="141" t="s">
        <v>176</v>
      </c>
      <c r="E4254" s="154" t="s">
        <v>19</v>
      </c>
      <c r="F4254" s="155" t="s">
        <v>1065</v>
      </c>
      <c r="H4254" s="156">
        <v>5.1230000000000002</v>
      </c>
      <c r="I4254" s="157"/>
      <c r="L4254" s="153"/>
      <c r="M4254" s="158"/>
      <c r="T4254" s="159"/>
      <c r="AT4254" s="154" t="s">
        <v>176</v>
      </c>
      <c r="AU4254" s="154" t="s">
        <v>86</v>
      </c>
      <c r="AV4254" s="13" t="s">
        <v>86</v>
      </c>
      <c r="AW4254" s="13" t="s">
        <v>37</v>
      </c>
      <c r="AX4254" s="13" t="s">
        <v>76</v>
      </c>
      <c r="AY4254" s="154" t="s">
        <v>163</v>
      </c>
    </row>
    <row r="4255" spans="2:51" s="12" customFormat="1">
      <c r="B4255" s="147"/>
      <c r="D4255" s="141" t="s">
        <v>176</v>
      </c>
      <c r="E4255" s="148" t="s">
        <v>19</v>
      </c>
      <c r="F4255" s="149" t="s">
        <v>917</v>
      </c>
      <c r="H4255" s="148" t="s">
        <v>19</v>
      </c>
      <c r="I4255" s="150"/>
      <c r="L4255" s="147"/>
      <c r="M4255" s="151"/>
      <c r="T4255" s="152"/>
      <c r="AT4255" s="148" t="s">
        <v>176</v>
      </c>
      <c r="AU4255" s="148" t="s">
        <v>86</v>
      </c>
      <c r="AV4255" s="12" t="s">
        <v>84</v>
      </c>
      <c r="AW4255" s="12" t="s">
        <v>37</v>
      </c>
      <c r="AX4255" s="12" t="s">
        <v>76</v>
      </c>
      <c r="AY4255" s="148" t="s">
        <v>163</v>
      </c>
    </row>
    <row r="4256" spans="2:51" s="13" customFormat="1">
      <c r="B4256" s="153"/>
      <c r="D4256" s="141" t="s">
        <v>176</v>
      </c>
      <c r="E4256" s="154" t="s">
        <v>19</v>
      </c>
      <c r="F4256" s="155" t="s">
        <v>1066</v>
      </c>
      <c r="H4256" s="156">
        <v>1.62</v>
      </c>
      <c r="I4256" s="157"/>
      <c r="L4256" s="153"/>
      <c r="M4256" s="158"/>
      <c r="T4256" s="159"/>
      <c r="AT4256" s="154" t="s">
        <v>176</v>
      </c>
      <c r="AU4256" s="154" t="s">
        <v>86</v>
      </c>
      <c r="AV4256" s="13" t="s">
        <v>86</v>
      </c>
      <c r="AW4256" s="13" t="s">
        <v>37</v>
      </c>
      <c r="AX4256" s="13" t="s">
        <v>76</v>
      </c>
      <c r="AY4256" s="154" t="s">
        <v>163</v>
      </c>
    </row>
    <row r="4257" spans="2:51" s="12" customFormat="1">
      <c r="B4257" s="147"/>
      <c r="D4257" s="141" t="s">
        <v>176</v>
      </c>
      <c r="E4257" s="148" t="s">
        <v>19</v>
      </c>
      <c r="F4257" s="149" t="s">
        <v>919</v>
      </c>
      <c r="H4257" s="148" t="s">
        <v>19</v>
      </c>
      <c r="I4257" s="150"/>
      <c r="L4257" s="147"/>
      <c r="M4257" s="151"/>
      <c r="T4257" s="152"/>
      <c r="AT4257" s="148" t="s">
        <v>176</v>
      </c>
      <c r="AU4257" s="148" t="s">
        <v>86</v>
      </c>
      <c r="AV4257" s="12" t="s">
        <v>84</v>
      </c>
      <c r="AW4257" s="12" t="s">
        <v>37</v>
      </c>
      <c r="AX4257" s="12" t="s">
        <v>76</v>
      </c>
      <c r="AY4257" s="148" t="s">
        <v>163</v>
      </c>
    </row>
    <row r="4258" spans="2:51" s="13" customFormat="1">
      <c r="B4258" s="153"/>
      <c r="D4258" s="141" t="s">
        <v>176</v>
      </c>
      <c r="E4258" s="154" t="s">
        <v>19</v>
      </c>
      <c r="F4258" s="155" t="s">
        <v>1067</v>
      </c>
      <c r="H4258" s="156">
        <v>3.87</v>
      </c>
      <c r="I4258" s="157"/>
      <c r="L4258" s="153"/>
      <c r="M4258" s="158"/>
      <c r="T4258" s="159"/>
      <c r="AT4258" s="154" t="s">
        <v>176</v>
      </c>
      <c r="AU4258" s="154" t="s">
        <v>86</v>
      </c>
      <c r="AV4258" s="13" t="s">
        <v>86</v>
      </c>
      <c r="AW4258" s="13" t="s">
        <v>37</v>
      </c>
      <c r="AX4258" s="13" t="s">
        <v>76</v>
      </c>
      <c r="AY4258" s="154" t="s">
        <v>163</v>
      </c>
    </row>
    <row r="4259" spans="2:51" s="12" customFormat="1">
      <c r="B4259" s="147"/>
      <c r="D4259" s="141" t="s">
        <v>176</v>
      </c>
      <c r="E4259" s="148" t="s">
        <v>19</v>
      </c>
      <c r="F4259" s="149" t="s">
        <v>922</v>
      </c>
      <c r="H4259" s="148" t="s">
        <v>19</v>
      </c>
      <c r="I4259" s="150"/>
      <c r="L4259" s="147"/>
      <c r="M4259" s="151"/>
      <c r="T4259" s="152"/>
      <c r="AT4259" s="148" t="s">
        <v>176</v>
      </c>
      <c r="AU4259" s="148" t="s">
        <v>86</v>
      </c>
      <c r="AV4259" s="12" t="s">
        <v>84</v>
      </c>
      <c r="AW4259" s="12" t="s">
        <v>37</v>
      </c>
      <c r="AX4259" s="12" t="s">
        <v>76</v>
      </c>
      <c r="AY4259" s="148" t="s">
        <v>163</v>
      </c>
    </row>
    <row r="4260" spans="2:51" s="13" customFormat="1">
      <c r="B4260" s="153"/>
      <c r="D4260" s="141" t="s">
        <v>176</v>
      </c>
      <c r="E4260" s="154" t="s">
        <v>19</v>
      </c>
      <c r="F4260" s="155" t="s">
        <v>1068</v>
      </c>
      <c r="H4260" s="156">
        <v>15.61</v>
      </c>
      <c r="I4260" s="157"/>
      <c r="L4260" s="153"/>
      <c r="M4260" s="158"/>
      <c r="T4260" s="159"/>
      <c r="AT4260" s="154" t="s">
        <v>176</v>
      </c>
      <c r="AU4260" s="154" t="s">
        <v>86</v>
      </c>
      <c r="AV4260" s="13" t="s">
        <v>86</v>
      </c>
      <c r="AW4260" s="13" t="s">
        <v>37</v>
      </c>
      <c r="AX4260" s="13" t="s">
        <v>76</v>
      </c>
      <c r="AY4260" s="154" t="s">
        <v>163</v>
      </c>
    </row>
    <row r="4261" spans="2:51" s="12" customFormat="1">
      <c r="B4261" s="147"/>
      <c r="D4261" s="141" t="s">
        <v>176</v>
      </c>
      <c r="E4261" s="148" t="s">
        <v>19</v>
      </c>
      <c r="F4261" s="149" t="s">
        <v>925</v>
      </c>
      <c r="H4261" s="148" t="s">
        <v>19</v>
      </c>
      <c r="I4261" s="150"/>
      <c r="L4261" s="147"/>
      <c r="M4261" s="151"/>
      <c r="T4261" s="152"/>
      <c r="AT4261" s="148" t="s">
        <v>176</v>
      </c>
      <c r="AU4261" s="148" t="s">
        <v>86</v>
      </c>
      <c r="AV4261" s="12" t="s">
        <v>84</v>
      </c>
      <c r="AW4261" s="12" t="s">
        <v>37</v>
      </c>
      <c r="AX4261" s="12" t="s">
        <v>76</v>
      </c>
      <c r="AY4261" s="148" t="s">
        <v>163</v>
      </c>
    </row>
    <row r="4262" spans="2:51" s="13" customFormat="1">
      <c r="B4262" s="153"/>
      <c r="D4262" s="141" t="s">
        <v>176</v>
      </c>
      <c r="E4262" s="154" t="s">
        <v>19</v>
      </c>
      <c r="F4262" s="155" t="s">
        <v>1069</v>
      </c>
      <c r="H4262" s="156">
        <v>18.010000000000002</v>
      </c>
      <c r="I4262" s="157"/>
      <c r="L4262" s="153"/>
      <c r="M4262" s="158"/>
      <c r="T4262" s="159"/>
      <c r="AT4262" s="154" t="s">
        <v>176</v>
      </c>
      <c r="AU4262" s="154" t="s">
        <v>86</v>
      </c>
      <c r="AV4262" s="13" t="s">
        <v>86</v>
      </c>
      <c r="AW4262" s="13" t="s">
        <v>37</v>
      </c>
      <c r="AX4262" s="13" t="s">
        <v>76</v>
      </c>
      <c r="AY4262" s="154" t="s">
        <v>163</v>
      </c>
    </row>
    <row r="4263" spans="2:51" s="12" customFormat="1">
      <c r="B4263" s="147"/>
      <c r="D4263" s="141" t="s">
        <v>176</v>
      </c>
      <c r="E4263" s="148" t="s">
        <v>19</v>
      </c>
      <c r="F4263" s="149" t="s">
        <v>928</v>
      </c>
      <c r="H4263" s="148" t="s">
        <v>19</v>
      </c>
      <c r="I4263" s="150"/>
      <c r="L4263" s="147"/>
      <c r="M4263" s="151"/>
      <c r="T4263" s="152"/>
      <c r="AT4263" s="148" t="s">
        <v>176</v>
      </c>
      <c r="AU4263" s="148" t="s">
        <v>86</v>
      </c>
      <c r="AV4263" s="12" t="s">
        <v>84</v>
      </c>
      <c r="AW4263" s="12" t="s">
        <v>37</v>
      </c>
      <c r="AX4263" s="12" t="s">
        <v>76</v>
      </c>
      <c r="AY4263" s="148" t="s">
        <v>163</v>
      </c>
    </row>
    <row r="4264" spans="2:51" s="13" customFormat="1">
      <c r="B4264" s="153"/>
      <c r="D4264" s="141" t="s">
        <v>176</v>
      </c>
      <c r="E4264" s="154" t="s">
        <v>19</v>
      </c>
      <c r="F4264" s="155" t="s">
        <v>1070</v>
      </c>
      <c r="H4264" s="156">
        <v>10.015000000000001</v>
      </c>
      <c r="I4264" s="157"/>
      <c r="L4264" s="153"/>
      <c r="M4264" s="158"/>
      <c r="T4264" s="159"/>
      <c r="AT4264" s="154" t="s">
        <v>176</v>
      </c>
      <c r="AU4264" s="154" t="s">
        <v>86</v>
      </c>
      <c r="AV4264" s="13" t="s">
        <v>86</v>
      </c>
      <c r="AW4264" s="13" t="s">
        <v>37</v>
      </c>
      <c r="AX4264" s="13" t="s">
        <v>76</v>
      </c>
      <c r="AY4264" s="154" t="s">
        <v>163</v>
      </c>
    </row>
    <row r="4265" spans="2:51" s="12" customFormat="1">
      <c r="B4265" s="147"/>
      <c r="D4265" s="141" t="s">
        <v>176</v>
      </c>
      <c r="E4265" s="148" t="s">
        <v>19</v>
      </c>
      <c r="F4265" s="149" t="s">
        <v>931</v>
      </c>
      <c r="H4265" s="148" t="s">
        <v>19</v>
      </c>
      <c r="I4265" s="150"/>
      <c r="L4265" s="147"/>
      <c r="M4265" s="151"/>
      <c r="T4265" s="152"/>
      <c r="AT4265" s="148" t="s">
        <v>176</v>
      </c>
      <c r="AU4265" s="148" t="s">
        <v>86</v>
      </c>
      <c r="AV4265" s="12" t="s">
        <v>84</v>
      </c>
      <c r="AW4265" s="12" t="s">
        <v>37</v>
      </c>
      <c r="AX4265" s="12" t="s">
        <v>76</v>
      </c>
      <c r="AY4265" s="148" t="s">
        <v>163</v>
      </c>
    </row>
    <row r="4266" spans="2:51" s="13" customFormat="1">
      <c r="B4266" s="153"/>
      <c r="D4266" s="141" t="s">
        <v>176</v>
      </c>
      <c r="E4266" s="154" t="s">
        <v>19</v>
      </c>
      <c r="F4266" s="155" t="s">
        <v>1071</v>
      </c>
      <c r="H4266" s="156">
        <v>7.665</v>
      </c>
      <c r="I4266" s="157"/>
      <c r="L4266" s="153"/>
      <c r="M4266" s="158"/>
      <c r="T4266" s="159"/>
      <c r="AT4266" s="154" t="s">
        <v>176</v>
      </c>
      <c r="AU4266" s="154" t="s">
        <v>86</v>
      </c>
      <c r="AV4266" s="13" t="s">
        <v>86</v>
      </c>
      <c r="AW4266" s="13" t="s">
        <v>37</v>
      </c>
      <c r="AX4266" s="13" t="s">
        <v>76</v>
      </c>
      <c r="AY4266" s="154" t="s">
        <v>163</v>
      </c>
    </row>
    <row r="4267" spans="2:51" s="12" customFormat="1">
      <c r="B4267" s="147"/>
      <c r="D4267" s="141" t="s">
        <v>176</v>
      </c>
      <c r="E4267" s="148" t="s">
        <v>19</v>
      </c>
      <c r="F4267" s="149" t="s">
        <v>934</v>
      </c>
      <c r="H4267" s="148" t="s">
        <v>19</v>
      </c>
      <c r="I4267" s="150"/>
      <c r="L4267" s="147"/>
      <c r="M4267" s="151"/>
      <c r="T4267" s="152"/>
      <c r="AT4267" s="148" t="s">
        <v>176</v>
      </c>
      <c r="AU4267" s="148" t="s">
        <v>86</v>
      </c>
      <c r="AV4267" s="12" t="s">
        <v>84</v>
      </c>
      <c r="AW4267" s="12" t="s">
        <v>37</v>
      </c>
      <c r="AX4267" s="12" t="s">
        <v>76</v>
      </c>
      <c r="AY4267" s="148" t="s">
        <v>163</v>
      </c>
    </row>
    <row r="4268" spans="2:51" s="13" customFormat="1">
      <c r="B4268" s="153"/>
      <c r="D4268" s="141" t="s">
        <v>176</v>
      </c>
      <c r="E4268" s="154" t="s">
        <v>19</v>
      </c>
      <c r="F4268" s="155" t="s">
        <v>1072</v>
      </c>
      <c r="H4268" s="156">
        <v>54.38</v>
      </c>
      <c r="I4268" s="157"/>
      <c r="L4268" s="153"/>
      <c r="M4268" s="158"/>
      <c r="T4268" s="159"/>
      <c r="AT4268" s="154" t="s">
        <v>176</v>
      </c>
      <c r="AU4268" s="154" t="s">
        <v>86</v>
      </c>
      <c r="AV4268" s="13" t="s">
        <v>86</v>
      </c>
      <c r="AW4268" s="13" t="s">
        <v>37</v>
      </c>
      <c r="AX4268" s="13" t="s">
        <v>76</v>
      </c>
      <c r="AY4268" s="154" t="s">
        <v>163</v>
      </c>
    </row>
    <row r="4269" spans="2:51" s="12" customFormat="1">
      <c r="B4269" s="147"/>
      <c r="D4269" s="141" t="s">
        <v>176</v>
      </c>
      <c r="E4269" s="148" t="s">
        <v>19</v>
      </c>
      <c r="F4269" s="149" t="s">
        <v>937</v>
      </c>
      <c r="H4269" s="148" t="s">
        <v>19</v>
      </c>
      <c r="I4269" s="150"/>
      <c r="L4269" s="147"/>
      <c r="M4269" s="151"/>
      <c r="T4269" s="152"/>
      <c r="AT4269" s="148" t="s">
        <v>176</v>
      </c>
      <c r="AU4269" s="148" t="s">
        <v>86</v>
      </c>
      <c r="AV4269" s="12" t="s">
        <v>84</v>
      </c>
      <c r="AW4269" s="12" t="s">
        <v>37</v>
      </c>
      <c r="AX4269" s="12" t="s">
        <v>76</v>
      </c>
      <c r="AY4269" s="148" t="s">
        <v>163</v>
      </c>
    </row>
    <row r="4270" spans="2:51" s="13" customFormat="1">
      <c r="B4270" s="153"/>
      <c r="D4270" s="141" t="s">
        <v>176</v>
      </c>
      <c r="E4270" s="154" t="s">
        <v>19</v>
      </c>
      <c r="F4270" s="155" t="s">
        <v>1073</v>
      </c>
      <c r="H4270" s="156">
        <v>73</v>
      </c>
      <c r="I4270" s="157"/>
      <c r="L4270" s="153"/>
      <c r="M4270" s="158"/>
      <c r="T4270" s="159"/>
      <c r="AT4270" s="154" t="s">
        <v>176</v>
      </c>
      <c r="AU4270" s="154" t="s">
        <v>86</v>
      </c>
      <c r="AV4270" s="13" t="s">
        <v>86</v>
      </c>
      <c r="AW4270" s="13" t="s">
        <v>37</v>
      </c>
      <c r="AX4270" s="13" t="s">
        <v>76</v>
      </c>
      <c r="AY4270" s="154" t="s">
        <v>163</v>
      </c>
    </row>
    <row r="4271" spans="2:51" s="12" customFormat="1">
      <c r="B4271" s="147"/>
      <c r="D4271" s="141" t="s">
        <v>176</v>
      </c>
      <c r="E4271" s="148" t="s">
        <v>19</v>
      </c>
      <c r="F4271" s="149" t="s">
        <v>940</v>
      </c>
      <c r="H4271" s="148" t="s">
        <v>19</v>
      </c>
      <c r="I4271" s="150"/>
      <c r="L4271" s="147"/>
      <c r="M4271" s="151"/>
      <c r="T4271" s="152"/>
      <c r="AT4271" s="148" t="s">
        <v>176</v>
      </c>
      <c r="AU4271" s="148" t="s">
        <v>86</v>
      </c>
      <c r="AV4271" s="12" t="s">
        <v>84</v>
      </c>
      <c r="AW4271" s="12" t="s">
        <v>37</v>
      </c>
      <c r="AX4271" s="12" t="s">
        <v>76</v>
      </c>
      <c r="AY4271" s="148" t="s">
        <v>163</v>
      </c>
    </row>
    <row r="4272" spans="2:51" s="13" customFormat="1">
      <c r="B4272" s="153"/>
      <c r="D4272" s="141" t="s">
        <v>176</v>
      </c>
      <c r="E4272" s="154" t="s">
        <v>19</v>
      </c>
      <c r="F4272" s="155" t="s">
        <v>1074</v>
      </c>
      <c r="H4272" s="156">
        <v>8.5779999999999994</v>
      </c>
      <c r="I4272" s="157"/>
      <c r="L4272" s="153"/>
      <c r="M4272" s="158"/>
      <c r="T4272" s="159"/>
      <c r="AT4272" s="154" t="s">
        <v>176</v>
      </c>
      <c r="AU4272" s="154" t="s">
        <v>86</v>
      </c>
      <c r="AV4272" s="13" t="s">
        <v>86</v>
      </c>
      <c r="AW4272" s="13" t="s">
        <v>37</v>
      </c>
      <c r="AX4272" s="13" t="s">
        <v>76</v>
      </c>
      <c r="AY4272" s="154" t="s">
        <v>163</v>
      </c>
    </row>
    <row r="4273" spans="2:51" s="12" customFormat="1">
      <c r="B4273" s="147"/>
      <c r="D4273" s="141" t="s">
        <v>176</v>
      </c>
      <c r="E4273" s="148" t="s">
        <v>19</v>
      </c>
      <c r="F4273" s="149" t="s">
        <v>943</v>
      </c>
      <c r="H4273" s="148" t="s">
        <v>19</v>
      </c>
      <c r="I4273" s="150"/>
      <c r="L4273" s="147"/>
      <c r="M4273" s="151"/>
      <c r="T4273" s="152"/>
      <c r="AT4273" s="148" t="s">
        <v>176</v>
      </c>
      <c r="AU4273" s="148" t="s">
        <v>86</v>
      </c>
      <c r="AV4273" s="12" t="s">
        <v>84</v>
      </c>
      <c r="AW4273" s="12" t="s">
        <v>37</v>
      </c>
      <c r="AX4273" s="12" t="s">
        <v>76</v>
      </c>
      <c r="AY4273" s="148" t="s">
        <v>163</v>
      </c>
    </row>
    <row r="4274" spans="2:51" s="13" customFormat="1">
      <c r="B4274" s="153"/>
      <c r="D4274" s="141" t="s">
        <v>176</v>
      </c>
      <c r="E4274" s="154" t="s">
        <v>19</v>
      </c>
      <c r="F4274" s="155" t="s">
        <v>1075</v>
      </c>
      <c r="H4274" s="156">
        <v>5.67</v>
      </c>
      <c r="I4274" s="157"/>
      <c r="L4274" s="153"/>
      <c r="M4274" s="158"/>
      <c r="T4274" s="159"/>
      <c r="AT4274" s="154" t="s">
        <v>176</v>
      </c>
      <c r="AU4274" s="154" t="s">
        <v>86</v>
      </c>
      <c r="AV4274" s="13" t="s">
        <v>86</v>
      </c>
      <c r="AW4274" s="13" t="s">
        <v>37</v>
      </c>
      <c r="AX4274" s="13" t="s">
        <v>76</v>
      </c>
      <c r="AY4274" s="154" t="s">
        <v>163</v>
      </c>
    </row>
    <row r="4275" spans="2:51" s="12" customFormat="1">
      <c r="B4275" s="147"/>
      <c r="D4275" s="141" t="s">
        <v>176</v>
      </c>
      <c r="E4275" s="148" t="s">
        <v>19</v>
      </c>
      <c r="F4275" s="149" t="s">
        <v>880</v>
      </c>
      <c r="H4275" s="148" t="s">
        <v>19</v>
      </c>
      <c r="I4275" s="150"/>
      <c r="L4275" s="147"/>
      <c r="M4275" s="151"/>
      <c r="T4275" s="152"/>
      <c r="AT4275" s="148" t="s">
        <v>176</v>
      </c>
      <c r="AU4275" s="148" t="s">
        <v>86</v>
      </c>
      <c r="AV4275" s="12" t="s">
        <v>84</v>
      </c>
      <c r="AW4275" s="12" t="s">
        <v>37</v>
      </c>
      <c r="AX4275" s="12" t="s">
        <v>76</v>
      </c>
      <c r="AY4275" s="148" t="s">
        <v>163</v>
      </c>
    </row>
    <row r="4276" spans="2:51" s="13" customFormat="1">
      <c r="B4276" s="153"/>
      <c r="D4276" s="141" t="s">
        <v>176</v>
      </c>
      <c r="E4276" s="154" t="s">
        <v>19</v>
      </c>
      <c r="F4276" s="155" t="s">
        <v>1062</v>
      </c>
      <c r="H4276" s="156">
        <v>23.372</v>
      </c>
      <c r="I4276" s="157"/>
      <c r="L4276" s="153"/>
      <c r="M4276" s="158"/>
      <c r="T4276" s="159"/>
      <c r="AT4276" s="154" t="s">
        <v>176</v>
      </c>
      <c r="AU4276" s="154" t="s">
        <v>86</v>
      </c>
      <c r="AV4276" s="13" t="s">
        <v>86</v>
      </c>
      <c r="AW4276" s="13" t="s">
        <v>37</v>
      </c>
      <c r="AX4276" s="13" t="s">
        <v>76</v>
      </c>
      <c r="AY4276" s="154" t="s">
        <v>163</v>
      </c>
    </row>
    <row r="4277" spans="2:51" s="12" customFormat="1">
      <c r="B4277" s="147"/>
      <c r="D4277" s="141" t="s">
        <v>176</v>
      </c>
      <c r="E4277" s="148" t="s">
        <v>19</v>
      </c>
      <c r="F4277" s="149" t="s">
        <v>947</v>
      </c>
      <c r="H4277" s="148" t="s">
        <v>19</v>
      </c>
      <c r="I4277" s="150"/>
      <c r="L4277" s="147"/>
      <c r="M4277" s="151"/>
      <c r="T4277" s="152"/>
      <c r="AT4277" s="148" t="s">
        <v>176</v>
      </c>
      <c r="AU4277" s="148" t="s">
        <v>86</v>
      </c>
      <c r="AV4277" s="12" t="s">
        <v>84</v>
      </c>
      <c r="AW4277" s="12" t="s">
        <v>37</v>
      </c>
      <c r="AX4277" s="12" t="s">
        <v>76</v>
      </c>
      <c r="AY4277" s="148" t="s">
        <v>163</v>
      </c>
    </row>
    <row r="4278" spans="2:51" s="13" customFormat="1">
      <c r="B4278" s="153"/>
      <c r="D4278" s="141" t="s">
        <v>176</v>
      </c>
      <c r="E4278" s="154" t="s">
        <v>19</v>
      </c>
      <c r="F4278" s="155" t="s">
        <v>1077</v>
      </c>
      <c r="H4278" s="156">
        <v>15.95</v>
      </c>
      <c r="I4278" s="157"/>
      <c r="L4278" s="153"/>
      <c r="M4278" s="158"/>
      <c r="T4278" s="159"/>
      <c r="AT4278" s="154" t="s">
        <v>176</v>
      </c>
      <c r="AU4278" s="154" t="s">
        <v>86</v>
      </c>
      <c r="AV4278" s="13" t="s">
        <v>86</v>
      </c>
      <c r="AW4278" s="13" t="s">
        <v>37</v>
      </c>
      <c r="AX4278" s="13" t="s">
        <v>76</v>
      </c>
      <c r="AY4278" s="154" t="s">
        <v>163</v>
      </c>
    </row>
    <row r="4279" spans="2:51" s="12" customFormat="1">
      <c r="B4279" s="147"/>
      <c r="D4279" s="141" t="s">
        <v>176</v>
      </c>
      <c r="E4279" s="148" t="s">
        <v>19</v>
      </c>
      <c r="F4279" s="149" t="s">
        <v>950</v>
      </c>
      <c r="H4279" s="148" t="s">
        <v>19</v>
      </c>
      <c r="I4279" s="150"/>
      <c r="L4279" s="147"/>
      <c r="M4279" s="151"/>
      <c r="T4279" s="152"/>
      <c r="AT4279" s="148" t="s">
        <v>176</v>
      </c>
      <c r="AU4279" s="148" t="s">
        <v>86</v>
      </c>
      <c r="AV4279" s="12" t="s">
        <v>84</v>
      </c>
      <c r="AW4279" s="12" t="s">
        <v>37</v>
      </c>
      <c r="AX4279" s="12" t="s">
        <v>76</v>
      </c>
      <c r="AY4279" s="148" t="s">
        <v>163</v>
      </c>
    </row>
    <row r="4280" spans="2:51" s="13" customFormat="1">
      <c r="B4280" s="153"/>
      <c r="D4280" s="141" t="s">
        <v>176</v>
      </c>
      <c r="E4280" s="154" t="s">
        <v>19</v>
      </c>
      <c r="F4280" s="155" t="s">
        <v>1078</v>
      </c>
      <c r="H4280" s="156">
        <v>14.175000000000001</v>
      </c>
      <c r="I4280" s="157"/>
      <c r="L4280" s="153"/>
      <c r="M4280" s="158"/>
      <c r="T4280" s="159"/>
      <c r="AT4280" s="154" t="s">
        <v>176</v>
      </c>
      <c r="AU4280" s="154" t="s">
        <v>86</v>
      </c>
      <c r="AV4280" s="13" t="s">
        <v>86</v>
      </c>
      <c r="AW4280" s="13" t="s">
        <v>37</v>
      </c>
      <c r="AX4280" s="13" t="s">
        <v>76</v>
      </c>
      <c r="AY4280" s="154" t="s">
        <v>163</v>
      </c>
    </row>
    <row r="4281" spans="2:51" s="12" customFormat="1">
      <c r="B4281" s="147"/>
      <c r="D4281" s="141" t="s">
        <v>176</v>
      </c>
      <c r="E4281" s="148" t="s">
        <v>19</v>
      </c>
      <c r="F4281" s="149" t="s">
        <v>953</v>
      </c>
      <c r="H4281" s="148" t="s">
        <v>19</v>
      </c>
      <c r="I4281" s="150"/>
      <c r="L4281" s="147"/>
      <c r="M4281" s="151"/>
      <c r="T4281" s="152"/>
      <c r="AT4281" s="148" t="s">
        <v>176</v>
      </c>
      <c r="AU4281" s="148" t="s">
        <v>86</v>
      </c>
      <c r="AV4281" s="12" t="s">
        <v>84</v>
      </c>
      <c r="AW4281" s="12" t="s">
        <v>37</v>
      </c>
      <c r="AX4281" s="12" t="s">
        <v>76</v>
      </c>
      <c r="AY4281" s="148" t="s">
        <v>163</v>
      </c>
    </row>
    <row r="4282" spans="2:51" s="13" customFormat="1">
      <c r="B4282" s="153"/>
      <c r="D4282" s="141" t="s">
        <v>176</v>
      </c>
      <c r="E4282" s="154" t="s">
        <v>19</v>
      </c>
      <c r="F4282" s="155" t="s">
        <v>1079</v>
      </c>
      <c r="H4282" s="156">
        <v>2.835</v>
      </c>
      <c r="I4282" s="157"/>
      <c r="L4282" s="153"/>
      <c r="M4282" s="158"/>
      <c r="T4282" s="159"/>
      <c r="AT4282" s="154" t="s">
        <v>176</v>
      </c>
      <c r="AU4282" s="154" t="s">
        <v>86</v>
      </c>
      <c r="AV4282" s="13" t="s">
        <v>86</v>
      </c>
      <c r="AW4282" s="13" t="s">
        <v>37</v>
      </c>
      <c r="AX4282" s="13" t="s">
        <v>76</v>
      </c>
      <c r="AY4282" s="154" t="s">
        <v>163</v>
      </c>
    </row>
    <row r="4283" spans="2:51" s="12" customFormat="1">
      <c r="B4283" s="147"/>
      <c r="D4283" s="141" t="s">
        <v>176</v>
      </c>
      <c r="E4283" s="148" t="s">
        <v>19</v>
      </c>
      <c r="F4283" s="149" t="s">
        <v>955</v>
      </c>
      <c r="H4283" s="148" t="s">
        <v>19</v>
      </c>
      <c r="I4283" s="150"/>
      <c r="L4283" s="147"/>
      <c r="M4283" s="151"/>
      <c r="T4283" s="152"/>
      <c r="AT4283" s="148" t="s">
        <v>176</v>
      </c>
      <c r="AU4283" s="148" t="s">
        <v>86</v>
      </c>
      <c r="AV4283" s="12" t="s">
        <v>84</v>
      </c>
      <c r="AW4283" s="12" t="s">
        <v>37</v>
      </c>
      <c r="AX4283" s="12" t="s">
        <v>76</v>
      </c>
      <c r="AY4283" s="148" t="s">
        <v>163</v>
      </c>
    </row>
    <row r="4284" spans="2:51" s="13" customFormat="1">
      <c r="B4284" s="153"/>
      <c r="D4284" s="141" t="s">
        <v>176</v>
      </c>
      <c r="E4284" s="154" t="s">
        <v>19</v>
      </c>
      <c r="F4284" s="155" t="s">
        <v>1080</v>
      </c>
      <c r="H4284" s="156">
        <v>1.3</v>
      </c>
      <c r="I4284" s="157"/>
      <c r="L4284" s="153"/>
      <c r="M4284" s="158"/>
      <c r="T4284" s="159"/>
      <c r="AT4284" s="154" t="s">
        <v>176</v>
      </c>
      <c r="AU4284" s="154" t="s">
        <v>86</v>
      </c>
      <c r="AV4284" s="13" t="s">
        <v>86</v>
      </c>
      <c r="AW4284" s="13" t="s">
        <v>37</v>
      </c>
      <c r="AX4284" s="13" t="s">
        <v>76</v>
      </c>
      <c r="AY4284" s="154" t="s">
        <v>163</v>
      </c>
    </row>
    <row r="4285" spans="2:51" s="12" customFormat="1">
      <c r="B4285" s="147"/>
      <c r="D4285" s="141" t="s">
        <v>176</v>
      </c>
      <c r="E4285" s="148" t="s">
        <v>19</v>
      </c>
      <c r="F4285" s="149" t="s">
        <v>957</v>
      </c>
      <c r="H4285" s="148" t="s">
        <v>19</v>
      </c>
      <c r="I4285" s="150"/>
      <c r="L4285" s="147"/>
      <c r="M4285" s="151"/>
      <c r="T4285" s="152"/>
      <c r="AT4285" s="148" t="s">
        <v>176</v>
      </c>
      <c r="AU4285" s="148" t="s">
        <v>86</v>
      </c>
      <c r="AV4285" s="12" t="s">
        <v>84</v>
      </c>
      <c r="AW4285" s="12" t="s">
        <v>37</v>
      </c>
      <c r="AX4285" s="12" t="s">
        <v>76</v>
      </c>
      <c r="AY4285" s="148" t="s">
        <v>163</v>
      </c>
    </row>
    <row r="4286" spans="2:51" s="13" customFormat="1">
      <c r="B4286" s="153"/>
      <c r="D4286" s="141" t="s">
        <v>176</v>
      </c>
      <c r="E4286" s="154" t="s">
        <v>19</v>
      </c>
      <c r="F4286" s="155" t="s">
        <v>1081</v>
      </c>
      <c r="H4286" s="156">
        <v>3.7050000000000001</v>
      </c>
      <c r="I4286" s="157"/>
      <c r="L4286" s="153"/>
      <c r="M4286" s="158"/>
      <c r="T4286" s="159"/>
      <c r="AT4286" s="154" t="s">
        <v>176</v>
      </c>
      <c r="AU4286" s="154" t="s">
        <v>86</v>
      </c>
      <c r="AV4286" s="13" t="s">
        <v>86</v>
      </c>
      <c r="AW4286" s="13" t="s">
        <v>37</v>
      </c>
      <c r="AX4286" s="13" t="s">
        <v>76</v>
      </c>
      <c r="AY4286" s="154" t="s">
        <v>163</v>
      </c>
    </row>
    <row r="4287" spans="2:51" s="12" customFormat="1">
      <c r="B4287" s="147"/>
      <c r="D4287" s="141" t="s">
        <v>176</v>
      </c>
      <c r="E4287" s="148" t="s">
        <v>19</v>
      </c>
      <c r="F4287" s="149" t="s">
        <v>959</v>
      </c>
      <c r="H4287" s="148" t="s">
        <v>19</v>
      </c>
      <c r="I4287" s="150"/>
      <c r="L4287" s="147"/>
      <c r="M4287" s="151"/>
      <c r="T4287" s="152"/>
      <c r="AT4287" s="148" t="s">
        <v>176</v>
      </c>
      <c r="AU4287" s="148" t="s">
        <v>86</v>
      </c>
      <c r="AV4287" s="12" t="s">
        <v>84</v>
      </c>
      <c r="AW4287" s="12" t="s">
        <v>37</v>
      </c>
      <c r="AX4287" s="12" t="s">
        <v>76</v>
      </c>
      <c r="AY4287" s="148" t="s">
        <v>163</v>
      </c>
    </row>
    <row r="4288" spans="2:51" s="13" customFormat="1">
      <c r="B4288" s="153"/>
      <c r="D4288" s="141" t="s">
        <v>176</v>
      </c>
      <c r="E4288" s="154" t="s">
        <v>19</v>
      </c>
      <c r="F4288" s="155" t="s">
        <v>1068</v>
      </c>
      <c r="H4288" s="156">
        <v>15.61</v>
      </c>
      <c r="I4288" s="157"/>
      <c r="L4288" s="153"/>
      <c r="M4288" s="158"/>
      <c r="T4288" s="159"/>
      <c r="AT4288" s="154" t="s">
        <v>176</v>
      </c>
      <c r="AU4288" s="154" t="s">
        <v>86</v>
      </c>
      <c r="AV4288" s="13" t="s">
        <v>86</v>
      </c>
      <c r="AW4288" s="13" t="s">
        <v>37</v>
      </c>
      <c r="AX4288" s="13" t="s">
        <v>76</v>
      </c>
      <c r="AY4288" s="154" t="s">
        <v>163</v>
      </c>
    </row>
    <row r="4289" spans="2:51" s="12" customFormat="1">
      <c r="B4289" s="147"/>
      <c r="D4289" s="141" t="s">
        <v>176</v>
      </c>
      <c r="E4289" s="148" t="s">
        <v>19</v>
      </c>
      <c r="F4289" s="149" t="s">
        <v>960</v>
      </c>
      <c r="H4289" s="148" t="s">
        <v>19</v>
      </c>
      <c r="I4289" s="150"/>
      <c r="L4289" s="147"/>
      <c r="M4289" s="151"/>
      <c r="T4289" s="152"/>
      <c r="AT4289" s="148" t="s">
        <v>176</v>
      </c>
      <c r="AU4289" s="148" t="s">
        <v>86</v>
      </c>
      <c r="AV4289" s="12" t="s">
        <v>84</v>
      </c>
      <c r="AW4289" s="12" t="s">
        <v>37</v>
      </c>
      <c r="AX4289" s="12" t="s">
        <v>76</v>
      </c>
      <c r="AY4289" s="148" t="s">
        <v>163</v>
      </c>
    </row>
    <row r="4290" spans="2:51" s="13" customFormat="1">
      <c r="B4290" s="153"/>
      <c r="D4290" s="141" t="s">
        <v>176</v>
      </c>
      <c r="E4290" s="154" t="s">
        <v>19</v>
      </c>
      <c r="F4290" s="155" t="s">
        <v>1069</v>
      </c>
      <c r="H4290" s="156">
        <v>18.010000000000002</v>
      </c>
      <c r="I4290" s="157"/>
      <c r="L4290" s="153"/>
      <c r="M4290" s="158"/>
      <c r="T4290" s="159"/>
      <c r="AT4290" s="154" t="s">
        <v>176</v>
      </c>
      <c r="AU4290" s="154" t="s">
        <v>86</v>
      </c>
      <c r="AV4290" s="13" t="s">
        <v>86</v>
      </c>
      <c r="AW4290" s="13" t="s">
        <v>37</v>
      </c>
      <c r="AX4290" s="13" t="s">
        <v>76</v>
      </c>
      <c r="AY4290" s="154" t="s">
        <v>163</v>
      </c>
    </row>
    <row r="4291" spans="2:51" s="12" customFormat="1">
      <c r="B4291" s="147"/>
      <c r="D4291" s="141" t="s">
        <v>176</v>
      </c>
      <c r="E4291" s="148" t="s">
        <v>19</v>
      </c>
      <c r="F4291" s="149" t="s">
        <v>962</v>
      </c>
      <c r="H4291" s="148" t="s">
        <v>19</v>
      </c>
      <c r="I4291" s="150"/>
      <c r="L4291" s="147"/>
      <c r="M4291" s="151"/>
      <c r="T4291" s="152"/>
      <c r="AT4291" s="148" t="s">
        <v>176</v>
      </c>
      <c r="AU4291" s="148" t="s">
        <v>86</v>
      </c>
      <c r="AV4291" s="12" t="s">
        <v>84</v>
      </c>
      <c r="AW4291" s="12" t="s">
        <v>37</v>
      </c>
      <c r="AX4291" s="12" t="s">
        <v>76</v>
      </c>
      <c r="AY4291" s="148" t="s">
        <v>163</v>
      </c>
    </row>
    <row r="4292" spans="2:51" s="13" customFormat="1">
      <c r="B4292" s="153"/>
      <c r="D4292" s="141" t="s">
        <v>176</v>
      </c>
      <c r="E4292" s="154" t="s">
        <v>19</v>
      </c>
      <c r="F4292" s="155" t="s">
        <v>1082</v>
      </c>
      <c r="H4292" s="156">
        <v>13.253</v>
      </c>
      <c r="I4292" s="157"/>
      <c r="L4292" s="153"/>
      <c r="M4292" s="158"/>
      <c r="T4292" s="159"/>
      <c r="AT4292" s="154" t="s">
        <v>176</v>
      </c>
      <c r="AU4292" s="154" t="s">
        <v>86</v>
      </c>
      <c r="AV4292" s="13" t="s">
        <v>86</v>
      </c>
      <c r="AW4292" s="13" t="s">
        <v>37</v>
      </c>
      <c r="AX4292" s="13" t="s">
        <v>76</v>
      </c>
      <c r="AY4292" s="154" t="s">
        <v>163</v>
      </c>
    </row>
    <row r="4293" spans="2:51" s="12" customFormat="1">
      <c r="B4293" s="147"/>
      <c r="D4293" s="141" t="s">
        <v>176</v>
      </c>
      <c r="E4293" s="148" t="s">
        <v>19</v>
      </c>
      <c r="F4293" s="149" t="s">
        <v>965</v>
      </c>
      <c r="H4293" s="148" t="s">
        <v>19</v>
      </c>
      <c r="I4293" s="150"/>
      <c r="L4293" s="147"/>
      <c r="M4293" s="151"/>
      <c r="T4293" s="152"/>
      <c r="AT4293" s="148" t="s">
        <v>176</v>
      </c>
      <c r="AU4293" s="148" t="s">
        <v>86</v>
      </c>
      <c r="AV4293" s="12" t="s">
        <v>84</v>
      </c>
      <c r="AW4293" s="12" t="s">
        <v>37</v>
      </c>
      <c r="AX4293" s="12" t="s">
        <v>76</v>
      </c>
      <c r="AY4293" s="148" t="s">
        <v>163</v>
      </c>
    </row>
    <row r="4294" spans="2:51" s="13" customFormat="1">
      <c r="B4294" s="153"/>
      <c r="D4294" s="141" t="s">
        <v>176</v>
      </c>
      <c r="E4294" s="154" t="s">
        <v>19</v>
      </c>
      <c r="F4294" s="155" t="s">
        <v>1083</v>
      </c>
      <c r="H4294" s="156">
        <v>9.9879999999999995</v>
      </c>
      <c r="I4294" s="157"/>
      <c r="L4294" s="153"/>
      <c r="M4294" s="158"/>
      <c r="T4294" s="159"/>
      <c r="AT4294" s="154" t="s">
        <v>176</v>
      </c>
      <c r="AU4294" s="154" t="s">
        <v>86</v>
      </c>
      <c r="AV4294" s="13" t="s">
        <v>86</v>
      </c>
      <c r="AW4294" s="13" t="s">
        <v>37</v>
      </c>
      <c r="AX4294" s="13" t="s">
        <v>76</v>
      </c>
      <c r="AY4294" s="154" t="s">
        <v>163</v>
      </c>
    </row>
    <row r="4295" spans="2:51" s="12" customFormat="1">
      <c r="B4295" s="147"/>
      <c r="D4295" s="141" t="s">
        <v>176</v>
      </c>
      <c r="E4295" s="148" t="s">
        <v>19</v>
      </c>
      <c r="F4295" s="149" t="s">
        <v>967</v>
      </c>
      <c r="H4295" s="148" t="s">
        <v>19</v>
      </c>
      <c r="I4295" s="150"/>
      <c r="L4295" s="147"/>
      <c r="M4295" s="151"/>
      <c r="T4295" s="152"/>
      <c r="AT4295" s="148" t="s">
        <v>176</v>
      </c>
      <c r="AU4295" s="148" t="s">
        <v>86</v>
      </c>
      <c r="AV4295" s="12" t="s">
        <v>84</v>
      </c>
      <c r="AW4295" s="12" t="s">
        <v>37</v>
      </c>
      <c r="AX4295" s="12" t="s">
        <v>76</v>
      </c>
      <c r="AY4295" s="148" t="s">
        <v>163</v>
      </c>
    </row>
    <row r="4296" spans="2:51" s="13" customFormat="1" ht="20.399999999999999">
      <c r="B4296" s="153"/>
      <c r="D4296" s="141" t="s">
        <v>176</v>
      </c>
      <c r="E4296" s="154" t="s">
        <v>19</v>
      </c>
      <c r="F4296" s="155" t="s">
        <v>1084</v>
      </c>
      <c r="H4296" s="156">
        <v>73.92</v>
      </c>
      <c r="I4296" s="157"/>
      <c r="L4296" s="153"/>
      <c r="M4296" s="158"/>
      <c r="T4296" s="159"/>
      <c r="AT4296" s="154" t="s">
        <v>176</v>
      </c>
      <c r="AU4296" s="154" t="s">
        <v>86</v>
      </c>
      <c r="AV4296" s="13" t="s">
        <v>86</v>
      </c>
      <c r="AW4296" s="13" t="s">
        <v>37</v>
      </c>
      <c r="AX4296" s="13" t="s">
        <v>76</v>
      </c>
      <c r="AY4296" s="154" t="s">
        <v>163</v>
      </c>
    </row>
    <row r="4297" spans="2:51" s="12" customFormat="1">
      <c r="B4297" s="147"/>
      <c r="D4297" s="141" t="s">
        <v>176</v>
      </c>
      <c r="E4297" s="148" t="s">
        <v>19</v>
      </c>
      <c r="F4297" s="149" t="s">
        <v>969</v>
      </c>
      <c r="H4297" s="148" t="s">
        <v>19</v>
      </c>
      <c r="I4297" s="150"/>
      <c r="L4297" s="147"/>
      <c r="M4297" s="151"/>
      <c r="T4297" s="152"/>
      <c r="AT4297" s="148" t="s">
        <v>176</v>
      </c>
      <c r="AU4297" s="148" t="s">
        <v>86</v>
      </c>
      <c r="AV4297" s="12" t="s">
        <v>84</v>
      </c>
      <c r="AW4297" s="12" t="s">
        <v>37</v>
      </c>
      <c r="AX4297" s="12" t="s">
        <v>76</v>
      </c>
      <c r="AY4297" s="148" t="s">
        <v>163</v>
      </c>
    </row>
    <row r="4298" spans="2:51" s="13" customFormat="1">
      <c r="B4298" s="153"/>
      <c r="D4298" s="141" t="s">
        <v>176</v>
      </c>
      <c r="E4298" s="154" t="s">
        <v>19</v>
      </c>
      <c r="F4298" s="155" t="s">
        <v>1073</v>
      </c>
      <c r="H4298" s="156">
        <v>73</v>
      </c>
      <c r="I4298" s="157"/>
      <c r="L4298" s="153"/>
      <c r="M4298" s="158"/>
      <c r="T4298" s="159"/>
      <c r="AT4298" s="154" t="s">
        <v>176</v>
      </c>
      <c r="AU4298" s="154" t="s">
        <v>86</v>
      </c>
      <c r="AV4298" s="13" t="s">
        <v>86</v>
      </c>
      <c r="AW4298" s="13" t="s">
        <v>37</v>
      </c>
      <c r="AX4298" s="13" t="s">
        <v>76</v>
      </c>
      <c r="AY4298" s="154" t="s">
        <v>163</v>
      </c>
    </row>
    <row r="4299" spans="2:51" s="15" customFormat="1">
      <c r="B4299" s="177"/>
      <c r="D4299" s="141" t="s">
        <v>176</v>
      </c>
      <c r="E4299" s="178" t="s">
        <v>19</v>
      </c>
      <c r="F4299" s="179" t="s">
        <v>657</v>
      </c>
      <c r="H4299" s="180">
        <v>519.029</v>
      </c>
      <c r="I4299" s="181"/>
      <c r="L4299" s="177"/>
      <c r="M4299" s="182"/>
      <c r="T4299" s="183"/>
      <c r="AT4299" s="178" t="s">
        <v>176</v>
      </c>
      <c r="AU4299" s="178" t="s">
        <v>86</v>
      </c>
      <c r="AV4299" s="15" t="s">
        <v>184</v>
      </c>
      <c r="AW4299" s="15" t="s">
        <v>37</v>
      </c>
      <c r="AX4299" s="15" t="s">
        <v>76</v>
      </c>
      <c r="AY4299" s="178" t="s">
        <v>163</v>
      </c>
    </row>
    <row r="4300" spans="2:51" s="12" customFormat="1" ht="30.6">
      <c r="B4300" s="147"/>
      <c r="D4300" s="141" t="s">
        <v>176</v>
      </c>
      <c r="E4300" s="148" t="s">
        <v>19</v>
      </c>
      <c r="F4300" s="149" t="s">
        <v>797</v>
      </c>
      <c r="H4300" s="148" t="s">
        <v>19</v>
      </c>
      <c r="I4300" s="150"/>
      <c r="L4300" s="147"/>
      <c r="M4300" s="151"/>
      <c r="T4300" s="152"/>
      <c r="AT4300" s="148" t="s">
        <v>176</v>
      </c>
      <c r="AU4300" s="148" t="s">
        <v>86</v>
      </c>
      <c r="AV4300" s="12" t="s">
        <v>84</v>
      </c>
      <c r="AW4300" s="12" t="s">
        <v>37</v>
      </c>
      <c r="AX4300" s="12" t="s">
        <v>76</v>
      </c>
      <c r="AY4300" s="148" t="s">
        <v>163</v>
      </c>
    </row>
    <row r="4301" spans="2:51" s="12" customFormat="1">
      <c r="B4301" s="147"/>
      <c r="D4301" s="141" t="s">
        <v>176</v>
      </c>
      <c r="E4301" s="148" t="s">
        <v>19</v>
      </c>
      <c r="F4301" s="149" t="s">
        <v>701</v>
      </c>
      <c r="H4301" s="148" t="s">
        <v>19</v>
      </c>
      <c r="I4301" s="150"/>
      <c r="L4301" s="147"/>
      <c r="M4301" s="151"/>
      <c r="T4301" s="152"/>
      <c r="AT4301" s="148" t="s">
        <v>176</v>
      </c>
      <c r="AU4301" s="148" t="s">
        <v>86</v>
      </c>
      <c r="AV4301" s="12" t="s">
        <v>84</v>
      </c>
      <c r="AW4301" s="12" t="s">
        <v>37</v>
      </c>
      <c r="AX4301" s="12" t="s">
        <v>76</v>
      </c>
      <c r="AY4301" s="148" t="s">
        <v>163</v>
      </c>
    </row>
    <row r="4302" spans="2:51" s="13" customFormat="1">
      <c r="B4302" s="153"/>
      <c r="D4302" s="141" t="s">
        <v>176</v>
      </c>
      <c r="E4302" s="154" t="s">
        <v>19</v>
      </c>
      <c r="F4302" s="155" t="s">
        <v>2770</v>
      </c>
      <c r="H4302" s="156">
        <v>8.4</v>
      </c>
      <c r="I4302" s="157"/>
      <c r="L4302" s="153"/>
      <c r="M4302" s="158"/>
      <c r="T4302" s="159"/>
      <c r="AT4302" s="154" t="s">
        <v>176</v>
      </c>
      <c r="AU4302" s="154" t="s">
        <v>86</v>
      </c>
      <c r="AV4302" s="13" t="s">
        <v>86</v>
      </c>
      <c r="AW4302" s="13" t="s">
        <v>37</v>
      </c>
      <c r="AX4302" s="13" t="s">
        <v>76</v>
      </c>
      <c r="AY4302" s="154" t="s">
        <v>163</v>
      </c>
    </row>
    <row r="4303" spans="2:51" s="15" customFormat="1">
      <c r="B4303" s="177"/>
      <c r="D4303" s="141" t="s">
        <v>176</v>
      </c>
      <c r="E4303" s="178" t="s">
        <v>19</v>
      </c>
      <c r="F4303" s="179" t="s">
        <v>657</v>
      </c>
      <c r="H4303" s="180">
        <v>8.4</v>
      </c>
      <c r="I4303" s="181"/>
      <c r="L4303" s="177"/>
      <c r="M4303" s="182"/>
      <c r="T4303" s="183"/>
      <c r="AT4303" s="178" t="s">
        <v>176</v>
      </c>
      <c r="AU4303" s="178" t="s">
        <v>86</v>
      </c>
      <c r="AV4303" s="15" t="s">
        <v>184</v>
      </c>
      <c r="AW4303" s="15" t="s">
        <v>37</v>
      </c>
      <c r="AX4303" s="15" t="s">
        <v>76</v>
      </c>
      <c r="AY4303" s="178" t="s">
        <v>163</v>
      </c>
    </row>
    <row r="4304" spans="2:51" s="14" customFormat="1">
      <c r="B4304" s="160"/>
      <c r="D4304" s="141" t="s">
        <v>176</v>
      </c>
      <c r="E4304" s="161" t="s">
        <v>19</v>
      </c>
      <c r="F4304" s="162" t="s">
        <v>178</v>
      </c>
      <c r="H4304" s="163">
        <v>1283.2560000000001</v>
      </c>
      <c r="I4304" s="164"/>
      <c r="L4304" s="160"/>
      <c r="M4304" s="165"/>
      <c r="T4304" s="166"/>
      <c r="AT4304" s="161" t="s">
        <v>176</v>
      </c>
      <c r="AU4304" s="161" t="s">
        <v>86</v>
      </c>
      <c r="AV4304" s="14" t="s">
        <v>170</v>
      </c>
      <c r="AW4304" s="14" t="s">
        <v>37</v>
      </c>
      <c r="AX4304" s="14" t="s">
        <v>84</v>
      </c>
      <c r="AY4304" s="161" t="s">
        <v>163</v>
      </c>
    </row>
    <row r="4305" spans="2:65" s="1" customFormat="1" ht="16.5" customHeight="1">
      <c r="B4305" s="33"/>
      <c r="C4305" s="128" t="s">
        <v>2771</v>
      </c>
      <c r="D4305" s="128" t="s">
        <v>165</v>
      </c>
      <c r="E4305" s="129" t="s">
        <v>2772</v>
      </c>
      <c r="F4305" s="130" t="s">
        <v>2773</v>
      </c>
      <c r="G4305" s="131" t="s">
        <v>187</v>
      </c>
      <c r="H4305" s="132">
        <v>517.67899999999997</v>
      </c>
      <c r="I4305" s="133"/>
      <c r="J4305" s="134">
        <f>ROUND(I4305*H4305,2)</f>
        <v>0</v>
      </c>
      <c r="K4305" s="130" t="s">
        <v>169</v>
      </c>
      <c r="L4305" s="33"/>
      <c r="M4305" s="135" t="s">
        <v>19</v>
      </c>
      <c r="N4305" s="136" t="s">
        <v>47</v>
      </c>
      <c r="P4305" s="137">
        <f>O4305*H4305</f>
        <v>0</v>
      </c>
      <c r="Q4305" s="137">
        <v>0</v>
      </c>
      <c r="R4305" s="137">
        <f>Q4305*H4305</f>
        <v>0</v>
      </c>
      <c r="S4305" s="137">
        <v>0</v>
      </c>
      <c r="T4305" s="138">
        <f>S4305*H4305</f>
        <v>0</v>
      </c>
      <c r="AR4305" s="139" t="s">
        <v>302</v>
      </c>
      <c r="AT4305" s="139" t="s">
        <v>165</v>
      </c>
      <c r="AU4305" s="139" t="s">
        <v>86</v>
      </c>
      <c r="AY4305" s="18" t="s">
        <v>163</v>
      </c>
      <c r="BE4305" s="140">
        <f>IF(N4305="základní",J4305,0)</f>
        <v>0</v>
      </c>
      <c r="BF4305" s="140">
        <f>IF(N4305="snížená",J4305,0)</f>
        <v>0</v>
      </c>
      <c r="BG4305" s="140">
        <f>IF(N4305="zákl. přenesená",J4305,0)</f>
        <v>0</v>
      </c>
      <c r="BH4305" s="140">
        <f>IF(N4305="sníž. přenesená",J4305,0)</f>
        <v>0</v>
      </c>
      <c r="BI4305" s="140">
        <f>IF(N4305="nulová",J4305,0)</f>
        <v>0</v>
      </c>
      <c r="BJ4305" s="18" t="s">
        <v>84</v>
      </c>
      <c r="BK4305" s="140">
        <f>ROUND(I4305*H4305,2)</f>
        <v>0</v>
      </c>
      <c r="BL4305" s="18" t="s">
        <v>302</v>
      </c>
      <c r="BM4305" s="139" t="s">
        <v>2774</v>
      </c>
    </row>
    <row r="4306" spans="2:65" s="1" customFormat="1" ht="19.2">
      <c r="B4306" s="33"/>
      <c r="D4306" s="141" t="s">
        <v>172</v>
      </c>
      <c r="F4306" s="142" t="s">
        <v>2775</v>
      </c>
      <c r="I4306" s="143"/>
      <c r="L4306" s="33"/>
      <c r="M4306" s="144"/>
      <c r="T4306" s="54"/>
      <c r="AT4306" s="18" t="s">
        <v>172</v>
      </c>
      <c r="AU4306" s="18" t="s">
        <v>86</v>
      </c>
    </row>
    <row r="4307" spans="2:65" s="1" customFormat="1">
      <c r="B4307" s="33"/>
      <c r="D4307" s="145" t="s">
        <v>174</v>
      </c>
      <c r="F4307" s="146" t="s">
        <v>2776</v>
      </c>
      <c r="I4307" s="143"/>
      <c r="L4307" s="33"/>
      <c r="M4307" s="144"/>
      <c r="T4307" s="54"/>
      <c r="AT4307" s="18" t="s">
        <v>174</v>
      </c>
      <c r="AU4307" s="18" t="s">
        <v>86</v>
      </c>
    </row>
    <row r="4308" spans="2:65" s="12" customFormat="1">
      <c r="B4308" s="147"/>
      <c r="D4308" s="141" t="s">
        <v>176</v>
      </c>
      <c r="E4308" s="148" t="s">
        <v>19</v>
      </c>
      <c r="F4308" s="149" t="s">
        <v>511</v>
      </c>
      <c r="H4308" s="148" t="s">
        <v>19</v>
      </c>
      <c r="I4308" s="150"/>
      <c r="L4308" s="147"/>
      <c r="M4308" s="151"/>
      <c r="T4308" s="152"/>
      <c r="AT4308" s="148" t="s">
        <v>176</v>
      </c>
      <c r="AU4308" s="148" t="s">
        <v>86</v>
      </c>
      <c r="AV4308" s="12" t="s">
        <v>84</v>
      </c>
      <c r="AW4308" s="12" t="s">
        <v>37</v>
      </c>
      <c r="AX4308" s="12" t="s">
        <v>76</v>
      </c>
      <c r="AY4308" s="148" t="s">
        <v>163</v>
      </c>
    </row>
    <row r="4309" spans="2:65" s="12" customFormat="1">
      <c r="B4309" s="147"/>
      <c r="D4309" s="141" t="s">
        <v>176</v>
      </c>
      <c r="E4309" s="148" t="s">
        <v>19</v>
      </c>
      <c r="F4309" s="149" t="s">
        <v>877</v>
      </c>
      <c r="H4309" s="148" t="s">
        <v>19</v>
      </c>
      <c r="I4309" s="150"/>
      <c r="L4309" s="147"/>
      <c r="M4309" s="151"/>
      <c r="T4309" s="152"/>
      <c r="AT4309" s="148" t="s">
        <v>176</v>
      </c>
      <c r="AU4309" s="148" t="s">
        <v>86</v>
      </c>
      <c r="AV4309" s="12" t="s">
        <v>84</v>
      </c>
      <c r="AW4309" s="12" t="s">
        <v>37</v>
      </c>
      <c r="AX4309" s="12" t="s">
        <v>76</v>
      </c>
      <c r="AY4309" s="148" t="s">
        <v>163</v>
      </c>
    </row>
    <row r="4310" spans="2:65" s="13" customFormat="1">
      <c r="B4310" s="153"/>
      <c r="D4310" s="141" t="s">
        <v>176</v>
      </c>
      <c r="E4310" s="154" t="s">
        <v>19</v>
      </c>
      <c r="F4310" s="155" t="s">
        <v>1062</v>
      </c>
      <c r="H4310" s="156">
        <v>23.372</v>
      </c>
      <c r="I4310" s="157"/>
      <c r="L4310" s="153"/>
      <c r="M4310" s="158"/>
      <c r="T4310" s="159"/>
      <c r="AT4310" s="154" t="s">
        <v>176</v>
      </c>
      <c r="AU4310" s="154" t="s">
        <v>86</v>
      </c>
      <c r="AV4310" s="13" t="s">
        <v>86</v>
      </c>
      <c r="AW4310" s="13" t="s">
        <v>37</v>
      </c>
      <c r="AX4310" s="13" t="s">
        <v>76</v>
      </c>
      <c r="AY4310" s="154" t="s">
        <v>163</v>
      </c>
    </row>
    <row r="4311" spans="2:65" s="12" customFormat="1">
      <c r="B4311" s="147"/>
      <c r="D4311" s="141" t="s">
        <v>176</v>
      </c>
      <c r="E4311" s="148" t="s">
        <v>19</v>
      </c>
      <c r="F4311" s="149" t="s">
        <v>909</v>
      </c>
      <c r="H4311" s="148" t="s">
        <v>19</v>
      </c>
      <c r="I4311" s="150"/>
      <c r="L4311" s="147"/>
      <c r="M4311" s="151"/>
      <c r="T4311" s="152"/>
      <c r="AT4311" s="148" t="s">
        <v>176</v>
      </c>
      <c r="AU4311" s="148" t="s">
        <v>86</v>
      </c>
      <c r="AV4311" s="12" t="s">
        <v>84</v>
      </c>
      <c r="AW4311" s="12" t="s">
        <v>37</v>
      </c>
      <c r="AX4311" s="12" t="s">
        <v>76</v>
      </c>
      <c r="AY4311" s="148" t="s">
        <v>163</v>
      </c>
    </row>
    <row r="4312" spans="2:65" s="13" customFormat="1">
      <c r="B4312" s="153"/>
      <c r="D4312" s="141" t="s">
        <v>176</v>
      </c>
      <c r="E4312" s="154" t="s">
        <v>19</v>
      </c>
      <c r="F4312" s="155" t="s">
        <v>1063</v>
      </c>
      <c r="H4312" s="156">
        <v>15.635</v>
      </c>
      <c r="I4312" s="157"/>
      <c r="L4312" s="153"/>
      <c r="M4312" s="158"/>
      <c r="T4312" s="159"/>
      <c r="AT4312" s="154" t="s">
        <v>176</v>
      </c>
      <c r="AU4312" s="154" t="s">
        <v>86</v>
      </c>
      <c r="AV4312" s="13" t="s">
        <v>86</v>
      </c>
      <c r="AW4312" s="13" t="s">
        <v>37</v>
      </c>
      <c r="AX4312" s="13" t="s">
        <v>76</v>
      </c>
      <c r="AY4312" s="154" t="s">
        <v>163</v>
      </c>
    </row>
    <row r="4313" spans="2:65" s="12" customFormat="1">
      <c r="B4313" s="147"/>
      <c r="D4313" s="141" t="s">
        <v>176</v>
      </c>
      <c r="E4313" s="148" t="s">
        <v>19</v>
      </c>
      <c r="F4313" s="149" t="s">
        <v>912</v>
      </c>
      <c r="H4313" s="148" t="s">
        <v>19</v>
      </c>
      <c r="I4313" s="150"/>
      <c r="L4313" s="147"/>
      <c r="M4313" s="151"/>
      <c r="T4313" s="152"/>
      <c r="AT4313" s="148" t="s">
        <v>176</v>
      </c>
      <c r="AU4313" s="148" t="s">
        <v>86</v>
      </c>
      <c r="AV4313" s="12" t="s">
        <v>84</v>
      </c>
      <c r="AW4313" s="12" t="s">
        <v>37</v>
      </c>
      <c r="AX4313" s="12" t="s">
        <v>76</v>
      </c>
      <c r="AY4313" s="148" t="s">
        <v>163</v>
      </c>
    </row>
    <row r="4314" spans="2:65" s="13" customFormat="1">
      <c r="B4314" s="153"/>
      <c r="D4314" s="141" t="s">
        <v>176</v>
      </c>
      <c r="E4314" s="154" t="s">
        <v>19</v>
      </c>
      <c r="F4314" s="155" t="s">
        <v>1064</v>
      </c>
      <c r="H4314" s="156">
        <v>11.183</v>
      </c>
      <c r="I4314" s="157"/>
      <c r="L4314" s="153"/>
      <c r="M4314" s="158"/>
      <c r="T4314" s="159"/>
      <c r="AT4314" s="154" t="s">
        <v>176</v>
      </c>
      <c r="AU4314" s="154" t="s">
        <v>86</v>
      </c>
      <c r="AV4314" s="13" t="s">
        <v>86</v>
      </c>
      <c r="AW4314" s="13" t="s">
        <v>37</v>
      </c>
      <c r="AX4314" s="13" t="s">
        <v>76</v>
      </c>
      <c r="AY4314" s="154" t="s">
        <v>163</v>
      </c>
    </row>
    <row r="4315" spans="2:65" s="12" customFormat="1">
      <c r="B4315" s="147"/>
      <c r="D4315" s="141" t="s">
        <v>176</v>
      </c>
      <c r="E4315" s="148" t="s">
        <v>19</v>
      </c>
      <c r="F4315" s="149" t="s">
        <v>915</v>
      </c>
      <c r="H4315" s="148" t="s">
        <v>19</v>
      </c>
      <c r="I4315" s="150"/>
      <c r="L4315" s="147"/>
      <c r="M4315" s="151"/>
      <c r="T4315" s="152"/>
      <c r="AT4315" s="148" t="s">
        <v>176</v>
      </c>
      <c r="AU4315" s="148" t="s">
        <v>86</v>
      </c>
      <c r="AV4315" s="12" t="s">
        <v>84</v>
      </c>
      <c r="AW4315" s="12" t="s">
        <v>37</v>
      </c>
      <c r="AX4315" s="12" t="s">
        <v>76</v>
      </c>
      <c r="AY4315" s="148" t="s">
        <v>163</v>
      </c>
    </row>
    <row r="4316" spans="2:65" s="13" customFormat="1">
      <c r="B4316" s="153"/>
      <c r="D4316" s="141" t="s">
        <v>176</v>
      </c>
      <c r="E4316" s="154" t="s">
        <v>19</v>
      </c>
      <c r="F4316" s="155" t="s">
        <v>1065</v>
      </c>
      <c r="H4316" s="156">
        <v>5.1230000000000002</v>
      </c>
      <c r="I4316" s="157"/>
      <c r="L4316" s="153"/>
      <c r="M4316" s="158"/>
      <c r="T4316" s="159"/>
      <c r="AT4316" s="154" t="s">
        <v>176</v>
      </c>
      <c r="AU4316" s="154" t="s">
        <v>86</v>
      </c>
      <c r="AV4316" s="13" t="s">
        <v>86</v>
      </c>
      <c r="AW4316" s="13" t="s">
        <v>37</v>
      </c>
      <c r="AX4316" s="13" t="s">
        <v>76</v>
      </c>
      <c r="AY4316" s="154" t="s">
        <v>163</v>
      </c>
    </row>
    <row r="4317" spans="2:65" s="12" customFormat="1">
      <c r="B4317" s="147"/>
      <c r="D4317" s="141" t="s">
        <v>176</v>
      </c>
      <c r="E4317" s="148" t="s">
        <v>19</v>
      </c>
      <c r="F4317" s="149" t="s">
        <v>917</v>
      </c>
      <c r="H4317" s="148" t="s">
        <v>19</v>
      </c>
      <c r="I4317" s="150"/>
      <c r="L4317" s="147"/>
      <c r="M4317" s="151"/>
      <c r="T4317" s="152"/>
      <c r="AT4317" s="148" t="s">
        <v>176</v>
      </c>
      <c r="AU4317" s="148" t="s">
        <v>86</v>
      </c>
      <c r="AV4317" s="12" t="s">
        <v>84</v>
      </c>
      <c r="AW4317" s="12" t="s">
        <v>37</v>
      </c>
      <c r="AX4317" s="12" t="s">
        <v>76</v>
      </c>
      <c r="AY4317" s="148" t="s">
        <v>163</v>
      </c>
    </row>
    <row r="4318" spans="2:65" s="13" customFormat="1">
      <c r="B4318" s="153"/>
      <c r="D4318" s="141" t="s">
        <v>176</v>
      </c>
      <c r="E4318" s="154" t="s">
        <v>19</v>
      </c>
      <c r="F4318" s="155" t="s">
        <v>1066</v>
      </c>
      <c r="H4318" s="156">
        <v>1.62</v>
      </c>
      <c r="I4318" s="157"/>
      <c r="L4318" s="153"/>
      <c r="M4318" s="158"/>
      <c r="T4318" s="159"/>
      <c r="AT4318" s="154" t="s">
        <v>176</v>
      </c>
      <c r="AU4318" s="154" t="s">
        <v>86</v>
      </c>
      <c r="AV4318" s="13" t="s">
        <v>86</v>
      </c>
      <c r="AW4318" s="13" t="s">
        <v>37</v>
      </c>
      <c r="AX4318" s="13" t="s">
        <v>76</v>
      </c>
      <c r="AY4318" s="154" t="s">
        <v>163</v>
      </c>
    </row>
    <row r="4319" spans="2:65" s="12" customFormat="1">
      <c r="B4319" s="147"/>
      <c r="D4319" s="141" t="s">
        <v>176</v>
      </c>
      <c r="E4319" s="148" t="s">
        <v>19</v>
      </c>
      <c r="F4319" s="149" t="s">
        <v>919</v>
      </c>
      <c r="H4319" s="148" t="s">
        <v>19</v>
      </c>
      <c r="I4319" s="150"/>
      <c r="L4319" s="147"/>
      <c r="M4319" s="151"/>
      <c r="T4319" s="152"/>
      <c r="AT4319" s="148" t="s">
        <v>176</v>
      </c>
      <c r="AU4319" s="148" t="s">
        <v>86</v>
      </c>
      <c r="AV4319" s="12" t="s">
        <v>84</v>
      </c>
      <c r="AW4319" s="12" t="s">
        <v>37</v>
      </c>
      <c r="AX4319" s="12" t="s">
        <v>76</v>
      </c>
      <c r="AY4319" s="148" t="s">
        <v>163</v>
      </c>
    </row>
    <row r="4320" spans="2:65" s="13" customFormat="1">
      <c r="B4320" s="153"/>
      <c r="D4320" s="141" t="s">
        <v>176</v>
      </c>
      <c r="E4320" s="154" t="s">
        <v>19</v>
      </c>
      <c r="F4320" s="155" t="s">
        <v>1067</v>
      </c>
      <c r="H4320" s="156">
        <v>3.87</v>
      </c>
      <c r="I4320" s="157"/>
      <c r="L4320" s="153"/>
      <c r="M4320" s="158"/>
      <c r="T4320" s="159"/>
      <c r="AT4320" s="154" t="s">
        <v>176</v>
      </c>
      <c r="AU4320" s="154" t="s">
        <v>86</v>
      </c>
      <c r="AV4320" s="13" t="s">
        <v>86</v>
      </c>
      <c r="AW4320" s="13" t="s">
        <v>37</v>
      </c>
      <c r="AX4320" s="13" t="s">
        <v>76</v>
      </c>
      <c r="AY4320" s="154" t="s">
        <v>163</v>
      </c>
    </row>
    <row r="4321" spans="2:51" s="12" customFormat="1">
      <c r="B4321" s="147"/>
      <c r="D4321" s="141" t="s">
        <v>176</v>
      </c>
      <c r="E4321" s="148" t="s">
        <v>19</v>
      </c>
      <c r="F4321" s="149" t="s">
        <v>922</v>
      </c>
      <c r="H4321" s="148" t="s">
        <v>19</v>
      </c>
      <c r="I4321" s="150"/>
      <c r="L4321" s="147"/>
      <c r="M4321" s="151"/>
      <c r="T4321" s="152"/>
      <c r="AT4321" s="148" t="s">
        <v>176</v>
      </c>
      <c r="AU4321" s="148" t="s">
        <v>86</v>
      </c>
      <c r="AV4321" s="12" t="s">
        <v>84</v>
      </c>
      <c r="AW4321" s="12" t="s">
        <v>37</v>
      </c>
      <c r="AX4321" s="12" t="s">
        <v>76</v>
      </c>
      <c r="AY4321" s="148" t="s">
        <v>163</v>
      </c>
    </row>
    <row r="4322" spans="2:51" s="13" customFormat="1">
      <c r="B4322" s="153"/>
      <c r="D4322" s="141" t="s">
        <v>176</v>
      </c>
      <c r="E4322" s="154" t="s">
        <v>19</v>
      </c>
      <c r="F4322" s="155" t="s">
        <v>1068</v>
      </c>
      <c r="H4322" s="156">
        <v>15.61</v>
      </c>
      <c r="I4322" s="157"/>
      <c r="L4322" s="153"/>
      <c r="M4322" s="158"/>
      <c r="T4322" s="159"/>
      <c r="AT4322" s="154" t="s">
        <v>176</v>
      </c>
      <c r="AU4322" s="154" t="s">
        <v>86</v>
      </c>
      <c r="AV4322" s="13" t="s">
        <v>86</v>
      </c>
      <c r="AW4322" s="13" t="s">
        <v>37</v>
      </c>
      <c r="AX4322" s="13" t="s">
        <v>76</v>
      </c>
      <c r="AY4322" s="154" t="s">
        <v>163</v>
      </c>
    </row>
    <row r="4323" spans="2:51" s="12" customFormat="1">
      <c r="B4323" s="147"/>
      <c r="D4323" s="141" t="s">
        <v>176</v>
      </c>
      <c r="E4323" s="148" t="s">
        <v>19</v>
      </c>
      <c r="F4323" s="149" t="s">
        <v>925</v>
      </c>
      <c r="H4323" s="148" t="s">
        <v>19</v>
      </c>
      <c r="I4323" s="150"/>
      <c r="L4323" s="147"/>
      <c r="M4323" s="151"/>
      <c r="T4323" s="152"/>
      <c r="AT4323" s="148" t="s">
        <v>176</v>
      </c>
      <c r="AU4323" s="148" t="s">
        <v>86</v>
      </c>
      <c r="AV4323" s="12" t="s">
        <v>84</v>
      </c>
      <c r="AW4323" s="12" t="s">
        <v>37</v>
      </c>
      <c r="AX4323" s="12" t="s">
        <v>76</v>
      </c>
      <c r="AY4323" s="148" t="s">
        <v>163</v>
      </c>
    </row>
    <row r="4324" spans="2:51" s="13" customFormat="1">
      <c r="B4324" s="153"/>
      <c r="D4324" s="141" t="s">
        <v>176</v>
      </c>
      <c r="E4324" s="154" t="s">
        <v>19</v>
      </c>
      <c r="F4324" s="155" t="s">
        <v>1069</v>
      </c>
      <c r="H4324" s="156">
        <v>18.010000000000002</v>
      </c>
      <c r="I4324" s="157"/>
      <c r="L4324" s="153"/>
      <c r="M4324" s="158"/>
      <c r="T4324" s="159"/>
      <c r="AT4324" s="154" t="s">
        <v>176</v>
      </c>
      <c r="AU4324" s="154" t="s">
        <v>86</v>
      </c>
      <c r="AV4324" s="13" t="s">
        <v>86</v>
      </c>
      <c r="AW4324" s="13" t="s">
        <v>37</v>
      </c>
      <c r="AX4324" s="13" t="s">
        <v>76</v>
      </c>
      <c r="AY4324" s="154" t="s">
        <v>163</v>
      </c>
    </row>
    <row r="4325" spans="2:51" s="12" customFormat="1">
      <c r="B4325" s="147"/>
      <c r="D4325" s="141" t="s">
        <v>176</v>
      </c>
      <c r="E4325" s="148" t="s">
        <v>19</v>
      </c>
      <c r="F4325" s="149" t="s">
        <v>928</v>
      </c>
      <c r="H4325" s="148" t="s">
        <v>19</v>
      </c>
      <c r="I4325" s="150"/>
      <c r="L4325" s="147"/>
      <c r="M4325" s="151"/>
      <c r="T4325" s="152"/>
      <c r="AT4325" s="148" t="s">
        <v>176</v>
      </c>
      <c r="AU4325" s="148" t="s">
        <v>86</v>
      </c>
      <c r="AV4325" s="12" t="s">
        <v>84</v>
      </c>
      <c r="AW4325" s="12" t="s">
        <v>37</v>
      </c>
      <c r="AX4325" s="12" t="s">
        <v>76</v>
      </c>
      <c r="AY4325" s="148" t="s">
        <v>163</v>
      </c>
    </row>
    <row r="4326" spans="2:51" s="13" customFormat="1">
      <c r="B4326" s="153"/>
      <c r="D4326" s="141" t="s">
        <v>176</v>
      </c>
      <c r="E4326" s="154" t="s">
        <v>19</v>
      </c>
      <c r="F4326" s="155" t="s">
        <v>1070</v>
      </c>
      <c r="H4326" s="156">
        <v>10.015000000000001</v>
      </c>
      <c r="I4326" s="157"/>
      <c r="L4326" s="153"/>
      <c r="M4326" s="158"/>
      <c r="T4326" s="159"/>
      <c r="AT4326" s="154" t="s">
        <v>176</v>
      </c>
      <c r="AU4326" s="154" t="s">
        <v>86</v>
      </c>
      <c r="AV4326" s="13" t="s">
        <v>86</v>
      </c>
      <c r="AW4326" s="13" t="s">
        <v>37</v>
      </c>
      <c r="AX4326" s="13" t="s">
        <v>76</v>
      </c>
      <c r="AY4326" s="154" t="s">
        <v>163</v>
      </c>
    </row>
    <row r="4327" spans="2:51" s="12" customFormat="1">
      <c r="B4327" s="147"/>
      <c r="D4327" s="141" t="s">
        <v>176</v>
      </c>
      <c r="E4327" s="148" t="s">
        <v>19</v>
      </c>
      <c r="F4327" s="149" t="s">
        <v>931</v>
      </c>
      <c r="H4327" s="148" t="s">
        <v>19</v>
      </c>
      <c r="I4327" s="150"/>
      <c r="L4327" s="147"/>
      <c r="M4327" s="151"/>
      <c r="T4327" s="152"/>
      <c r="AT4327" s="148" t="s">
        <v>176</v>
      </c>
      <c r="AU4327" s="148" t="s">
        <v>86</v>
      </c>
      <c r="AV4327" s="12" t="s">
        <v>84</v>
      </c>
      <c r="AW4327" s="12" t="s">
        <v>37</v>
      </c>
      <c r="AX4327" s="12" t="s">
        <v>76</v>
      </c>
      <c r="AY4327" s="148" t="s">
        <v>163</v>
      </c>
    </row>
    <row r="4328" spans="2:51" s="13" customFormat="1">
      <c r="B4328" s="153"/>
      <c r="D4328" s="141" t="s">
        <v>176</v>
      </c>
      <c r="E4328" s="154" t="s">
        <v>19</v>
      </c>
      <c r="F4328" s="155" t="s">
        <v>1071</v>
      </c>
      <c r="H4328" s="156">
        <v>7.665</v>
      </c>
      <c r="I4328" s="157"/>
      <c r="L4328" s="153"/>
      <c r="M4328" s="158"/>
      <c r="T4328" s="159"/>
      <c r="AT4328" s="154" t="s">
        <v>176</v>
      </c>
      <c r="AU4328" s="154" t="s">
        <v>86</v>
      </c>
      <c r="AV4328" s="13" t="s">
        <v>86</v>
      </c>
      <c r="AW4328" s="13" t="s">
        <v>37</v>
      </c>
      <c r="AX4328" s="13" t="s">
        <v>76</v>
      </c>
      <c r="AY4328" s="154" t="s">
        <v>163</v>
      </c>
    </row>
    <row r="4329" spans="2:51" s="12" customFormat="1">
      <c r="B4329" s="147"/>
      <c r="D4329" s="141" t="s">
        <v>176</v>
      </c>
      <c r="E4329" s="148" t="s">
        <v>19</v>
      </c>
      <c r="F4329" s="149" t="s">
        <v>934</v>
      </c>
      <c r="H4329" s="148" t="s">
        <v>19</v>
      </c>
      <c r="I4329" s="150"/>
      <c r="L4329" s="147"/>
      <c r="M4329" s="151"/>
      <c r="T4329" s="152"/>
      <c r="AT4329" s="148" t="s">
        <v>176</v>
      </c>
      <c r="AU4329" s="148" t="s">
        <v>86</v>
      </c>
      <c r="AV4329" s="12" t="s">
        <v>84</v>
      </c>
      <c r="AW4329" s="12" t="s">
        <v>37</v>
      </c>
      <c r="AX4329" s="12" t="s">
        <v>76</v>
      </c>
      <c r="AY4329" s="148" t="s">
        <v>163</v>
      </c>
    </row>
    <row r="4330" spans="2:51" s="13" customFormat="1">
      <c r="B4330" s="153"/>
      <c r="D4330" s="141" t="s">
        <v>176</v>
      </c>
      <c r="E4330" s="154" t="s">
        <v>19</v>
      </c>
      <c r="F4330" s="155" t="s">
        <v>1072</v>
      </c>
      <c r="H4330" s="156">
        <v>54.38</v>
      </c>
      <c r="I4330" s="157"/>
      <c r="L4330" s="153"/>
      <c r="M4330" s="158"/>
      <c r="T4330" s="159"/>
      <c r="AT4330" s="154" t="s">
        <v>176</v>
      </c>
      <c r="AU4330" s="154" t="s">
        <v>86</v>
      </c>
      <c r="AV4330" s="13" t="s">
        <v>86</v>
      </c>
      <c r="AW4330" s="13" t="s">
        <v>37</v>
      </c>
      <c r="AX4330" s="13" t="s">
        <v>76</v>
      </c>
      <c r="AY4330" s="154" t="s">
        <v>163</v>
      </c>
    </row>
    <row r="4331" spans="2:51" s="12" customFormat="1">
      <c r="B4331" s="147"/>
      <c r="D4331" s="141" t="s">
        <v>176</v>
      </c>
      <c r="E4331" s="148" t="s">
        <v>19</v>
      </c>
      <c r="F4331" s="149" t="s">
        <v>937</v>
      </c>
      <c r="H4331" s="148" t="s">
        <v>19</v>
      </c>
      <c r="I4331" s="150"/>
      <c r="L4331" s="147"/>
      <c r="M4331" s="151"/>
      <c r="T4331" s="152"/>
      <c r="AT4331" s="148" t="s">
        <v>176</v>
      </c>
      <c r="AU4331" s="148" t="s">
        <v>86</v>
      </c>
      <c r="AV4331" s="12" t="s">
        <v>84</v>
      </c>
      <c r="AW4331" s="12" t="s">
        <v>37</v>
      </c>
      <c r="AX4331" s="12" t="s">
        <v>76</v>
      </c>
      <c r="AY4331" s="148" t="s">
        <v>163</v>
      </c>
    </row>
    <row r="4332" spans="2:51" s="13" customFormat="1">
      <c r="B4332" s="153"/>
      <c r="D4332" s="141" t="s">
        <v>176</v>
      </c>
      <c r="E4332" s="154" t="s">
        <v>19</v>
      </c>
      <c r="F4332" s="155" t="s">
        <v>1073</v>
      </c>
      <c r="H4332" s="156">
        <v>73</v>
      </c>
      <c r="I4332" s="157"/>
      <c r="L4332" s="153"/>
      <c r="M4332" s="158"/>
      <c r="T4332" s="159"/>
      <c r="AT4332" s="154" t="s">
        <v>176</v>
      </c>
      <c r="AU4332" s="154" t="s">
        <v>86</v>
      </c>
      <c r="AV4332" s="13" t="s">
        <v>86</v>
      </c>
      <c r="AW4332" s="13" t="s">
        <v>37</v>
      </c>
      <c r="AX4332" s="13" t="s">
        <v>76</v>
      </c>
      <c r="AY4332" s="154" t="s">
        <v>163</v>
      </c>
    </row>
    <row r="4333" spans="2:51" s="12" customFormat="1">
      <c r="B4333" s="147"/>
      <c r="D4333" s="141" t="s">
        <v>176</v>
      </c>
      <c r="E4333" s="148" t="s">
        <v>19</v>
      </c>
      <c r="F4333" s="149" t="s">
        <v>940</v>
      </c>
      <c r="H4333" s="148" t="s">
        <v>19</v>
      </c>
      <c r="I4333" s="150"/>
      <c r="L4333" s="147"/>
      <c r="M4333" s="151"/>
      <c r="T4333" s="152"/>
      <c r="AT4333" s="148" t="s">
        <v>176</v>
      </c>
      <c r="AU4333" s="148" t="s">
        <v>86</v>
      </c>
      <c r="AV4333" s="12" t="s">
        <v>84</v>
      </c>
      <c r="AW4333" s="12" t="s">
        <v>37</v>
      </c>
      <c r="AX4333" s="12" t="s">
        <v>76</v>
      </c>
      <c r="AY4333" s="148" t="s">
        <v>163</v>
      </c>
    </row>
    <row r="4334" spans="2:51" s="13" customFormat="1">
      <c r="B4334" s="153"/>
      <c r="D4334" s="141" t="s">
        <v>176</v>
      </c>
      <c r="E4334" s="154" t="s">
        <v>19</v>
      </c>
      <c r="F4334" s="155" t="s">
        <v>1074</v>
      </c>
      <c r="H4334" s="156">
        <v>8.5779999999999994</v>
      </c>
      <c r="I4334" s="157"/>
      <c r="L4334" s="153"/>
      <c r="M4334" s="158"/>
      <c r="T4334" s="159"/>
      <c r="AT4334" s="154" t="s">
        <v>176</v>
      </c>
      <c r="AU4334" s="154" t="s">
        <v>86</v>
      </c>
      <c r="AV4334" s="13" t="s">
        <v>86</v>
      </c>
      <c r="AW4334" s="13" t="s">
        <v>37</v>
      </c>
      <c r="AX4334" s="13" t="s">
        <v>76</v>
      </c>
      <c r="AY4334" s="154" t="s">
        <v>163</v>
      </c>
    </row>
    <row r="4335" spans="2:51" s="12" customFormat="1">
      <c r="B4335" s="147"/>
      <c r="D4335" s="141" t="s">
        <v>176</v>
      </c>
      <c r="E4335" s="148" t="s">
        <v>19</v>
      </c>
      <c r="F4335" s="149" t="s">
        <v>943</v>
      </c>
      <c r="H4335" s="148" t="s">
        <v>19</v>
      </c>
      <c r="I4335" s="150"/>
      <c r="L4335" s="147"/>
      <c r="M4335" s="151"/>
      <c r="T4335" s="152"/>
      <c r="AT4335" s="148" t="s">
        <v>176</v>
      </c>
      <c r="AU4335" s="148" t="s">
        <v>86</v>
      </c>
      <c r="AV4335" s="12" t="s">
        <v>84</v>
      </c>
      <c r="AW4335" s="12" t="s">
        <v>37</v>
      </c>
      <c r="AX4335" s="12" t="s">
        <v>76</v>
      </c>
      <c r="AY4335" s="148" t="s">
        <v>163</v>
      </c>
    </row>
    <row r="4336" spans="2:51" s="13" customFormat="1">
      <c r="B4336" s="153"/>
      <c r="D4336" s="141" t="s">
        <v>176</v>
      </c>
      <c r="E4336" s="154" t="s">
        <v>19</v>
      </c>
      <c r="F4336" s="155" t="s">
        <v>1075</v>
      </c>
      <c r="H4336" s="156">
        <v>5.67</v>
      </c>
      <c r="I4336" s="157"/>
      <c r="L4336" s="153"/>
      <c r="M4336" s="158"/>
      <c r="T4336" s="159"/>
      <c r="AT4336" s="154" t="s">
        <v>176</v>
      </c>
      <c r="AU4336" s="154" t="s">
        <v>86</v>
      </c>
      <c r="AV4336" s="13" t="s">
        <v>86</v>
      </c>
      <c r="AW4336" s="13" t="s">
        <v>37</v>
      </c>
      <c r="AX4336" s="13" t="s">
        <v>76</v>
      </c>
      <c r="AY4336" s="154" t="s">
        <v>163</v>
      </c>
    </row>
    <row r="4337" spans="2:51" s="12" customFormat="1">
      <c r="B4337" s="147"/>
      <c r="D4337" s="141" t="s">
        <v>176</v>
      </c>
      <c r="E4337" s="148" t="s">
        <v>19</v>
      </c>
      <c r="F4337" s="149" t="s">
        <v>894</v>
      </c>
      <c r="H4337" s="148" t="s">
        <v>19</v>
      </c>
      <c r="I4337" s="150"/>
      <c r="L4337" s="147"/>
      <c r="M4337" s="151"/>
      <c r="T4337" s="152"/>
      <c r="AT4337" s="148" t="s">
        <v>176</v>
      </c>
      <c r="AU4337" s="148" t="s">
        <v>86</v>
      </c>
      <c r="AV4337" s="12" t="s">
        <v>84</v>
      </c>
      <c r="AW4337" s="12" t="s">
        <v>37</v>
      </c>
      <c r="AX4337" s="12" t="s">
        <v>76</v>
      </c>
      <c r="AY4337" s="148" t="s">
        <v>163</v>
      </c>
    </row>
    <row r="4338" spans="2:51" s="13" customFormat="1">
      <c r="B4338" s="153"/>
      <c r="D4338" s="141" t="s">
        <v>176</v>
      </c>
      <c r="E4338" s="154" t="s">
        <v>19</v>
      </c>
      <c r="F4338" s="155" t="s">
        <v>2777</v>
      </c>
      <c r="H4338" s="156">
        <v>7.05</v>
      </c>
      <c r="I4338" s="157"/>
      <c r="L4338" s="153"/>
      <c r="M4338" s="158"/>
      <c r="T4338" s="159"/>
      <c r="AT4338" s="154" t="s">
        <v>176</v>
      </c>
      <c r="AU4338" s="154" t="s">
        <v>86</v>
      </c>
      <c r="AV4338" s="13" t="s">
        <v>86</v>
      </c>
      <c r="AW4338" s="13" t="s">
        <v>37</v>
      </c>
      <c r="AX4338" s="13" t="s">
        <v>76</v>
      </c>
      <c r="AY4338" s="154" t="s">
        <v>163</v>
      </c>
    </row>
    <row r="4339" spans="2:51" s="12" customFormat="1">
      <c r="B4339" s="147"/>
      <c r="D4339" s="141" t="s">
        <v>176</v>
      </c>
      <c r="E4339" s="148" t="s">
        <v>19</v>
      </c>
      <c r="F4339" s="149" t="s">
        <v>558</v>
      </c>
      <c r="H4339" s="148" t="s">
        <v>19</v>
      </c>
      <c r="I4339" s="150"/>
      <c r="L4339" s="147"/>
      <c r="M4339" s="151"/>
      <c r="T4339" s="152"/>
      <c r="AT4339" s="148" t="s">
        <v>176</v>
      </c>
      <c r="AU4339" s="148" t="s">
        <v>86</v>
      </c>
      <c r="AV4339" s="12" t="s">
        <v>84</v>
      </c>
      <c r="AW4339" s="12" t="s">
        <v>37</v>
      </c>
      <c r="AX4339" s="12" t="s">
        <v>76</v>
      </c>
      <c r="AY4339" s="148" t="s">
        <v>163</v>
      </c>
    </row>
    <row r="4340" spans="2:51" s="12" customFormat="1">
      <c r="B4340" s="147"/>
      <c r="D4340" s="141" t="s">
        <v>176</v>
      </c>
      <c r="E4340" s="148" t="s">
        <v>19</v>
      </c>
      <c r="F4340" s="149" t="s">
        <v>880</v>
      </c>
      <c r="H4340" s="148" t="s">
        <v>19</v>
      </c>
      <c r="I4340" s="150"/>
      <c r="L4340" s="147"/>
      <c r="M4340" s="151"/>
      <c r="T4340" s="152"/>
      <c r="AT4340" s="148" t="s">
        <v>176</v>
      </c>
      <c r="AU4340" s="148" t="s">
        <v>86</v>
      </c>
      <c r="AV4340" s="12" t="s">
        <v>84</v>
      </c>
      <c r="AW4340" s="12" t="s">
        <v>37</v>
      </c>
      <c r="AX4340" s="12" t="s">
        <v>76</v>
      </c>
      <c r="AY4340" s="148" t="s">
        <v>163</v>
      </c>
    </row>
    <row r="4341" spans="2:51" s="13" customFormat="1">
      <c r="B4341" s="153"/>
      <c r="D4341" s="141" t="s">
        <v>176</v>
      </c>
      <c r="E4341" s="154" t="s">
        <v>19</v>
      </c>
      <c r="F4341" s="155" t="s">
        <v>1076</v>
      </c>
      <c r="H4341" s="156">
        <v>15.151999999999999</v>
      </c>
      <c r="I4341" s="157"/>
      <c r="L4341" s="153"/>
      <c r="M4341" s="158"/>
      <c r="T4341" s="159"/>
      <c r="AT4341" s="154" t="s">
        <v>176</v>
      </c>
      <c r="AU4341" s="154" t="s">
        <v>86</v>
      </c>
      <c r="AV4341" s="13" t="s">
        <v>86</v>
      </c>
      <c r="AW4341" s="13" t="s">
        <v>37</v>
      </c>
      <c r="AX4341" s="13" t="s">
        <v>76</v>
      </c>
      <c r="AY4341" s="154" t="s">
        <v>163</v>
      </c>
    </row>
    <row r="4342" spans="2:51" s="12" customFormat="1">
      <c r="B4342" s="147"/>
      <c r="D4342" s="141" t="s">
        <v>176</v>
      </c>
      <c r="E4342" s="148" t="s">
        <v>19</v>
      </c>
      <c r="F4342" s="149" t="s">
        <v>947</v>
      </c>
      <c r="H4342" s="148" t="s">
        <v>19</v>
      </c>
      <c r="I4342" s="150"/>
      <c r="L4342" s="147"/>
      <c r="M4342" s="151"/>
      <c r="T4342" s="152"/>
      <c r="AT4342" s="148" t="s">
        <v>176</v>
      </c>
      <c r="AU4342" s="148" t="s">
        <v>86</v>
      </c>
      <c r="AV4342" s="12" t="s">
        <v>84</v>
      </c>
      <c r="AW4342" s="12" t="s">
        <v>37</v>
      </c>
      <c r="AX4342" s="12" t="s">
        <v>76</v>
      </c>
      <c r="AY4342" s="148" t="s">
        <v>163</v>
      </c>
    </row>
    <row r="4343" spans="2:51" s="13" customFormat="1">
      <c r="B4343" s="153"/>
      <c r="D4343" s="141" t="s">
        <v>176</v>
      </c>
      <c r="E4343" s="154" t="s">
        <v>19</v>
      </c>
      <c r="F4343" s="155" t="s">
        <v>1077</v>
      </c>
      <c r="H4343" s="156">
        <v>15.95</v>
      </c>
      <c r="I4343" s="157"/>
      <c r="L4343" s="153"/>
      <c r="M4343" s="158"/>
      <c r="T4343" s="159"/>
      <c r="AT4343" s="154" t="s">
        <v>176</v>
      </c>
      <c r="AU4343" s="154" t="s">
        <v>86</v>
      </c>
      <c r="AV4343" s="13" t="s">
        <v>86</v>
      </c>
      <c r="AW4343" s="13" t="s">
        <v>37</v>
      </c>
      <c r="AX4343" s="13" t="s">
        <v>76</v>
      </c>
      <c r="AY4343" s="154" t="s">
        <v>163</v>
      </c>
    </row>
    <row r="4344" spans="2:51" s="12" customFormat="1">
      <c r="B4344" s="147"/>
      <c r="D4344" s="141" t="s">
        <v>176</v>
      </c>
      <c r="E4344" s="148" t="s">
        <v>19</v>
      </c>
      <c r="F4344" s="149" t="s">
        <v>950</v>
      </c>
      <c r="H4344" s="148" t="s">
        <v>19</v>
      </c>
      <c r="I4344" s="150"/>
      <c r="L4344" s="147"/>
      <c r="M4344" s="151"/>
      <c r="T4344" s="152"/>
      <c r="AT4344" s="148" t="s">
        <v>176</v>
      </c>
      <c r="AU4344" s="148" t="s">
        <v>86</v>
      </c>
      <c r="AV4344" s="12" t="s">
        <v>84</v>
      </c>
      <c r="AW4344" s="12" t="s">
        <v>37</v>
      </c>
      <c r="AX4344" s="12" t="s">
        <v>76</v>
      </c>
      <c r="AY4344" s="148" t="s">
        <v>163</v>
      </c>
    </row>
    <row r="4345" spans="2:51" s="13" customFormat="1">
      <c r="B4345" s="153"/>
      <c r="D4345" s="141" t="s">
        <v>176</v>
      </c>
      <c r="E4345" s="154" t="s">
        <v>19</v>
      </c>
      <c r="F4345" s="155" t="s">
        <v>1078</v>
      </c>
      <c r="H4345" s="156">
        <v>14.175000000000001</v>
      </c>
      <c r="I4345" s="157"/>
      <c r="L4345" s="153"/>
      <c r="M4345" s="158"/>
      <c r="T4345" s="159"/>
      <c r="AT4345" s="154" t="s">
        <v>176</v>
      </c>
      <c r="AU4345" s="154" t="s">
        <v>86</v>
      </c>
      <c r="AV4345" s="13" t="s">
        <v>86</v>
      </c>
      <c r="AW4345" s="13" t="s">
        <v>37</v>
      </c>
      <c r="AX4345" s="13" t="s">
        <v>76</v>
      </c>
      <c r="AY4345" s="154" t="s">
        <v>163</v>
      </c>
    </row>
    <row r="4346" spans="2:51" s="12" customFormat="1">
      <c r="B4346" s="147"/>
      <c r="D4346" s="141" t="s">
        <v>176</v>
      </c>
      <c r="E4346" s="148" t="s">
        <v>19</v>
      </c>
      <c r="F4346" s="149" t="s">
        <v>953</v>
      </c>
      <c r="H4346" s="148" t="s">
        <v>19</v>
      </c>
      <c r="I4346" s="150"/>
      <c r="L4346" s="147"/>
      <c r="M4346" s="151"/>
      <c r="T4346" s="152"/>
      <c r="AT4346" s="148" t="s">
        <v>176</v>
      </c>
      <c r="AU4346" s="148" t="s">
        <v>86</v>
      </c>
      <c r="AV4346" s="12" t="s">
        <v>84</v>
      </c>
      <c r="AW4346" s="12" t="s">
        <v>37</v>
      </c>
      <c r="AX4346" s="12" t="s">
        <v>76</v>
      </c>
      <c r="AY4346" s="148" t="s">
        <v>163</v>
      </c>
    </row>
    <row r="4347" spans="2:51" s="13" customFormat="1">
      <c r="B4347" s="153"/>
      <c r="D4347" s="141" t="s">
        <v>176</v>
      </c>
      <c r="E4347" s="154" t="s">
        <v>19</v>
      </c>
      <c r="F4347" s="155" t="s">
        <v>1079</v>
      </c>
      <c r="H4347" s="156">
        <v>2.835</v>
      </c>
      <c r="I4347" s="157"/>
      <c r="L4347" s="153"/>
      <c r="M4347" s="158"/>
      <c r="T4347" s="159"/>
      <c r="AT4347" s="154" t="s">
        <v>176</v>
      </c>
      <c r="AU4347" s="154" t="s">
        <v>86</v>
      </c>
      <c r="AV4347" s="13" t="s">
        <v>86</v>
      </c>
      <c r="AW4347" s="13" t="s">
        <v>37</v>
      </c>
      <c r="AX4347" s="13" t="s">
        <v>76</v>
      </c>
      <c r="AY4347" s="154" t="s">
        <v>163</v>
      </c>
    </row>
    <row r="4348" spans="2:51" s="12" customFormat="1">
      <c r="B4348" s="147"/>
      <c r="D4348" s="141" t="s">
        <v>176</v>
      </c>
      <c r="E4348" s="148" t="s">
        <v>19</v>
      </c>
      <c r="F4348" s="149" t="s">
        <v>955</v>
      </c>
      <c r="H4348" s="148" t="s">
        <v>19</v>
      </c>
      <c r="I4348" s="150"/>
      <c r="L4348" s="147"/>
      <c r="M4348" s="151"/>
      <c r="T4348" s="152"/>
      <c r="AT4348" s="148" t="s">
        <v>176</v>
      </c>
      <c r="AU4348" s="148" t="s">
        <v>86</v>
      </c>
      <c r="AV4348" s="12" t="s">
        <v>84</v>
      </c>
      <c r="AW4348" s="12" t="s">
        <v>37</v>
      </c>
      <c r="AX4348" s="12" t="s">
        <v>76</v>
      </c>
      <c r="AY4348" s="148" t="s">
        <v>163</v>
      </c>
    </row>
    <row r="4349" spans="2:51" s="13" customFormat="1">
      <c r="B4349" s="153"/>
      <c r="D4349" s="141" t="s">
        <v>176</v>
      </c>
      <c r="E4349" s="154" t="s">
        <v>19</v>
      </c>
      <c r="F4349" s="155" t="s">
        <v>1080</v>
      </c>
      <c r="H4349" s="156">
        <v>1.3</v>
      </c>
      <c r="I4349" s="157"/>
      <c r="L4349" s="153"/>
      <c r="M4349" s="158"/>
      <c r="T4349" s="159"/>
      <c r="AT4349" s="154" t="s">
        <v>176</v>
      </c>
      <c r="AU4349" s="154" t="s">
        <v>86</v>
      </c>
      <c r="AV4349" s="13" t="s">
        <v>86</v>
      </c>
      <c r="AW4349" s="13" t="s">
        <v>37</v>
      </c>
      <c r="AX4349" s="13" t="s">
        <v>76</v>
      </c>
      <c r="AY4349" s="154" t="s">
        <v>163</v>
      </c>
    </row>
    <row r="4350" spans="2:51" s="12" customFormat="1">
      <c r="B4350" s="147"/>
      <c r="D4350" s="141" t="s">
        <v>176</v>
      </c>
      <c r="E4350" s="148" t="s">
        <v>19</v>
      </c>
      <c r="F4350" s="149" t="s">
        <v>957</v>
      </c>
      <c r="H4350" s="148" t="s">
        <v>19</v>
      </c>
      <c r="I4350" s="150"/>
      <c r="L4350" s="147"/>
      <c r="M4350" s="151"/>
      <c r="T4350" s="152"/>
      <c r="AT4350" s="148" t="s">
        <v>176</v>
      </c>
      <c r="AU4350" s="148" t="s">
        <v>86</v>
      </c>
      <c r="AV4350" s="12" t="s">
        <v>84</v>
      </c>
      <c r="AW4350" s="12" t="s">
        <v>37</v>
      </c>
      <c r="AX4350" s="12" t="s">
        <v>76</v>
      </c>
      <c r="AY4350" s="148" t="s">
        <v>163</v>
      </c>
    </row>
    <row r="4351" spans="2:51" s="13" customFormat="1">
      <c r="B4351" s="153"/>
      <c r="D4351" s="141" t="s">
        <v>176</v>
      </c>
      <c r="E4351" s="154" t="s">
        <v>19</v>
      </c>
      <c r="F4351" s="155" t="s">
        <v>1081</v>
      </c>
      <c r="H4351" s="156">
        <v>3.7050000000000001</v>
      </c>
      <c r="I4351" s="157"/>
      <c r="L4351" s="153"/>
      <c r="M4351" s="158"/>
      <c r="T4351" s="159"/>
      <c r="AT4351" s="154" t="s">
        <v>176</v>
      </c>
      <c r="AU4351" s="154" t="s">
        <v>86</v>
      </c>
      <c r="AV4351" s="13" t="s">
        <v>86</v>
      </c>
      <c r="AW4351" s="13" t="s">
        <v>37</v>
      </c>
      <c r="AX4351" s="13" t="s">
        <v>76</v>
      </c>
      <c r="AY4351" s="154" t="s">
        <v>163</v>
      </c>
    </row>
    <row r="4352" spans="2:51" s="12" customFormat="1">
      <c r="B4352" s="147"/>
      <c r="D4352" s="141" t="s">
        <v>176</v>
      </c>
      <c r="E4352" s="148" t="s">
        <v>19</v>
      </c>
      <c r="F4352" s="149" t="s">
        <v>959</v>
      </c>
      <c r="H4352" s="148" t="s">
        <v>19</v>
      </c>
      <c r="I4352" s="150"/>
      <c r="L4352" s="147"/>
      <c r="M4352" s="151"/>
      <c r="T4352" s="152"/>
      <c r="AT4352" s="148" t="s">
        <v>176</v>
      </c>
      <c r="AU4352" s="148" t="s">
        <v>86</v>
      </c>
      <c r="AV4352" s="12" t="s">
        <v>84</v>
      </c>
      <c r="AW4352" s="12" t="s">
        <v>37</v>
      </c>
      <c r="AX4352" s="12" t="s">
        <v>76</v>
      </c>
      <c r="AY4352" s="148" t="s">
        <v>163</v>
      </c>
    </row>
    <row r="4353" spans="2:65" s="13" customFormat="1">
      <c r="B4353" s="153"/>
      <c r="D4353" s="141" t="s">
        <v>176</v>
      </c>
      <c r="E4353" s="154" t="s">
        <v>19</v>
      </c>
      <c r="F4353" s="155" t="s">
        <v>1068</v>
      </c>
      <c r="H4353" s="156">
        <v>15.61</v>
      </c>
      <c r="I4353" s="157"/>
      <c r="L4353" s="153"/>
      <c r="M4353" s="158"/>
      <c r="T4353" s="159"/>
      <c r="AT4353" s="154" t="s">
        <v>176</v>
      </c>
      <c r="AU4353" s="154" t="s">
        <v>86</v>
      </c>
      <c r="AV4353" s="13" t="s">
        <v>86</v>
      </c>
      <c r="AW4353" s="13" t="s">
        <v>37</v>
      </c>
      <c r="AX4353" s="13" t="s">
        <v>76</v>
      </c>
      <c r="AY4353" s="154" t="s">
        <v>163</v>
      </c>
    </row>
    <row r="4354" spans="2:65" s="12" customFormat="1">
      <c r="B4354" s="147"/>
      <c r="D4354" s="141" t="s">
        <v>176</v>
      </c>
      <c r="E4354" s="148" t="s">
        <v>19</v>
      </c>
      <c r="F4354" s="149" t="s">
        <v>960</v>
      </c>
      <c r="H4354" s="148" t="s">
        <v>19</v>
      </c>
      <c r="I4354" s="150"/>
      <c r="L4354" s="147"/>
      <c r="M4354" s="151"/>
      <c r="T4354" s="152"/>
      <c r="AT4354" s="148" t="s">
        <v>176</v>
      </c>
      <c r="AU4354" s="148" t="s">
        <v>86</v>
      </c>
      <c r="AV4354" s="12" t="s">
        <v>84</v>
      </c>
      <c r="AW4354" s="12" t="s">
        <v>37</v>
      </c>
      <c r="AX4354" s="12" t="s">
        <v>76</v>
      </c>
      <c r="AY4354" s="148" t="s">
        <v>163</v>
      </c>
    </row>
    <row r="4355" spans="2:65" s="13" customFormat="1">
      <c r="B4355" s="153"/>
      <c r="D4355" s="141" t="s">
        <v>176</v>
      </c>
      <c r="E4355" s="154" t="s">
        <v>19</v>
      </c>
      <c r="F4355" s="155" t="s">
        <v>1069</v>
      </c>
      <c r="H4355" s="156">
        <v>18.010000000000002</v>
      </c>
      <c r="I4355" s="157"/>
      <c r="L4355" s="153"/>
      <c r="M4355" s="158"/>
      <c r="T4355" s="159"/>
      <c r="AT4355" s="154" t="s">
        <v>176</v>
      </c>
      <c r="AU4355" s="154" t="s">
        <v>86</v>
      </c>
      <c r="AV4355" s="13" t="s">
        <v>86</v>
      </c>
      <c r="AW4355" s="13" t="s">
        <v>37</v>
      </c>
      <c r="AX4355" s="13" t="s">
        <v>76</v>
      </c>
      <c r="AY4355" s="154" t="s">
        <v>163</v>
      </c>
    </row>
    <row r="4356" spans="2:65" s="12" customFormat="1">
      <c r="B4356" s="147"/>
      <c r="D4356" s="141" t="s">
        <v>176</v>
      </c>
      <c r="E4356" s="148" t="s">
        <v>19</v>
      </c>
      <c r="F4356" s="149" t="s">
        <v>962</v>
      </c>
      <c r="H4356" s="148" t="s">
        <v>19</v>
      </c>
      <c r="I4356" s="150"/>
      <c r="L4356" s="147"/>
      <c r="M4356" s="151"/>
      <c r="T4356" s="152"/>
      <c r="AT4356" s="148" t="s">
        <v>176</v>
      </c>
      <c r="AU4356" s="148" t="s">
        <v>86</v>
      </c>
      <c r="AV4356" s="12" t="s">
        <v>84</v>
      </c>
      <c r="AW4356" s="12" t="s">
        <v>37</v>
      </c>
      <c r="AX4356" s="12" t="s">
        <v>76</v>
      </c>
      <c r="AY4356" s="148" t="s">
        <v>163</v>
      </c>
    </row>
    <row r="4357" spans="2:65" s="13" customFormat="1">
      <c r="B4357" s="153"/>
      <c r="D4357" s="141" t="s">
        <v>176</v>
      </c>
      <c r="E4357" s="154" t="s">
        <v>19</v>
      </c>
      <c r="F4357" s="155" t="s">
        <v>1082</v>
      </c>
      <c r="H4357" s="156">
        <v>13.253</v>
      </c>
      <c r="I4357" s="157"/>
      <c r="L4357" s="153"/>
      <c r="M4357" s="158"/>
      <c r="T4357" s="159"/>
      <c r="AT4357" s="154" t="s">
        <v>176</v>
      </c>
      <c r="AU4357" s="154" t="s">
        <v>86</v>
      </c>
      <c r="AV4357" s="13" t="s">
        <v>86</v>
      </c>
      <c r="AW4357" s="13" t="s">
        <v>37</v>
      </c>
      <c r="AX4357" s="13" t="s">
        <v>76</v>
      </c>
      <c r="AY4357" s="154" t="s">
        <v>163</v>
      </c>
    </row>
    <row r="4358" spans="2:65" s="12" customFormat="1">
      <c r="B4358" s="147"/>
      <c r="D4358" s="141" t="s">
        <v>176</v>
      </c>
      <c r="E4358" s="148" t="s">
        <v>19</v>
      </c>
      <c r="F4358" s="149" t="s">
        <v>965</v>
      </c>
      <c r="H4358" s="148" t="s">
        <v>19</v>
      </c>
      <c r="I4358" s="150"/>
      <c r="L4358" s="147"/>
      <c r="M4358" s="151"/>
      <c r="T4358" s="152"/>
      <c r="AT4358" s="148" t="s">
        <v>176</v>
      </c>
      <c r="AU4358" s="148" t="s">
        <v>86</v>
      </c>
      <c r="AV4358" s="12" t="s">
        <v>84</v>
      </c>
      <c r="AW4358" s="12" t="s">
        <v>37</v>
      </c>
      <c r="AX4358" s="12" t="s">
        <v>76</v>
      </c>
      <c r="AY4358" s="148" t="s">
        <v>163</v>
      </c>
    </row>
    <row r="4359" spans="2:65" s="13" customFormat="1">
      <c r="B4359" s="153"/>
      <c r="D4359" s="141" t="s">
        <v>176</v>
      </c>
      <c r="E4359" s="154" t="s">
        <v>19</v>
      </c>
      <c r="F4359" s="155" t="s">
        <v>1083</v>
      </c>
      <c r="H4359" s="156">
        <v>9.9879999999999995</v>
      </c>
      <c r="I4359" s="157"/>
      <c r="L4359" s="153"/>
      <c r="M4359" s="158"/>
      <c r="T4359" s="159"/>
      <c r="AT4359" s="154" t="s">
        <v>176</v>
      </c>
      <c r="AU4359" s="154" t="s">
        <v>86</v>
      </c>
      <c r="AV4359" s="13" t="s">
        <v>86</v>
      </c>
      <c r="AW4359" s="13" t="s">
        <v>37</v>
      </c>
      <c r="AX4359" s="13" t="s">
        <v>76</v>
      </c>
      <c r="AY4359" s="154" t="s">
        <v>163</v>
      </c>
    </row>
    <row r="4360" spans="2:65" s="12" customFormat="1">
      <c r="B4360" s="147"/>
      <c r="D4360" s="141" t="s">
        <v>176</v>
      </c>
      <c r="E4360" s="148" t="s">
        <v>19</v>
      </c>
      <c r="F4360" s="149" t="s">
        <v>967</v>
      </c>
      <c r="H4360" s="148" t="s">
        <v>19</v>
      </c>
      <c r="I4360" s="150"/>
      <c r="L4360" s="147"/>
      <c r="M4360" s="151"/>
      <c r="T4360" s="152"/>
      <c r="AT4360" s="148" t="s">
        <v>176</v>
      </c>
      <c r="AU4360" s="148" t="s">
        <v>86</v>
      </c>
      <c r="AV4360" s="12" t="s">
        <v>84</v>
      </c>
      <c r="AW4360" s="12" t="s">
        <v>37</v>
      </c>
      <c r="AX4360" s="12" t="s">
        <v>76</v>
      </c>
      <c r="AY4360" s="148" t="s">
        <v>163</v>
      </c>
    </row>
    <row r="4361" spans="2:65" s="13" customFormat="1" ht="20.399999999999999">
      <c r="B4361" s="153"/>
      <c r="D4361" s="141" t="s">
        <v>176</v>
      </c>
      <c r="E4361" s="154" t="s">
        <v>19</v>
      </c>
      <c r="F4361" s="155" t="s">
        <v>1084</v>
      </c>
      <c r="H4361" s="156">
        <v>73.92</v>
      </c>
      <c r="I4361" s="157"/>
      <c r="L4361" s="153"/>
      <c r="M4361" s="158"/>
      <c r="T4361" s="159"/>
      <c r="AT4361" s="154" t="s">
        <v>176</v>
      </c>
      <c r="AU4361" s="154" t="s">
        <v>86</v>
      </c>
      <c r="AV4361" s="13" t="s">
        <v>86</v>
      </c>
      <c r="AW4361" s="13" t="s">
        <v>37</v>
      </c>
      <c r="AX4361" s="13" t="s">
        <v>76</v>
      </c>
      <c r="AY4361" s="154" t="s">
        <v>163</v>
      </c>
    </row>
    <row r="4362" spans="2:65" s="12" customFormat="1">
      <c r="B4362" s="147"/>
      <c r="D4362" s="141" t="s">
        <v>176</v>
      </c>
      <c r="E4362" s="148" t="s">
        <v>19</v>
      </c>
      <c r="F4362" s="149" t="s">
        <v>969</v>
      </c>
      <c r="H4362" s="148" t="s">
        <v>19</v>
      </c>
      <c r="I4362" s="150"/>
      <c r="L4362" s="147"/>
      <c r="M4362" s="151"/>
      <c r="T4362" s="152"/>
      <c r="AT4362" s="148" t="s">
        <v>176</v>
      </c>
      <c r="AU4362" s="148" t="s">
        <v>86</v>
      </c>
      <c r="AV4362" s="12" t="s">
        <v>84</v>
      </c>
      <c r="AW4362" s="12" t="s">
        <v>37</v>
      </c>
      <c r="AX4362" s="12" t="s">
        <v>76</v>
      </c>
      <c r="AY4362" s="148" t="s">
        <v>163</v>
      </c>
    </row>
    <row r="4363" spans="2:65" s="13" customFormat="1">
      <c r="B4363" s="153"/>
      <c r="D4363" s="141" t="s">
        <v>176</v>
      </c>
      <c r="E4363" s="154" t="s">
        <v>19</v>
      </c>
      <c r="F4363" s="155" t="s">
        <v>1073</v>
      </c>
      <c r="H4363" s="156">
        <v>73</v>
      </c>
      <c r="I4363" s="157"/>
      <c r="L4363" s="153"/>
      <c r="M4363" s="158"/>
      <c r="T4363" s="159"/>
      <c r="AT4363" s="154" t="s">
        <v>176</v>
      </c>
      <c r="AU4363" s="154" t="s">
        <v>86</v>
      </c>
      <c r="AV4363" s="13" t="s">
        <v>86</v>
      </c>
      <c r="AW4363" s="13" t="s">
        <v>37</v>
      </c>
      <c r="AX4363" s="13" t="s">
        <v>76</v>
      </c>
      <c r="AY4363" s="154" t="s">
        <v>163</v>
      </c>
    </row>
    <row r="4364" spans="2:65" s="14" customFormat="1">
      <c r="B4364" s="160"/>
      <c r="D4364" s="141" t="s">
        <v>176</v>
      </c>
      <c r="E4364" s="161" t="s">
        <v>19</v>
      </c>
      <c r="F4364" s="162" t="s">
        <v>178</v>
      </c>
      <c r="H4364" s="163">
        <v>517.67899999999997</v>
      </c>
      <c r="I4364" s="164"/>
      <c r="L4364" s="160"/>
      <c r="M4364" s="165"/>
      <c r="T4364" s="166"/>
      <c r="AT4364" s="161" t="s">
        <v>176</v>
      </c>
      <c r="AU4364" s="161" t="s">
        <v>86</v>
      </c>
      <c r="AV4364" s="14" t="s">
        <v>170</v>
      </c>
      <c r="AW4364" s="14" t="s">
        <v>37</v>
      </c>
      <c r="AX4364" s="14" t="s">
        <v>84</v>
      </c>
      <c r="AY4364" s="161" t="s">
        <v>163</v>
      </c>
    </row>
    <row r="4365" spans="2:65" s="1" customFormat="1" ht="21.75" customHeight="1">
      <c r="B4365" s="33"/>
      <c r="C4365" s="128" t="s">
        <v>2778</v>
      </c>
      <c r="D4365" s="128" t="s">
        <v>165</v>
      </c>
      <c r="E4365" s="129" t="s">
        <v>2779</v>
      </c>
      <c r="F4365" s="130" t="s">
        <v>2780</v>
      </c>
      <c r="G4365" s="131" t="s">
        <v>187</v>
      </c>
      <c r="H4365" s="132">
        <v>272.81799999999998</v>
      </c>
      <c r="I4365" s="133"/>
      <c r="J4365" s="134">
        <f>ROUND(I4365*H4365,2)</f>
        <v>0</v>
      </c>
      <c r="K4365" s="130" t="s">
        <v>169</v>
      </c>
      <c r="L4365" s="33"/>
      <c r="M4365" s="135" t="s">
        <v>19</v>
      </c>
      <c r="N4365" s="136" t="s">
        <v>47</v>
      </c>
      <c r="P4365" s="137">
        <f>O4365*H4365</f>
        <v>0</v>
      </c>
      <c r="Q4365" s="137">
        <v>0</v>
      </c>
      <c r="R4365" s="137">
        <f>Q4365*H4365</f>
        <v>0</v>
      </c>
      <c r="S4365" s="137">
        <v>0</v>
      </c>
      <c r="T4365" s="138">
        <f>S4365*H4365</f>
        <v>0</v>
      </c>
      <c r="AR4365" s="139" t="s">
        <v>302</v>
      </c>
      <c r="AT4365" s="139" t="s">
        <v>165</v>
      </c>
      <c r="AU4365" s="139" t="s">
        <v>86</v>
      </c>
      <c r="AY4365" s="18" t="s">
        <v>163</v>
      </c>
      <c r="BE4365" s="140">
        <f>IF(N4365="základní",J4365,0)</f>
        <v>0</v>
      </c>
      <c r="BF4365" s="140">
        <f>IF(N4365="snížená",J4365,0)</f>
        <v>0</v>
      </c>
      <c r="BG4365" s="140">
        <f>IF(N4365="zákl. přenesená",J4365,0)</f>
        <v>0</v>
      </c>
      <c r="BH4365" s="140">
        <f>IF(N4365="sníž. přenesená",J4365,0)</f>
        <v>0</v>
      </c>
      <c r="BI4365" s="140">
        <f>IF(N4365="nulová",J4365,0)</f>
        <v>0</v>
      </c>
      <c r="BJ4365" s="18" t="s">
        <v>84</v>
      </c>
      <c r="BK4365" s="140">
        <f>ROUND(I4365*H4365,2)</f>
        <v>0</v>
      </c>
      <c r="BL4365" s="18" t="s">
        <v>302</v>
      </c>
      <c r="BM4365" s="139" t="s">
        <v>2781</v>
      </c>
    </row>
    <row r="4366" spans="2:65" s="1" customFormat="1" ht="28.8">
      <c r="B4366" s="33"/>
      <c r="D4366" s="141" t="s">
        <v>172</v>
      </c>
      <c r="F4366" s="142" t="s">
        <v>2782</v>
      </c>
      <c r="I4366" s="143"/>
      <c r="L4366" s="33"/>
      <c r="M4366" s="144"/>
      <c r="T4366" s="54"/>
      <c r="AT4366" s="18" t="s">
        <v>172</v>
      </c>
      <c r="AU4366" s="18" t="s">
        <v>86</v>
      </c>
    </row>
    <row r="4367" spans="2:65" s="1" customFormat="1">
      <c r="B4367" s="33"/>
      <c r="D4367" s="145" t="s">
        <v>174</v>
      </c>
      <c r="F4367" s="146" t="s">
        <v>2783</v>
      </c>
      <c r="I4367" s="143"/>
      <c r="L4367" s="33"/>
      <c r="M4367" s="144"/>
      <c r="T4367" s="54"/>
      <c r="AT4367" s="18" t="s">
        <v>174</v>
      </c>
      <c r="AU4367" s="18" t="s">
        <v>86</v>
      </c>
    </row>
    <row r="4368" spans="2:65" s="12" customFormat="1" ht="20.399999999999999">
      <c r="B4368" s="147"/>
      <c r="D4368" s="141" t="s">
        <v>176</v>
      </c>
      <c r="E4368" s="148" t="s">
        <v>19</v>
      </c>
      <c r="F4368" s="149" t="s">
        <v>830</v>
      </c>
      <c r="H4368" s="148" t="s">
        <v>19</v>
      </c>
      <c r="I4368" s="150"/>
      <c r="L4368" s="147"/>
      <c r="M4368" s="151"/>
      <c r="T4368" s="152"/>
      <c r="AT4368" s="148" t="s">
        <v>176</v>
      </c>
      <c r="AU4368" s="148" t="s">
        <v>86</v>
      </c>
      <c r="AV4368" s="12" t="s">
        <v>84</v>
      </c>
      <c r="AW4368" s="12" t="s">
        <v>37</v>
      </c>
      <c r="AX4368" s="12" t="s">
        <v>76</v>
      </c>
      <c r="AY4368" s="148" t="s">
        <v>163</v>
      </c>
    </row>
    <row r="4369" spans="2:51" s="12" customFormat="1">
      <c r="B4369" s="147"/>
      <c r="D4369" s="141" t="s">
        <v>176</v>
      </c>
      <c r="E4369" s="148" t="s">
        <v>19</v>
      </c>
      <c r="F4369" s="149" t="s">
        <v>603</v>
      </c>
      <c r="H4369" s="148" t="s">
        <v>19</v>
      </c>
      <c r="I4369" s="150"/>
      <c r="L4369" s="147"/>
      <c r="M4369" s="151"/>
      <c r="T4369" s="152"/>
      <c r="AT4369" s="148" t="s">
        <v>176</v>
      </c>
      <c r="AU4369" s="148" t="s">
        <v>86</v>
      </c>
      <c r="AV4369" s="12" t="s">
        <v>84</v>
      </c>
      <c r="AW4369" s="12" t="s">
        <v>37</v>
      </c>
      <c r="AX4369" s="12" t="s">
        <v>76</v>
      </c>
      <c r="AY4369" s="148" t="s">
        <v>163</v>
      </c>
    </row>
    <row r="4370" spans="2:51" s="13" customFormat="1">
      <c r="B4370" s="153"/>
      <c r="D4370" s="141" t="s">
        <v>176</v>
      </c>
      <c r="E4370" s="154" t="s">
        <v>19</v>
      </c>
      <c r="F4370" s="155" t="s">
        <v>1091</v>
      </c>
      <c r="H4370" s="156">
        <v>54.6</v>
      </c>
      <c r="I4370" s="157"/>
      <c r="L4370" s="153"/>
      <c r="M4370" s="158"/>
      <c r="T4370" s="159"/>
      <c r="AT4370" s="154" t="s">
        <v>176</v>
      </c>
      <c r="AU4370" s="154" t="s">
        <v>86</v>
      </c>
      <c r="AV4370" s="13" t="s">
        <v>86</v>
      </c>
      <c r="AW4370" s="13" t="s">
        <v>37</v>
      </c>
      <c r="AX4370" s="13" t="s">
        <v>76</v>
      </c>
      <c r="AY4370" s="154" t="s">
        <v>163</v>
      </c>
    </row>
    <row r="4371" spans="2:51" s="12" customFormat="1">
      <c r="B4371" s="147"/>
      <c r="D4371" s="141" t="s">
        <v>176</v>
      </c>
      <c r="E4371" s="148" t="s">
        <v>19</v>
      </c>
      <c r="F4371" s="149" t="s">
        <v>607</v>
      </c>
      <c r="H4371" s="148" t="s">
        <v>19</v>
      </c>
      <c r="I4371" s="150"/>
      <c r="L4371" s="147"/>
      <c r="M4371" s="151"/>
      <c r="T4371" s="152"/>
      <c r="AT4371" s="148" t="s">
        <v>176</v>
      </c>
      <c r="AU4371" s="148" t="s">
        <v>86</v>
      </c>
      <c r="AV4371" s="12" t="s">
        <v>84</v>
      </c>
      <c r="AW4371" s="12" t="s">
        <v>37</v>
      </c>
      <c r="AX4371" s="12" t="s">
        <v>76</v>
      </c>
      <c r="AY4371" s="148" t="s">
        <v>163</v>
      </c>
    </row>
    <row r="4372" spans="2:51" s="13" customFormat="1">
      <c r="B4372" s="153"/>
      <c r="D4372" s="141" t="s">
        <v>176</v>
      </c>
      <c r="E4372" s="154" t="s">
        <v>19</v>
      </c>
      <c r="F4372" s="155" t="s">
        <v>1092</v>
      </c>
      <c r="H4372" s="156">
        <v>7.2</v>
      </c>
      <c r="I4372" s="157"/>
      <c r="L4372" s="153"/>
      <c r="M4372" s="158"/>
      <c r="T4372" s="159"/>
      <c r="AT4372" s="154" t="s">
        <v>176</v>
      </c>
      <c r="AU4372" s="154" t="s">
        <v>86</v>
      </c>
      <c r="AV4372" s="13" t="s">
        <v>86</v>
      </c>
      <c r="AW4372" s="13" t="s">
        <v>37</v>
      </c>
      <c r="AX4372" s="13" t="s">
        <v>76</v>
      </c>
      <c r="AY4372" s="154" t="s">
        <v>163</v>
      </c>
    </row>
    <row r="4373" spans="2:51" s="12" customFormat="1">
      <c r="B4373" s="147"/>
      <c r="D4373" s="141" t="s">
        <v>176</v>
      </c>
      <c r="E4373" s="148" t="s">
        <v>19</v>
      </c>
      <c r="F4373" s="149" t="s">
        <v>594</v>
      </c>
      <c r="H4373" s="148" t="s">
        <v>19</v>
      </c>
      <c r="I4373" s="150"/>
      <c r="L4373" s="147"/>
      <c r="M4373" s="151"/>
      <c r="T4373" s="152"/>
      <c r="AT4373" s="148" t="s">
        <v>176</v>
      </c>
      <c r="AU4373" s="148" t="s">
        <v>86</v>
      </c>
      <c r="AV4373" s="12" t="s">
        <v>84</v>
      </c>
      <c r="AW4373" s="12" t="s">
        <v>37</v>
      </c>
      <c r="AX4373" s="12" t="s">
        <v>76</v>
      </c>
      <c r="AY4373" s="148" t="s">
        <v>163</v>
      </c>
    </row>
    <row r="4374" spans="2:51" s="13" customFormat="1">
      <c r="B4374" s="153"/>
      <c r="D4374" s="141" t="s">
        <v>176</v>
      </c>
      <c r="E4374" s="154" t="s">
        <v>19</v>
      </c>
      <c r="F4374" s="155" t="s">
        <v>1093</v>
      </c>
      <c r="H4374" s="156">
        <v>3.6</v>
      </c>
      <c r="I4374" s="157"/>
      <c r="L4374" s="153"/>
      <c r="M4374" s="158"/>
      <c r="T4374" s="159"/>
      <c r="AT4374" s="154" t="s">
        <v>176</v>
      </c>
      <c r="AU4374" s="154" t="s">
        <v>86</v>
      </c>
      <c r="AV4374" s="13" t="s">
        <v>86</v>
      </c>
      <c r="AW4374" s="13" t="s">
        <v>37</v>
      </c>
      <c r="AX4374" s="13" t="s">
        <v>76</v>
      </c>
      <c r="AY4374" s="154" t="s">
        <v>163</v>
      </c>
    </row>
    <row r="4375" spans="2:51" s="12" customFormat="1">
      <c r="B4375" s="147"/>
      <c r="D4375" s="141" t="s">
        <v>176</v>
      </c>
      <c r="E4375" s="148" t="s">
        <v>19</v>
      </c>
      <c r="F4375" s="149" t="s">
        <v>605</v>
      </c>
      <c r="H4375" s="148" t="s">
        <v>19</v>
      </c>
      <c r="I4375" s="150"/>
      <c r="L4375" s="147"/>
      <c r="M4375" s="151"/>
      <c r="T4375" s="152"/>
      <c r="AT4375" s="148" t="s">
        <v>176</v>
      </c>
      <c r="AU4375" s="148" t="s">
        <v>86</v>
      </c>
      <c r="AV4375" s="12" t="s">
        <v>84</v>
      </c>
      <c r="AW4375" s="12" t="s">
        <v>37</v>
      </c>
      <c r="AX4375" s="12" t="s">
        <v>76</v>
      </c>
      <c r="AY4375" s="148" t="s">
        <v>163</v>
      </c>
    </row>
    <row r="4376" spans="2:51" s="13" customFormat="1">
      <c r="B4376" s="153"/>
      <c r="D4376" s="141" t="s">
        <v>176</v>
      </c>
      <c r="E4376" s="154" t="s">
        <v>19</v>
      </c>
      <c r="F4376" s="155" t="s">
        <v>1094</v>
      </c>
      <c r="H4376" s="156">
        <v>9.6</v>
      </c>
      <c r="I4376" s="157"/>
      <c r="L4376" s="153"/>
      <c r="M4376" s="158"/>
      <c r="T4376" s="159"/>
      <c r="AT4376" s="154" t="s">
        <v>176</v>
      </c>
      <c r="AU4376" s="154" t="s">
        <v>86</v>
      </c>
      <c r="AV4376" s="13" t="s">
        <v>86</v>
      </c>
      <c r="AW4376" s="13" t="s">
        <v>37</v>
      </c>
      <c r="AX4376" s="13" t="s">
        <v>76</v>
      </c>
      <c r="AY4376" s="154" t="s">
        <v>163</v>
      </c>
    </row>
    <row r="4377" spans="2:51" s="12" customFormat="1">
      <c r="B4377" s="147"/>
      <c r="D4377" s="141" t="s">
        <v>176</v>
      </c>
      <c r="E4377" s="148" t="s">
        <v>19</v>
      </c>
      <c r="F4377" s="149" t="s">
        <v>592</v>
      </c>
      <c r="H4377" s="148" t="s">
        <v>19</v>
      </c>
      <c r="I4377" s="150"/>
      <c r="L4377" s="147"/>
      <c r="M4377" s="151"/>
      <c r="T4377" s="152"/>
      <c r="AT4377" s="148" t="s">
        <v>176</v>
      </c>
      <c r="AU4377" s="148" t="s">
        <v>86</v>
      </c>
      <c r="AV4377" s="12" t="s">
        <v>84</v>
      </c>
      <c r="AW4377" s="12" t="s">
        <v>37</v>
      </c>
      <c r="AX4377" s="12" t="s">
        <v>76</v>
      </c>
      <c r="AY4377" s="148" t="s">
        <v>163</v>
      </c>
    </row>
    <row r="4378" spans="2:51" s="13" customFormat="1">
      <c r="B4378" s="153"/>
      <c r="D4378" s="141" t="s">
        <v>176</v>
      </c>
      <c r="E4378" s="154" t="s">
        <v>19</v>
      </c>
      <c r="F4378" s="155" t="s">
        <v>1095</v>
      </c>
      <c r="H4378" s="156">
        <v>0.96</v>
      </c>
      <c r="I4378" s="157"/>
      <c r="L4378" s="153"/>
      <c r="M4378" s="158"/>
      <c r="T4378" s="159"/>
      <c r="AT4378" s="154" t="s">
        <v>176</v>
      </c>
      <c r="AU4378" s="154" t="s">
        <v>86</v>
      </c>
      <c r="AV4378" s="13" t="s">
        <v>86</v>
      </c>
      <c r="AW4378" s="13" t="s">
        <v>37</v>
      </c>
      <c r="AX4378" s="13" t="s">
        <v>76</v>
      </c>
      <c r="AY4378" s="154" t="s">
        <v>163</v>
      </c>
    </row>
    <row r="4379" spans="2:51" s="12" customFormat="1">
      <c r="B4379" s="147"/>
      <c r="D4379" s="141" t="s">
        <v>176</v>
      </c>
      <c r="E4379" s="148" t="s">
        <v>19</v>
      </c>
      <c r="F4379" s="149" t="s">
        <v>610</v>
      </c>
      <c r="H4379" s="148" t="s">
        <v>19</v>
      </c>
      <c r="I4379" s="150"/>
      <c r="L4379" s="147"/>
      <c r="M4379" s="151"/>
      <c r="T4379" s="152"/>
      <c r="AT4379" s="148" t="s">
        <v>176</v>
      </c>
      <c r="AU4379" s="148" t="s">
        <v>86</v>
      </c>
      <c r="AV4379" s="12" t="s">
        <v>84</v>
      </c>
      <c r="AW4379" s="12" t="s">
        <v>37</v>
      </c>
      <c r="AX4379" s="12" t="s">
        <v>76</v>
      </c>
      <c r="AY4379" s="148" t="s">
        <v>163</v>
      </c>
    </row>
    <row r="4380" spans="2:51" s="13" customFormat="1">
      <c r="B4380" s="153"/>
      <c r="D4380" s="141" t="s">
        <v>176</v>
      </c>
      <c r="E4380" s="154" t="s">
        <v>19</v>
      </c>
      <c r="F4380" s="155" t="s">
        <v>1096</v>
      </c>
      <c r="H4380" s="156">
        <v>2.4500000000000002</v>
      </c>
      <c r="I4380" s="157"/>
      <c r="L4380" s="153"/>
      <c r="M4380" s="158"/>
      <c r="T4380" s="159"/>
      <c r="AT4380" s="154" t="s">
        <v>176</v>
      </c>
      <c r="AU4380" s="154" t="s">
        <v>86</v>
      </c>
      <c r="AV4380" s="13" t="s">
        <v>86</v>
      </c>
      <c r="AW4380" s="13" t="s">
        <v>37</v>
      </c>
      <c r="AX4380" s="13" t="s">
        <v>76</v>
      </c>
      <c r="AY4380" s="154" t="s">
        <v>163</v>
      </c>
    </row>
    <row r="4381" spans="2:51" s="12" customFormat="1">
      <c r="B4381" s="147"/>
      <c r="D4381" s="141" t="s">
        <v>176</v>
      </c>
      <c r="E4381" s="148" t="s">
        <v>19</v>
      </c>
      <c r="F4381" s="149" t="s">
        <v>593</v>
      </c>
      <c r="H4381" s="148" t="s">
        <v>19</v>
      </c>
      <c r="I4381" s="150"/>
      <c r="L4381" s="147"/>
      <c r="M4381" s="151"/>
      <c r="T4381" s="152"/>
      <c r="AT4381" s="148" t="s">
        <v>176</v>
      </c>
      <c r="AU4381" s="148" t="s">
        <v>86</v>
      </c>
      <c r="AV4381" s="12" t="s">
        <v>84</v>
      </c>
      <c r="AW4381" s="12" t="s">
        <v>37</v>
      </c>
      <c r="AX4381" s="12" t="s">
        <v>76</v>
      </c>
      <c r="AY4381" s="148" t="s">
        <v>163</v>
      </c>
    </row>
    <row r="4382" spans="2:51" s="13" customFormat="1">
      <c r="B4382" s="153"/>
      <c r="D4382" s="141" t="s">
        <v>176</v>
      </c>
      <c r="E4382" s="154" t="s">
        <v>19</v>
      </c>
      <c r="F4382" s="155" t="s">
        <v>1097</v>
      </c>
      <c r="H4382" s="156">
        <v>2.16</v>
      </c>
      <c r="I4382" s="157"/>
      <c r="L4382" s="153"/>
      <c r="M4382" s="158"/>
      <c r="T4382" s="159"/>
      <c r="AT4382" s="154" t="s">
        <v>176</v>
      </c>
      <c r="AU4382" s="154" t="s">
        <v>86</v>
      </c>
      <c r="AV4382" s="13" t="s">
        <v>86</v>
      </c>
      <c r="AW4382" s="13" t="s">
        <v>37</v>
      </c>
      <c r="AX4382" s="13" t="s">
        <v>76</v>
      </c>
      <c r="AY4382" s="154" t="s">
        <v>163</v>
      </c>
    </row>
    <row r="4383" spans="2:51" s="12" customFormat="1">
      <c r="B4383" s="147"/>
      <c r="D4383" s="141" t="s">
        <v>176</v>
      </c>
      <c r="E4383" s="148" t="s">
        <v>19</v>
      </c>
      <c r="F4383" s="149" t="s">
        <v>596</v>
      </c>
      <c r="H4383" s="148" t="s">
        <v>19</v>
      </c>
      <c r="I4383" s="150"/>
      <c r="L4383" s="147"/>
      <c r="M4383" s="151"/>
      <c r="T4383" s="152"/>
      <c r="AT4383" s="148" t="s">
        <v>176</v>
      </c>
      <c r="AU4383" s="148" t="s">
        <v>86</v>
      </c>
      <c r="AV4383" s="12" t="s">
        <v>84</v>
      </c>
      <c r="AW4383" s="12" t="s">
        <v>37</v>
      </c>
      <c r="AX4383" s="12" t="s">
        <v>76</v>
      </c>
      <c r="AY4383" s="148" t="s">
        <v>163</v>
      </c>
    </row>
    <row r="4384" spans="2:51" s="13" customFormat="1">
      <c r="B4384" s="153"/>
      <c r="D4384" s="141" t="s">
        <v>176</v>
      </c>
      <c r="E4384" s="154" t="s">
        <v>19</v>
      </c>
      <c r="F4384" s="155" t="s">
        <v>1098</v>
      </c>
      <c r="H4384" s="156">
        <v>2.4</v>
      </c>
      <c r="I4384" s="157"/>
      <c r="L4384" s="153"/>
      <c r="M4384" s="158"/>
      <c r="T4384" s="159"/>
      <c r="AT4384" s="154" t="s">
        <v>176</v>
      </c>
      <c r="AU4384" s="154" t="s">
        <v>86</v>
      </c>
      <c r="AV4384" s="13" t="s">
        <v>86</v>
      </c>
      <c r="AW4384" s="13" t="s">
        <v>37</v>
      </c>
      <c r="AX4384" s="13" t="s">
        <v>76</v>
      </c>
      <c r="AY4384" s="154" t="s">
        <v>163</v>
      </c>
    </row>
    <row r="4385" spans="2:51" s="12" customFormat="1">
      <c r="B4385" s="147"/>
      <c r="D4385" s="141" t="s">
        <v>176</v>
      </c>
      <c r="E4385" s="148" t="s">
        <v>19</v>
      </c>
      <c r="F4385" s="149" t="s">
        <v>583</v>
      </c>
      <c r="H4385" s="148" t="s">
        <v>19</v>
      </c>
      <c r="I4385" s="150"/>
      <c r="L4385" s="147"/>
      <c r="M4385" s="151"/>
      <c r="T4385" s="152"/>
      <c r="AT4385" s="148" t="s">
        <v>176</v>
      </c>
      <c r="AU4385" s="148" t="s">
        <v>86</v>
      </c>
      <c r="AV4385" s="12" t="s">
        <v>84</v>
      </c>
      <c r="AW4385" s="12" t="s">
        <v>37</v>
      </c>
      <c r="AX4385" s="12" t="s">
        <v>76</v>
      </c>
      <c r="AY4385" s="148" t="s">
        <v>163</v>
      </c>
    </row>
    <row r="4386" spans="2:51" s="13" customFormat="1">
      <c r="B4386" s="153"/>
      <c r="D4386" s="141" t="s">
        <v>176</v>
      </c>
      <c r="E4386" s="154" t="s">
        <v>19</v>
      </c>
      <c r="F4386" s="155" t="s">
        <v>1386</v>
      </c>
      <c r="H4386" s="156">
        <v>2.15</v>
      </c>
      <c r="I4386" s="157"/>
      <c r="L4386" s="153"/>
      <c r="M4386" s="158"/>
      <c r="T4386" s="159"/>
      <c r="AT4386" s="154" t="s">
        <v>176</v>
      </c>
      <c r="AU4386" s="154" t="s">
        <v>86</v>
      </c>
      <c r="AV4386" s="13" t="s">
        <v>86</v>
      </c>
      <c r="AW4386" s="13" t="s">
        <v>37</v>
      </c>
      <c r="AX4386" s="13" t="s">
        <v>76</v>
      </c>
      <c r="AY4386" s="154" t="s">
        <v>163</v>
      </c>
    </row>
    <row r="4387" spans="2:51" s="12" customFormat="1">
      <c r="B4387" s="147"/>
      <c r="D4387" s="141" t="s">
        <v>176</v>
      </c>
      <c r="E4387" s="148" t="s">
        <v>19</v>
      </c>
      <c r="F4387" s="149" t="s">
        <v>1050</v>
      </c>
      <c r="H4387" s="148" t="s">
        <v>19</v>
      </c>
      <c r="I4387" s="150"/>
      <c r="L4387" s="147"/>
      <c r="M4387" s="151"/>
      <c r="T4387" s="152"/>
      <c r="AT4387" s="148" t="s">
        <v>176</v>
      </c>
      <c r="AU4387" s="148" t="s">
        <v>86</v>
      </c>
      <c r="AV4387" s="12" t="s">
        <v>84</v>
      </c>
      <c r="AW4387" s="12" t="s">
        <v>37</v>
      </c>
      <c r="AX4387" s="12" t="s">
        <v>76</v>
      </c>
      <c r="AY4387" s="148" t="s">
        <v>163</v>
      </c>
    </row>
    <row r="4388" spans="2:51" s="13" customFormat="1">
      <c r="B4388" s="153"/>
      <c r="D4388" s="141" t="s">
        <v>176</v>
      </c>
      <c r="E4388" s="154" t="s">
        <v>19</v>
      </c>
      <c r="F4388" s="155" t="s">
        <v>1097</v>
      </c>
      <c r="H4388" s="156">
        <v>2.16</v>
      </c>
      <c r="I4388" s="157"/>
      <c r="L4388" s="153"/>
      <c r="M4388" s="158"/>
      <c r="T4388" s="159"/>
      <c r="AT4388" s="154" t="s">
        <v>176</v>
      </c>
      <c r="AU4388" s="154" t="s">
        <v>86</v>
      </c>
      <c r="AV4388" s="13" t="s">
        <v>86</v>
      </c>
      <c r="AW4388" s="13" t="s">
        <v>37</v>
      </c>
      <c r="AX4388" s="13" t="s">
        <v>76</v>
      </c>
      <c r="AY4388" s="154" t="s">
        <v>163</v>
      </c>
    </row>
    <row r="4389" spans="2:51" s="12" customFormat="1">
      <c r="B4389" s="147"/>
      <c r="D4389" s="141" t="s">
        <v>176</v>
      </c>
      <c r="E4389" s="148" t="s">
        <v>19</v>
      </c>
      <c r="F4389" s="149" t="s">
        <v>1051</v>
      </c>
      <c r="H4389" s="148" t="s">
        <v>19</v>
      </c>
      <c r="I4389" s="150"/>
      <c r="L4389" s="147"/>
      <c r="M4389" s="151"/>
      <c r="T4389" s="152"/>
      <c r="AT4389" s="148" t="s">
        <v>176</v>
      </c>
      <c r="AU4389" s="148" t="s">
        <v>86</v>
      </c>
      <c r="AV4389" s="12" t="s">
        <v>84</v>
      </c>
      <c r="AW4389" s="12" t="s">
        <v>37</v>
      </c>
      <c r="AX4389" s="12" t="s">
        <v>76</v>
      </c>
      <c r="AY4389" s="148" t="s">
        <v>163</v>
      </c>
    </row>
    <row r="4390" spans="2:51" s="13" customFormat="1">
      <c r="B4390" s="153"/>
      <c r="D4390" s="141" t="s">
        <v>176</v>
      </c>
      <c r="E4390" s="154" t="s">
        <v>19</v>
      </c>
      <c r="F4390" s="155" t="s">
        <v>1100</v>
      </c>
      <c r="H4390" s="156">
        <v>6.72</v>
      </c>
      <c r="I4390" s="157"/>
      <c r="L4390" s="153"/>
      <c r="M4390" s="158"/>
      <c r="T4390" s="159"/>
      <c r="AT4390" s="154" t="s">
        <v>176</v>
      </c>
      <c r="AU4390" s="154" t="s">
        <v>86</v>
      </c>
      <c r="AV4390" s="13" t="s">
        <v>86</v>
      </c>
      <c r="AW4390" s="13" t="s">
        <v>37</v>
      </c>
      <c r="AX4390" s="13" t="s">
        <v>76</v>
      </c>
      <c r="AY4390" s="154" t="s">
        <v>163</v>
      </c>
    </row>
    <row r="4391" spans="2:51" s="12" customFormat="1">
      <c r="B4391" s="147"/>
      <c r="D4391" s="141" t="s">
        <v>176</v>
      </c>
      <c r="E4391" s="148" t="s">
        <v>19</v>
      </c>
      <c r="F4391" s="149" t="s">
        <v>1053</v>
      </c>
      <c r="H4391" s="148" t="s">
        <v>19</v>
      </c>
      <c r="I4391" s="150"/>
      <c r="L4391" s="147"/>
      <c r="M4391" s="151"/>
      <c r="T4391" s="152"/>
      <c r="AT4391" s="148" t="s">
        <v>176</v>
      </c>
      <c r="AU4391" s="148" t="s">
        <v>86</v>
      </c>
      <c r="AV4391" s="12" t="s">
        <v>84</v>
      </c>
      <c r="AW4391" s="12" t="s">
        <v>37</v>
      </c>
      <c r="AX4391" s="12" t="s">
        <v>76</v>
      </c>
      <c r="AY4391" s="148" t="s">
        <v>163</v>
      </c>
    </row>
    <row r="4392" spans="2:51" s="13" customFormat="1">
      <c r="B4392" s="153"/>
      <c r="D4392" s="141" t="s">
        <v>176</v>
      </c>
      <c r="E4392" s="154" t="s">
        <v>19</v>
      </c>
      <c r="F4392" s="155" t="s">
        <v>1101</v>
      </c>
      <c r="H4392" s="156">
        <v>1.35</v>
      </c>
      <c r="I4392" s="157"/>
      <c r="L4392" s="153"/>
      <c r="M4392" s="158"/>
      <c r="T4392" s="159"/>
      <c r="AT4392" s="154" t="s">
        <v>176</v>
      </c>
      <c r="AU4392" s="154" t="s">
        <v>86</v>
      </c>
      <c r="AV4392" s="13" t="s">
        <v>86</v>
      </c>
      <c r="AW4392" s="13" t="s">
        <v>37</v>
      </c>
      <c r="AX4392" s="13" t="s">
        <v>76</v>
      </c>
      <c r="AY4392" s="154" t="s">
        <v>163</v>
      </c>
    </row>
    <row r="4393" spans="2:51" s="12" customFormat="1">
      <c r="B4393" s="147"/>
      <c r="D4393" s="141" t="s">
        <v>176</v>
      </c>
      <c r="E4393" s="148" t="s">
        <v>19</v>
      </c>
      <c r="F4393" s="149" t="s">
        <v>608</v>
      </c>
      <c r="H4393" s="148" t="s">
        <v>19</v>
      </c>
      <c r="I4393" s="150"/>
      <c r="L4393" s="147"/>
      <c r="M4393" s="151"/>
      <c r="T4393" s="152"/>
      <c r="AT4393" s="148" t="s">
        <v>176</v>
      </c>
      <c r="AU4393" s="148" t="s">
        <v>86</v>
      </c>
      <c r="AV4393" s="12" t="s">
        <v>84</v>
      </c>
      <c r="AW4393" s="12" t="s">
        <v>37</v>
      </c>
      <c r="AX4393" s="12" t="s">
        <v>76</v>
      </c>
      <c r="AY4393" s="148" t="s">
        <v>163</v>
      </c>
    </row>
    <row r="4394" spans="2:51" s="13" customFormat="1">
      <c r="B4394" s="153"/>
      <c r="D4394" s="141" t="s">
        <v>176</v>
      </c>
      <c r="E4394" s="154" t="s">
        <v>19</v>
      </c>
      <c r="F4394" s="155" t="s">
        <v>1100</v>
      </c>
      <c r="H4394" s="156">
        <v>6.72</v>
      </c>
      <c r="I4394" s="157"/>
      <c r="L4394" s="153"/>
      <c r="M4394" s="158"/>
      <c r="T4394" s="159"/>
      <c r="AT4394" s="154" t="s">
        <v>176</v>
      </c>
      <c r="AU4394" s="154" t="s">
        <v>86</v>
      </c>
      <c r="AV4394" s="13" t="s">
        <v>86</v>
      </c>
      <c r="AW4394" s="13" t="s">
        <v>37</v>
      </c>
      <c r="AX4394" s="13" t="s">
        <v>76</v>
      </c>
      <c r="AY4394" s="154" t="s">
        <v>163</v>
      </c>
    </row>
    <row r="4395" spans="2:51" s="12" customFormat="1">
      <c r="B4395" s="147"/>
      <c r="D4395" s="141" t="s">
        <v>176</v>
      </c>
      <c r="E4395" s="148" t="s">
        <v>19</v>
      </c>
      <c r="F4395" s="149" t="s">
        <v>1055</v>
      </c>
      <c r="H4395" s="148" t="s">
        <v>19</v>
      </c>
      <c r="I4395" s="150"/>
      <c r="L4395" s="147"/>
      <c r="M4395" s="151"/>
      <c r="T4395" s="152"/>
      <c r="AT4395" s="148" t="s">
        <v>176</v>
      </c>
      <c r="AU4395" s="148" t="s">
        <v>86</v>
      </c>
      <c r="AV4395" s="12" t="s">
        <v>84</v>
      </c>
      <c r="AW4395" s="12" t="s">
        <v>37</v>
      </c>
      <c r="AX4395" s="12" t="s">
        <v>76</v>
      </c>
      <c r="AY4395" s="148" t="s">
        <v>163</v>
      </c>
    </row>
    <row r="4396" spans="2:51" s="13" customFormat="1">
      <c r="B4396" s="153"/>
      <c r="D4396" s="141" t="s">
        <v>176</v>
      </c>
      <c r="E4396" s="154" t="s">
        <v>19</v>
      </c>
      <c r="F4396" s="155" t="s">
        <v>1098</v>
      </c>
      <c r="H4396" s="156">
        <v>2.4</v>
      </c>
      <c r="I4396" s="157"/>
      <c r="L4396" s="153"/>
      <c r="M4396" s="158"/>
      <c r="T4396" s="159"/>
      <c r="AT4396" s="154" t="s">
        <v>176</v>
      </c>
      <c r="AU4396" s="154" t="s">
        <v>86</v>
      </c>
      <c r="AV4396" s="13" t="s">
        <v>86</v>
      </c>
      <c r="AW4396" s="13" t="s">
        <v>37</v>
      </c>
      <c r="AX4396" s="13" t="s">
        <v>76</v>
      </c>
      <c r="AY4396" s="154" t="s">
        <v>163</v>
      </c>
    </row>
    <row r="4397" spans="2:51" s="12" customFormat="1">
      <c r="B4397" s="147"/>
      <c r="D4397" s="141" t="s">
        <v>176</v>
      </c>
      <c r="E4397" s="148" t="s">
        <v>19</v>
      </c>
      <c r="F4397" s="149" t="s">
        <v>1220</v>
      </c>
      <c r="H4397" s="148" t="s">
        <v>19</v>
      </c>
      <c r="I4397" s="150"/>
      <c r="L4397" s="147"/>
      <c r="M4397" s="151"/>
      <c r="T4397" s="152"/>
      <c r="AT4397" s="148" t="s">
        <v>176</v>
      </c>
      <c r="AU4397" s="148" t="s">
        <v>86</v>
      </c>
      <c r="AV4397" s="12" t="s">
        <v>84</v>
      </c>
      <c r="AW4397" s="12" t="s">
        <v>37</v>
      </c>
      <c r="AX4397" s="12" t="s">
        <v>76</v>
      </c>
      <c r="AY4397" s="148" t="s">
        <v>163</v>
      </c>
    </row>
    <row r="4398" spans="2:51" s="13" customFormat="1">
      <c r="B4398" s="153"/>
      <c r="D4398" s="141" t="s">
        <v>176</v>
      </c>
      <c r="E4398" s="154" t="s">
        <v>19</v>
      </c>
      <c r="F4398" s="155" t="s">
        <v>1387</v>
      </c>
      <c r="H4398" s="156">
        <v>1.95</v>
      </c>
      <c r="I4398" s="157"/>
      <c r="L4398" s="153"/>
      <c r="M4398" s="158"/>
      <c r="T4398" s="159"/>
      <c r="AT4398" s="154" t="s">
        <v>176</v>
      </c>
      <c r="AU4398" s="154" t="s">
        <v>86</v>
      </c>
      <c r="AV4398" s="13" t="s">
        <v>86</v>
      </c>
      <c r="AW4398" s="13" t="s">
        <v>37</v>
      </c>
      <c r="AX4398" s="13" t="s">
        <v>76</v>
      </c>
      <c r="AY4398" s="154" t="s">
        <v>163</v>
      </c>
    </row>
    <row r="4399" spans="2:51" s="12" customFormat="1">
      <c r="B4399" s="147"/>
      <c r="D4399" s="141" t="s">
        <v>176</v>
      </c>
      <c r="E4399" s="148" t="s">
        <v>19</v>
      </c>
      <c r="F4399" s="149" t="s">
        <v>576</v>
      </c>
      <c r="H4399" s="148" t="s">
        <v>19</v>
      </c>
      <c r="I4399" s="150"/>
      <c r="L4399" s="147"/>
      <c r="M4399" s="151"/>
      <c r="T4399" s="152"/>
      <c r="AT4399" s="148" t="s">
        <v>176</v>
      </c>
      <c r="AU4399" s="148" t="s">
        <v>86</v>
      </c>
      <c r="AV4399" s="12" t="s">
        <v>84</v>
      </c>
      <c r="AW4399" s="12" t="s">
        <v>37</v>
      </c>
      <c r="AX4399" s="12" t="s">
        <v>76</v>
      </c>
      <c r="AY4399" s="148" t="s">
        <v>163</v>
      </c>
    </row>
    <row r="4400" spans="2:51" s="13" customFormat="1">
      <c r="B4400" s="153"/>
      <c r="D4400" s="141" t="s">
        <v>176</v>
      </c>
      <c r="E4400" s="154" t="s">
        <v>19</v>
      </c>
      <c r="F4400" s="155" t="s">
        <v>1102</v>
      </c>
      <c r="H4400" s="156">
        <v>29.12</v>
      </c>
      <c r="I4400" s="157"/>
      <c r="L4400" s="153"/>
      <c r="M4400" s="158"/>
      <c r="T4400" s="159"/>
      <c r="AT4400" s="154" t="s">
        <v>176</v>
      </c>
      <c r="AU4400" s="154" t="s">
        <v>86</v>
      </c>
      <c r="AV4400" s="13" t="s">
        <v>86</v>
      </c>
      <c r="AW4400" s="13" t="s">
        <v>37</v>
      </c>
      <c r="AX4400" s="13" t="s">
        <v>76</v>
      </c>
      <c r="AY4400" s="154" t="s">
        <v>163</v>
      </c>
    </row>
    <row r="4401" spans="2:65" s="12" customFormat="1">
      <c r="B4401" s="147"/>
      <c r="D4401" s="141" t="s">
        <v>176</v>
      </c>
      <c r="E4401" s="148" t="s">
        <v>19</v>
      </c>
      <c r="F4401" s="149" t="s">
        <v>567</v>
      </c>
      <c r="H4401" s="148" t="s">
        <v>19</v>
      </c>
      <c r="I4401" s="150"/>
      <c r="L4401" s="147"/>
      <c r="M4401" s="151"/>
      <c r="T4401" s="152"/>
      <c r="AT4401" s="148" t="s">
        <v>176</v>
      </c>
      <c r="AU4401" s="148" t="s">
        <v>86</v>
      </c>
      <c r="AV4401" s="12" t="s">
        <v>84</v>
      </c>
      <c r="AW4401" s="12" t="s">
        <v>37</v>
      </c>
      <c r="AX4401" s="12" t="s">
        <v>76</v>
      </c>
      <c r="AY4401" s="148" t="s">
        <v>163</v>
      </c>
    </row>
    <row r="4402" spans="2:65" s="13" customFormat="1">
      <c r="B4402" s="153"/>
      <c r="D4402" s="141" t="s">
        <v>176</v>
      </c>
      <c r="E4402" s="154" t="s">
        <v>19</v>
      </c>
      <c r="F4402" s="155" t="s">
        <v>1103</v>
      </c>
      <c r="H4402" s="156">
        <v>40.975999999999999</v>
      </c>
      <c r="I4402" s="157"/>
      <c r="L4402" s="153"/>
      <c r="M4402" s="158"/>
      <c r="T4402" s="159"/>
      <c r="AT4402" s="154" t="s">
        <v>176</v>
      </c>
      <c r="AU4402" s="154" t="s">
        <v>86</v>
      </c>
      <c r="AV4402" s="13" t="s">
        <v>86</v>
      </c>
      <c r="AW4402" s="13" t="s">
        <v>37</v>
      </c>
      <c r="AX4402" s="13" t="s">
        <v>76</v>
      </c>
      <c r="AY4402" s="154" t="s">
        <v>163</v>
      </c>
    </row>
    <row r="4403" spans="2:65" s="12" customFormat="1">
      <c r="B4403" s="147"/>
      <c r="D4403" s="141" t="s">
        <v>176</v>
      </c>
      <c r="E4403" s="148" t="s">
        <v>19</v>
      </c>
      <c r="F4403" s="149" t="s">
        <v>568</v>
      </c>
      <c r="H4403" s="148" t="s">
        <v>19</v>
      </c>
      <c r="I4403" s="150"/>
      <c r="L4403" s="147"/>
      <c r="M4403" s="151"/>
      <c r="T4403" s="152"/>
      <c r="AT4403" s="148" t="s">
        <v>176</v>
      </c>
      <c r="AU4403" s="148" t="s">
        <v>86</v>
      </c>
      <c r="AV4403" s="12" t="s">
        <v>84</v>
      </c>
      <c r="AW4403" s="12" t="s">
        <v>37</v>
      </c>
      <c r="AX4403" s="12" t="s">
        <v>76</v>
      </c>
      <c r="AY4403" s="148" t="s">
        <v>163</v>
      </c>
    </row>
    <row r="4404" spans="2:65" s="13" customFormat="1">
      <c r="B4404" s="153"/>
      <c r="D4404" s="141" t="s">
        <v>176</v>
      </c>
      <c r="E4404" s="154" t="s">
        <v>19</v>
      </c>
      <c r="F4404" s="155" t="s">
        <v>1104</v>
      </c>
      <c r="H4404" s="156">
        <v>11.032</v>
      </c>
      <c r="I4404" s="157"/>
      <c r="L4404" s="153"/>
      <c r="M4404" s="158"/>
      <c r="T4404" s="159"/>
      <c r="AT4404" s="154" t="s">
        <v>176</v>
      </c>
      <c r="AU4404" s="154" t="s">
        <v>86</v>
      </c>
      <c r="AV4404" s="13" t="s">
        <v>86</v>
      </c>
      <c r="AW4404" s="13" t="s">
        <v>37</v>
      </c>
      <c r="AX4404" s="13" t="s">
        <v>76</v>
      </c>
      <c r="AY4404" s="154" t="s">
        <v>163</v>
      </c>
    </row>
    <row r="4405" spans="2:65" s="12" customFormat="1">
      <c r="B4405" s="147"/>
      <c r="D4405" s="141" t="s">
        <v>176</v>
      </c>
      <c r="E4405" s="148" t="s">
        <v>19</v>
      </c>
      <c r="F4405" s="149" t="s">
        <v>569</v>
      </c>
      <c r="H4405" s="148" t="s">
        <v>19</v>
      </c>
      <c r="I4405" s="150"/>
      <c r="L4405" s="147"/>
      <c r="M4405" s="151"/>
      <c r="T4405" s="152"/>
      <c r="AT4405" s="148" t="s">
        <v>176</v>
      </c>
      <c r="AU4405" s="148" t="s">
        <v>86</v>
      </c>
      <c r="AV4405" s="12" t="s">
        <v>84</v>
      </c>
      <c r="AW4405" s="12" t="s">
        <v>37</v>
      </c>
      <c r="AX4405" s="12" t="s">
        <v>76</v>
      </c>
      <c r="AY4405" s="148" t="s">
        <v>163</v>
      </c>
    </row>
    <row r="4406" spans="2:65" s="13" customFormat="1">
      <c r="B4406" s="153"/>
      <c r="D4406" s="141" t="s">
        <v>176</v>
      </c>
      <c r="E4406" s="154" t="s">
        <v>19</v>
      </c>
      <c r="F4406" s="155" t="s">
        <v>1105</v>
      </c>
      <c r="H4406" s="156">
        <v>3.1520000000000001</v>
      </c>
      <c r="I4406" s="157"/>
      <c r="L4406" s="153"/>
      <c r="M4406" s="158"/>
      <c r="T4406" s="159"/>
      <c r="AT4406" s="154" t="s">
        <v>176</v>
      </c>
      <c r="AU4406" s="154" t="s">
        <v>86</v>
      </c>
      <c r="AV4406" s="13" t="s">
        <v>86</v>
      </c>
      <c r="AW4406" s="13" t="s">
        <v>37</v>
      </c>
      <c r="AX4406" s="13" t="s">
        <v>76</v>
      </c>
      <c r="AY4406" s="154" t="s">
        <v>163</v>
      </c>
    </row>
    <row r="4407" spans="2:65" s="12" customFormat="1">
      <c r="B4407" s="147"/>
      <c r="D4407" s="141" t="s">
        <v>176</v>
      </c>
      <c r="E4407" s="148" t="s">
        <v>19</v>
      </c>
      <c r="F4407" s="149" t="s">
        <v>2784</v>
      </c>
      <c r="H4407" s="148" t="s">
        <v>19</v>
      </c>
      <c r="I4407" s="150"/>
      <c r="L4407" s="147"/>
      <c r="M4407" s="151"/>
      <c r="T4407" s="152"/>
      <c r="AT4407" s="148" t="s">
        <v>176</v>
      </c>
      <c r="AU4407" s="148" t="s">
        <v>86</v>
      </c>
      <c r="AV4407" s="12" t="s">
        <v>84</v>
      </c>
      <c r="AW4407" s="12" t="s">
        <v>37</v>
      </c>
      <c r="AX4407" s="12" t="s">
        <v>76</v>
      </c>
      <c r="AY4407" s="148" t="s">
        <v>163</v>
      </c>
    </row>
    <row r="4408" spans="2:65" s="13" customFormat="1">
      <c r="B4408" s="153"/>
      <c r="D4408" s="141" t="s">
        <v>176</v>
      </c>
      <c r="E4408" s="154" t="s">
        <v>19</v>
      </c>
      <c r="F4408" s="155" t="s">
        <v>2785</v>
      </c>
      <c r="H4408" s="156">
        <v>87.638000000000005</v>
      </c>
      <c r="I4408" s="157"/>
      <c r="L4408" s="153"/>
      <c r="M4408" s="158"/>
      <c r="T4408" s="159"/>
      <c r="AT4408" s="154" t="s">
        <v>176</v>
      </c>
      <c r="AU4408" s="154" t="s">
        <v>86</v>
      </c>
      <c r="AV4408" s="13" t="s">
        <v>86</v>
      </c>
      <c r="AW4408" s="13" t="s">
        <v>37</v>
      </c>
      <c r="AX4408" s="13" t="s">
        <v>76</v>
      </c>
      <c r="AY4408" s="154" t="s">
        <v>163</v>
      </c>
    </row>
    <row r="4409" spans="2:65" s="13" customFormat="1">
      <c r="B4409" s="153"/>
      <c r="D4409" s="141" t="s">
        <v>176</v>
      </c>
      <c r="E4409" s="154" t="s">
        <v>19</v>
      </c>
      <c r="F4409" s="155" t="s">
        <v>2786</v>
      </c>
      <c r="H4409" s="156">
        <v>-5.52</v>
      </c>
      <c r="I4409" s="157"/>
      <c r="L4409" s="153"/>
      <c r="M4409" s="158"/>
      <c r="T4409" s="159"/>
      <c r="AT4409" s="154" t="s">
        <v>176</v>
      </c>
      <c r="AU4409" s="154" t="s">
        <v>86</v>
      </c>
      <c r="AV4409" s="13" t="s">
        <v>86</v>
      </c>
      <c r="AW4409" s="13" t="s">
        <v>37</v>
      </c>
      <c r="AX4409" s="13" t="s">
        <v>76</v>
      </c>
      <c r="AY4409" s="154" t="s">
        <v>163</v>
      </c>
    </row>
    <row r="4410" spans="2:65" s="14" customFormat="1">
      <c r="B4410" s="160"/>
      <c r="D4410" s="141" t="s">
        <v>176</v>
      </c>
      <c r="E4410" s="161" t="s">
        <v>19</v>
      </c>
      <c r="F4410" s="162" t="s">
        <v>178</v>
      </c>
      <c r="H4410" s="163">
        <v>272.81799999999998</v>
      </c>
      <c r="I4410" s="164"/>
      <c r="L4410" s="160"/>
      <c r="M4410" s="165"/>
      <c r="T4410" s="166"/>
      <c r="AT4410" s="161" t="s">
        <v>176</v>
      </c>
      <c r="AU4410" s="161" t="s">
        <v>86</v>
      </c>
      <c r="AV4410" s="14" t="s">
        <v>170</v>
      </c>
      <c r="AW4410" s="14" t="s">
        <v>37</v>
      </c>
      <c r="AX4410" s="14" t="s">
        <v>84</v>
      </c>
      <c r="AY4410" s="161" t="s">
        <v>163</v>
      </c>
    </row>
    <row r="4411" spans="2:65" s="1" customFormat="1" ht="16.5" customHeight="1">
      <c r="B4411" s="33"/>
      <c r="C4411" s="167" t="s">
        <v>2787</v>
      </c>
      <c r="D4411" s="167" t="s">
        <v>323</v>
      </c>
      <c r="E4411" s="168" t="s">
        <v>2788</v>
      </c>
      <c r="F4411" s="169" t="s">
        <v>2789</v>
      </c>
      <c r="G4411" s="170" t="s">
        <v>187</v>
      </c>
      <c r="H4411" s="171">
        <v>830.02200000000005</v>
      </c>
      <c r="I4411" s="172"/>
      <c r="J4411" s="173">
        <f>ROUND(I4411*H4411,2)</f>
        <v>0</v>
      </c>
      <c r="K4411" s="169" t="s">
        <v>169</v>
      </c>
      <c r="L4411" s="174"/>
      <c r="M4411" s="175" t="s">
        <v>19</v>
      </c>
      <c r="N4411" s="176" t="s">
        <v>47</v>
      </c>
      <c r="P4411" s="137">
        <f>O4411*H4411</f>
        <v>0</v>
      </c>
      <c r="Q4411" s="137">
        <v>1.0000000000000001E-5</v>
      </c>
      <c r="R4411" s="137">
        <f>Q4411*H4411</f>
        <v>8.3002200000000005E-3</v>
      </c>
      <c r="S4411" s="137">
        <v>0</v>
      </c>
      <c r="T4411" s="138">
        <f>S4411*H4411</f>
        <v>0</v>
      </c>
      <c r="AR4411" s="139" t="s">
        <v>403</v>
      </c>
      <c r="AT4411" s="139" t="s">
        <v>323</v>
      </c>
      <c r="AU4411" s="139" t="s">
        <v>86</v>
      </c>
      <c r="AY4411" s="18" t="s">
        <v>163</v>
      </c>
      <c r="BE4411" s="140">
        <f>IF(N4411="základní",J4411,0)</f>
        <v>0</v>
      </c>
      <c r="BF4411" s="140">
        <f>IF(N4411="snížená",J4411,0)</f>
        <v>0</v>
      </c>
      <c r="BG4411" s="140">
        <f>IF(N4411="zákl. přenesená",J4411,0)</f>
        <v>0</v>
      </c>
      <c r="BH4411" s="140">
        <f>IF(N4411="sníž. přenesená",J4411,0)</f>
        <v>0</v>
      </c>
      <c r="BI4411" s="140">
        <f>IF(N4411="nulová",J4411,0)</f>
        <v>0</v>
      </c>
      <c r="BJ4411" s="18" t="s">
        <v>84</v>
      </c>
      <c r="BK4411" s="140">
        <f>ROUND(I4411*H4411,2)</f>
        <v>0</v>
      </c>
      <c r="BL4411" s="18" t="s">
        <v>302</v>
      </c>
      <c r="BM4411" s="139" t="s">
        <v>2790</v>
      </c>
    </row>
    <row r="4412" spans="2:65" s="1" customFormat="1">
      <c r="B4412" s="33"/>
      <c r="D4412" s="141" t="s">
        <v>172</v>
      </c>
      <c r="F4412" s="142" t="s">
        <v>2789</v>
      </c>
      <c r="I4412" s="143"/>
      <c r="L4412" s="33"/>
      <c r="M4412" s="144"/>
      <c r="T4412" s="54"/>
      <c r="AT4412" s="18" t="s">
        <v>172</v>
      </c>
      <c r="AU4412" s="18" t="s">
        <v>86</v>
      </c>
    </row>
    <row r="4413" spans="2:65" s="13" customFormat="1">
      <c r="B4413" s="153"/>
      <c r="D4413" s="141" t="s">
        <v>176</v>
      </c>
      <c r="F4413" s="155" t="s">
        <v>2791</v>
      </c>
      <c r="H4413" s="156">
        <v>830.02200000000005</v>
      </c>
      <c r="I4413" s="157"/>
      <c r="L4413" s="153"/>
      <c r="M4413" s="158"/>
      <c r="T4413" s="159"/>
      <c r="AT4413" s="154" t="s">
        <v>176</v>
      </c>
      <c r="AU4413" s="154" t="s">
        <v>86</v>
      </c>
      <c r="AV4413" s="13" t="s">
        <v>86</v>
      </c>
      <c r="AW4413" s="13" t="s">
        <v>4</v>
      </c>
      <c r="AX4413" s="13" t="s">
        <v>84</v>
      </c>
      <c r="AY4413" s="154" t="s">
        <v>163</v>
      </c>
    </row>
    <row r="4414" spans="2:65" s="1" customFormat="1" ht="24.15" customHeight="1">
      <c r="B4414" s="33"/>
      <c r="C4414" s="128" t="s">
        <v>2792</v>
      </c>
      <c r="D4414" s="128" t="s">
        <v>165</v>
      </c>
      <c r="E4414" s="129" t="s">
        <v>2793</v>
      </c>
      <c r="F4414" s="130" t="s">
        <v>2794</v>
      </c>
      <c r="G4414" s="131" t="s">
        <v>187</v>
      </c>
      <c r="H4414" s="132">
        <v>1283.2560000000001</v>
      </c>
      <c r="I4414" s="133"/>
      <c r="J4414" s="134">
        <f>ROUND(I4414*H4414,2)</f>
        <v>0</v>
      </c>
      <c r="K4414" s="130" t="s">
        <v>169</v>
      </c>
      <c r="L4414" s="33"/>
      <c r="M4414" s="135" t="s">
        <v>19</v>
      </c>
      <c r="N4414" s="136" t="s">
        <v>47</v>
      </c>
      <c r="P4414" s="137">
        <f>O4414*H4414</f>
        <v>0</v>
      </c>
      <c r="Q4414" s="137">
        <v>2.0000000000000001E-4</v>
      </c>
      <c r="R4414" s="137">
        <f>Q4414*H4414</f>
        <v>0.25665120000000002</v>
      </c>
      <c r="S4414" s="137">
        <v>0</v>
      </c>
      <c r="T4414" s="138">
        <f>S4414*H4414</f>
        <v>0</v>
      </c>
      <c r="AR4414" s="139" t="s">
        <v>302</v>
      </c>
      <c r="AT4414" s="139" t="s">
        <v>165</v>
      </c>
      <c r="AU4414" s="139" t="s">
        <v>86</v>
      </c>
      <c r="AY4414" s="18" t="s">
        <v>163</v>
      </c>
      <c r="BE4414" s="140">
        <f>IF(N4414="základní",J4414,0)</f>
        <v>0</v>
      </c>
      <c r="BF4414" s="140">
        <f>IF(N4414="snížená",J4414,0)</f>
        <v>0</v>
      </c>
      <c r="BG4414" s="140">
        <f>IF(N4414="zákl. přenesená",J4414,0)</f>
        <v>0</v>
      </c>
      <c r="BH4414" s="140">
        <f>IF(N4414="sníž. přenesená",J4414,0)</f>
        <v>0</v>
      </c>
      <c r="BI4414" s="140">
        <f>IF(N4414="nulová",J4414,0)</f>
        <v>0</v>
      </c>
      <c r="BJ4414" s="18" t="s">
        <v>84</v>
      </c>
      <c r="BK4414" s="140">
        <f>ROUND(I4414*H4414,2)</f>
        <v>0</v>
      </c>
      <c r="BL4414" s="18" t="s">
        <v>302</v>
      </c>
      <c r="BM4414" s="139" t="s">
        <v>2795</v>
      </c>
    </row>
    <row r="4415" spans="2:65" s="1" customFormat="1" ht="19.2">
      <c r="B4415" s="33"/>
      <c r="D4415" s="141" t="s">
        <v>172</v>
      </c>
      <c r="F4415" s="142" t="s">
        <v>2796</v>
      </c>
      <c r="I4415" s="143"/>
      <c r="L4415" s="33"/>
      <c r="M4415" s="144"/>
      <c r="T4415" s="54"/>
      <c r="AT4415" s="18" t="s">
        <v>172</v>
      </c>
      <c r="AU4415" s="18" t="s">
        <v>86</v>
      </c>
    </row>
    <row r="4416" spans="2:65" s="1" customFormat="1">
      <c r="B4416" s="33"/>
      <c r="D4416" s="145" t="s">
        <v>174</v>
      </c>
      <c r="F4416" s="146" t="s">
        <v>2797</v>
      </c>
      <c r="I4416" s="143"/>
      <c r="L4416" s="33"/>
      <c r="M4416" s="144"/>
      <c r="T4416" s="54"/>
      <c r="AT4416" s="18" t="s">
        <v>174</v>
      </c>
      <c r="AU4416" s="18" t="s">
        <v>86</v>
      </c>
    </row>
    <row r="4417" spans="2:51" s="12" customFormat="1">
      <c r="B4417" s="147"/>
      <c r="D4417" s="141" t="s">
        <v>176</v>
      </c>
      <c r="E4417" s="148" t="s">
        <v>19</v>
      </c>
      <c r="F4417" s="149" t="s">
        <v>511</v>
      </c>
      <c r="H4417" s="148" t="s">
        <v>19</v>
      </c>
      <c r="I4417" s="150"/>
      <c r="L4417" s="147"/>
      <c r="M4417" s="151"/>
      <c r="T4417" s="152"/>
      <c r="AT4417" s="148" t="s">
        <v>176</v>
      </c>
      <c r="AU4417" s="148" t="s">
        <v>86</v>
      </c>
      <c r="AV4417" s="12" t="s">
        <v>84</v>
      </c>
      <c r="AW4417" s="12" t="s">
        <v>37</v>
      </c>
      <c r="AX4417" s="12" t="s">
        <v>76</v>
      </c>
      <c r="AY4417" s="148" t="s">
        <v>163</v>
      </c>
    </row>
    <row r="4418" spans="2:51" s="12" customFormat="1">
      <c r="B4418" s="147"/>
      <c r="D4418" s="141" t="s">
        <v>176</v>
      </c>
      <c r="E4418" s="148" t="s">
        <v>19</v>
      </c>
      <c r="F4418" s="149" t="s">
        <v>909</v>
      </c>
      <c r="H4418" s="148" t="s">
        <v>19</v>
      </c>
      <c r="I4418" s="150"/>
      <c r="L4418" s="147"/>
      <c r="M4418" s="151"/>
      <c r="T4418" s="152"/>
      <c r="AT4418" s="148" t="s">
        <v>176</v>
      </c>
      <c r="AU4418" s="148" t="s">
        <v>86</v>
      </c>
      <c r="AV4418" s="12" t="s">
        <v>84</v>
      </c>
      <c r="AW4418" s="12" t="s">
        <v>37</v>
      </c>
      <c r="AX4418" s="12" t="s">
        <v>76</v>
      </c>
      <c r="AY4418" s="148" t="s">
        <v>163</v>
      </c>
    </row>
    <row r="4419" spans="2:51" s="13" customFormat="1" ht="20.399999999999999">
      <c r="B4419" s="153"/>
      <c r="D4419" s="141" t="s">
        <v>176</v>
      </c>
      <c r="E4419" s="154" t="s">
        <v>19</v>
      </c>
      <c r="F4419" s="155" t="s">
        <v>910</v>
      </c>
      <c r="H4419" s="156">
        <v>57.51</v>
      </c>
      <c r="I4419" s="157"/>
      <c r="L4419" s="153"/>
      <c r="M4419" s="158"/>
      <c r="T4419" s="159"/>
      <c r="AT4419" s="154" t="s">
        <v>176</v>
      </c>
      <c r="AU4419" s="154" t="s">
        <v>86</v>
      </c>
      <c r="AV4419" s="13" t="s">
        <v>86</v>
      </c>
      <c r="AW4419" s="13" t="s">
        <v>37</v>
      </c>
      <c r="AX4419" s="13" t="s">
        <v>76</v>
      </c>
      <c r="AY4419" s="154" t="s">
        <v>163</v>
      </c>
    </row>
    <row r="4420" spans="2:51" s="12" customFormat="1">
      <c r="B4420" s="147"/>
      <c r="D4420" s="141" t="s">
        <v>176</v>
      </c>
      <c r="E4420" s="148" t="s">
        <v>19</v>
      </c>
      <c r="F4420" s="149" t="s">
        <v>555</v>
      </c>
      <c r="H4420" s="148" t="s">
        <v>19</v>
      </c>
      <c r="I4420" s="150"/>
      <c r="L4420" s="147"/>
      <c r="M4420" s="151"/>
      <c r="T4420" s="152"/>
      <c r="AT4420" s="148" t="s">
        <v>176</v>
      </c>
      <c r="AU4420" s="148" t="s">
        <v>86</v>
      </c>
      <c r="AV4420" s="12" t="s">
        <v>84</v>
      </c>
      <c r="AW4420" s="12" t="s">
        <v>37</v>
      </c>
      <c r="AX4420" s="12" t="s">
        <v>76</v>
      </c>
      <c r="AY4420" s="148" t="s">
        <v>163</v>
      </c>
    </row>
    <row r="4421" spans="2:51" s="13" customFormat="1" ht="30.6">
      <c r="B4421" s="153"/>
      <c r="D4421" s="141" t="s">
        <v>176</v>
      </c>
      <c r="E4421" s="154" t="s">
        <v>19</v>
      </c>
      <c r="F4421" s="155" t="s">
        <v>911</v>
      </c>
      <c r="H4421" s="156">
        <v>-11.334</v>
      </c>
      <c r="I4421" s="157"/>
      <c r="L4421" s="153"/>
      <c r="M4421" s="158"/>
      <c r="T4421" s="159"/>
      <c r="AT4421" s="154" t="s">
        <v>176</v>
      </c>
      <c r="AU4421" s="154" t="s">
        <v>86</v>
      </c>
      <c r="AV4421" s="13" t="s">
        <v>86</v>
      </c>
      <c r="AW4421" s="13" t="s">
        <v>37</v>
      </c>
      <c r="AX4421" s="13" t="s">
        <v>76</v>
      </c>
      <c r="AY4421" s="154" t="s">
        <v>163</v>
      </c>
    </row>
    <row r="4422" spans="2:51" s="12" customFormat="1">
      <c r="B4422" s="147"/>
      <c r="D4422" s="141" t="s">
        <v>176</v>
      </c>
      <c r="E4422" s="148" t="s">
        <v>19</v>
      </c>
      <c r="F4422" s="149" t="s">
        <v>912</v>
      </c>
      <c r="H4422" s="148" t="s">
        <v>19</v>
      </c>
      <c r="I4422" s="150"/>
      <c r="L4422" s="147"/>
      <c r="M4422" s="151"/>
      <c r="T4422" s="152"/>
      <c r="AT4422" s="148" t="s">
        <v>176</v>
      </c>
      <c r="AU4422" s="148" t="s">
        <v>86</v>
      </c>
      <c r="AV4422" s="12" t="s">
        <v>84</v>
      </c>
      <c r="AW4422" s="12" t="s">
        <v>37</v>
      </c>
      <c r="AX4422" s="12" t="s">
        <v>76</v>
      </c>
      <c r="AY4422" s="148" t="s">
        <v>163</v>
      </c>
    </row>
    <row r="4423" spans="2:51" s="13" customFormat="1">
      <c r="B4423" s="153"/>
      <c r="D4423" s="141" t="s">
        <v>176</v>
      </c>
      <c r="E4423" s="154" t="s">
        <v>19</v>
      </c>
      <c r="F4423" s="155" t="s">
        <v>913</v>
      </c>
      <c r="H4423" s="156">
        <v>36.18</v>
      </c>
      <c r="I4423" s="157"/>
      <c r="L4423" s="153"/>
      <c r="M4423" s="158"/>
      <c r="T4423" s="159"/>
      <c r="AT4423" s="154" t="s">
        <v>176</v>
      </c>
      <c r="AU4423" s="154" t="s">
        <v>86</v>
      </c>
      <c r="AV4423" s="13" t="s">
        <v>86</v>
      </c>
      <c r="AW4423" s="13" t="s">
        <v>37</v>
      </c>
      <c r="AX4423" s="13" t="s">
        <v>76</v>
      </c>
      <c r="AY4423" s="154" t="s">
        <v>163</v>
      </c>
    </row>
    <row r="4424" spans="2:51" s="12" customFormat="1">
      <c r="B4424" s="147"/>
      <c r="D4424" s="141" t="s">
        <v>176</v>
      </c>
      <c r="E4424" s="148" t="s">
        <v>19</v>
      </c>
      <c r="F4424" s="149" t="s">
        <v>555</v>
      </c>
      <c r="H4424" s="148" t="s">
        <v>19</v>
      </c>
      <c r="I4424" s="150"/>
      <c r="L4424" s="147"/>
      <c r="M4424" s="151"/>
      <c r="T4424" s="152"/>
      <c r="AT4424" s="148" t="s">
        <v>176</v>
      </c>
      <c r="AU4424" s="148" t="s">
        <v>86</v>
      </c>
      <c r="AV4424" s="12" t="s">
        <v>84</v>
      </c>
      <c r="AW4424" s="12" t="s">
        <v>37</v>
      </c>
      <c r="AX4424" s="12" t="s">
        <v>76</v>
      </c>
      <c r="AY4424" s="148" t="s">
        <v>163</v>
      </c>
    </row>
    <row r="4425" spans="2:51" s="13" customFormat="1">
      <c r="B4425" s="153"/>
      <c r="D4425" s="141" t="s">
        <v>176</v>
      </c>
      <c r="E4425" s="154" t="s">
        <v>19</v>
      </c>
      <c r="F4425" s="155" t="s">
        <v>914</v>
      </c>
      <c r="H4425" s="156">
        <v>-5.1760000000000002</v>
      </c>
      <c r="I4425" s="157"/>
      <c r="L4425" s="153"/>
      <c r="M4425" s="158"/>
      <c r="T4425" s="159"/>
      <c r="AT4425" s="154" t="s">
        <v>176</v>
      </c>
      <c r="AU4425" s="154" t="s">
        <v>86</v>
      </c>
      <c r="AV4425" s="13" t="s">
        <v>86</v>
      </c>
      <c r="AW4425" s="13" t="s">
        <v>37</v>
      </c>
      <c r="AX4425" s="13" t="s">
        <v>76</v>
      </c>
      <c r="AY4425" s="154" t="s">
        <v>163</v>
      </c>
    </row>
    <row r="4426" spans="2:51" s="12" customFormat="1">
      <c r="B4426" s="147"/>
      <c r="D4426" s="141" t="s">
        <v>176</v>
      </c>
      <c r="E4426" s="148" t="s">
        <v>19</v>
      </c>
      <c r="F4426" s="149" t="s">
        <v>915</v>
      </c>
      <c r="H4426" s="148" t="s">
        <v>19</v>
      </c>
      <c r="I4426" s="150"/>
      <c r="L4426" s="147"/>
      <c r="M4426" s="151"/>
      <c r="T4426" s="152"/>
      <c r="AT4426" s="148" t="s">
        <v>176</v>
      </c>
      <c r="AU4426" s="148" t="s">
        <v>86</v>
      </c>
      <c r="AV4426" s="12" t="s">
        <v>84</v>
      </c>
      <c r="AW4426" s="12" t="s">
        <v>37</v>
      </c>
      <c r="AX4426" s="12" t="s">
        <v>76</v>
      </c>
      <c r="AY4426" s="148" t="s">
        <v>163</v>
      </c>
    </row>
    <row r="4427" spans="2:51" s="13" customFormat="1" ht="20.399999999999999">
      <c r="B4427" s="153"/>
      <c r="D4427" s="141" t="s">
        <v>176</v>
      </c>
      <c r="E4427" s="154" t="s">
        <v>19</v>
      </c>
      <c r="F4427" s="155" t="s">
        <v>1021</v>
      </c>
      <c r="H4427" s="156">
        <v>8.4</v>
      </c>
      <c r="I4427" s="157"/>
      <c r="L4427" s="153"/>
      <c r="M4427" s="158"/>
      <c r="T4427" s="159"/>
      <c r="AT4427" s="154" t="s">
        <v>176</v>
      </c>
      <c r="AU4427" s="154" t="s">
        <v>86</v>
      </c>
      <c r="AV4427" s="13" t="s">
        <v>86</v>
      </c>
      <c r="AW4427" s="13" t="s">
        <v>37</v>
      </c>
      <c r="AX4427" s="13" t="s">
        <v>76</v>
      </c>
      <c r="AY4427" s="154" t="s">
        <v>163</v>
      </c>
    </row>
    <row r="4428" spans="2:51" s="12" customFormat="1">
      <c r="B4428" s="147"/>
      <c r="D4428" s="141" t="s">
        <v>176</v>
      </c>
      <c r="E4428" s="148" t="s">
        <v>19</v>
      </c>
      <c r="F4428" s="149" t="s">
        <v>1022</v>
      </c>
      <c r="H4428" s="148" t="s">
        <v>19</v>
      </c>
      <c r="I4428" s="150"/>
      <c r="L4428" s="147"/>
      <c r="M4428" s="151"/>
      <c r="T4428" s="152"/>
      <c r="AT4428" s="148" t="s">
        <v>176</v>
      </c>
      <c r="AU4428" s="148" t="s">
        <v>86</v>
      </c>
      <c r="AV4428" s="12" t="s">
        <v>84</v>
      </c>
      <c r="AW4428" s="12" t="s">
        <v>37</v>
      </c>
      <c r="AX4428" s="12" t="s">
        <v>76</v>
      </c>
      <c r="AY4428" s="148" t="s">
        <v>163</v>
      </c>
    </row>
    <row r="4429" spans="2:51" s="13" customFormat="1">
      <c r="B4429" s="153"/>
      <c r="D4429" s="141" t="s">
        <v>176</v>
      </c>
      <c r="E4429" s="154" t="s">
        <v>19</v>
      </c>
      <c r="F4429" s="155" t="s">
        <v>1023</v>
      </c>
      <c r="H4429" s="156">
        <v>2.1000000000000001E-2</v>
      </c>
      <c r="I4429" s="157"/>
      <c r="L4429" s="153"/>
      <c r="M4429" s="158"/>
      <c r="T4429" s="159"/>
      <c r="AT4429" s="154" t="s">
        <v>176</v>
      </c>
      <c r="AU4429" s="154" t="s">
        <v>86</v>
      </c>
      <c r="AV4429" s="13" t="s">
        <v>86</v>
      </c>
      <c r="AW4429" s="13" t="s">
        <v>37</v>
      </c>
      <c r="AX4429" s="13" t="s">
        <v>76</v>
      </c>
      <c r="AY4429" s="154" t="s">
        <v>163</v>
      </c>
    </row>
    <row r="4430" spans="2:51" s="12" customFormat="1">
      <c r="B4430" s="147"/>
      <c r="D4430" s="141" t="s">
        <v>176</v>
      </c>
      <c r="E4430" s="148" t="s">
        <v>19</v>
      </c>
      <c r="F4430" s="149" t="s">
        <v>917</v>
      </c>
      <c r="H4430" s="148" t="s">
        <v>19</v>
      </c>
      <c r="I4430" s="150"/>
      <c r="L4430" s="147"/>
      <c r="M4430" s="151"/>
      <c r="T4430" s="152"/>
      <c r="AT4430" s="148" t="s">
        <v>176</v>
      </c>
      <c r="AU4430" s="148" t="s">
        <v>86</v>
      </c>
      <c r="AV4430" s="12" t="s">
        <v>84</v>
      </c>
      <c r="AW4430" s="12" t="s">
        <v>37</v>
      </c>
      <c r="AX4430" s="12" t="s">
        <v>76</v>
      </c>
      <c r="AY4430" s="148" t="s">
        <v>163</v>
      </c>
    </row>
    <row r="4431" spans="2:51" s="13" customFormat="1">
      <c r="B4431" s="153"/>
      <c r="D4431" s="141" t="s">
        <v>176</v>
      </c>
      <c r="E4431" s="154" t="s">
        <v>19</v>
      </c>
      <c r="F4431" s="155" t="s">
        <v>1024</v>
      </c>
      <c r="H4431" s="156">
        <v>3.78</v>
      </c>
      <c r="I4431" s="157"/>
      <c r="L4431" s="153"/>
      <c r="M4431" s="158"/>
      <c r="T4431" s="159"/>
      <c r="AT4431" s="154" t="s">
        <v>176</v>
      </c>
      <c r="AU4431" s="154" t="s">
        <v>86</v>
      </c>
      <c r="AV4431" s="13" t="s">
        <v>86</v>
      </c>
      <c r="AW4431" s="13" t="s">
        <v>37</v>
      </c>
      <c r="AX4431" s="13" t="s">
        <v>76</v>
      </c>
      <c r="AY4431" s="154" t="s">
        <v>163</v>
      </c>
    </row>
    <row r="4432" spans="2:51" s="12" customFormat="1">
      <c r="B4432" s="147"/>
      <c r="D4432" s="141" t="s">
        <v>176</v>
      </c>
      <c r="E4432" s="148" t="s">
        <v>19</v>
      </c>
      <c r="F4432" s="149" t="s">
        <v>1022</v>
      </c>
      <c r="H4432" s="148" t="s">
        <v>19</v>
      </c>
      <c r="I4432" s="150"/>
      <c r="L4432" s="147"/>
      <c r="M4432" s="151"/>
      <c r="T4432" s="152"/>
      <c r="AT4432" s="148" t="s">
        <v>176</v>
      </c>
      <c r="AU4432" s="148" t="s">
        <v>86</v>
      </c>
      <c r="AV4432" s="12" t="s">
        <v>84</v>
      </c>
      <c r="AW4432" s="12" t="s">
        <v>37</v>
      </c>
      <c r="AX4432" s="12" t="s">
        <v>76</v>
      </c>
      <c r="AY4432" s="148" t="s">
        <v>163</v>
      </c>
    </row>
    <row r="4433" spans="2:51" s="13" customFormat="1">
      <c r="B4433" s="153"/>
      <c r="D4433" s="141" t="s">
        <v>176</v>
      </c>
      <c r="E4433" s="154" t="s">
        <v>19</v>
      </c>
      <c r="F4433" s="155" t="s">
        <v>1023</v>
      </c>
      <c r="H4433" s="156">
        <v>2.1000000000000001E-2</v>
      </c>
      <c r="I4433" s="157"/>
      <c r="L4433" s="153"/>
      <c r="M4433" s="158"/>
      <c r="T4433" s="159"/>
      <c r="AT4433" s="154" t="s">
        <v>176</v>
      </c>
      <c r="AU4433" s="154" t="s">
        <v>86</v>
      </c>
      <c r="AV4433" s="13" t="s">
        <v>86</v>
      </c>
      <c r="AW4433" s="13" t="s">
        <v>37</v>
      </c>
      <c r="AX4433" s="13" t="s">
        <v>76</v>
      </c>
      <c r="AY4433" s="154" t="s">
        <v>163</v>
      </c>
    </row>
    <row r="4434" spans="2:51" s="12" customFormat="1">
      <c r="B4434" s="147"/>
      <c r="D4434" s="141" t="s">
        <v>176</v>
      </c>
      <c r="E4434" s="148" t="s">
        <v>19</v>
      </c>
      <c r="F4434" s="149" t="s">
        <v>919</v>
      </c>
      <c r="H4434" s="148" t="s">
        <v>19</v>
      </c>
      <c r="I4434" s="150"/>
      <c r="L4434" s="147"/>
      <c r="M4434" s="151"/>
      <c r="T4434" s="152"/>
      <c r="AT4434" s="148" t="s">
        <v>176</v>
      </c>
      <c r="AU4434" s="148" t="s">
        <v>86</v>
      </c>
      <c r="AV4434" s="12" t="s">
        <v>84</v>
      </c>
      <c r="AW4434" s="12" t="s">
        <v>37</v>
      </c>
      <c r="AX4434" s="12" t="s">
        <v>76</v>
      </c>
      <c r="AY4434" s="148" t="s">
        <v>163</v>
      </c>
    </row>
    <row r="4435" spans="2:51" s="13" customFormat="1">
      <c r="B4435" s="153"/>
      <c r="D4435" s="141" t="s">
        <v>176</v>
      </c>
      <c r="E4435" s="154" t="s">
        <v>19</v>
      </c>
      <c r="F4435" s="155" t="s">
        <v>1025</v>
      </c>
      <c r="H4435" s="156">
        <v>5.53</v>
      </c>
      <c r="I4435" s="157"/>
      <c r="L4435" s="153"/>
      <c r="M4435" s="158"/>
      <c r="T4435" s="159"/>
      <c r="AT4435" s="154" t="s">
        <v>176</v>
      </c>
      <c r="AU4435" s="154" t="s">
        <v>86</v>
      </c>
      <c r="AV4435" s="13" t="s">
        <v>86</v>
      </c>
      <c r="AW4435" s="13" t="s">
        <v>37</v>
      </c>
      <c r="AX4435" s="13" t="s">
        <v>76</v>
      </c>
      <c r="AY4435" s="154" t="s">
        <v>163</v>
      </c>
    </row>
    <row r="4436" spans="2:51" s="12" customFormat="1">
      <c r="B4436" s="147"/>
      <c r="D4436" s="141" t="s">
        <v>176</v>
      </c>
      <c r="E4436" s="148" t="s">
        <v>19</v>
      </c>
      <c r="F4436" s="149" t="s">
        <v>1022</v>
      </c>
      <c r="H4436" s="148" t="s">
        <v>19</v>
      </c>
      <c r="I4436" s="150"/>
      <c r="L4436" s="147"/>
      <c r="M4436" s="151"/>
      <c r="T4436" s="152"/>
      <c r="AT4436" s="148" t="s">
        <v>176</v>
      </c>
      <c r="AU4436" s="148" t="s">
        <v>86</v>
      </c>
      <c r="AV4436" s="12" t="s">
        <v>84</v>
      </c>
      <c r="AW4436" s="12" t="s">
        <v>37</v>
      </c>
      <c r="AX4436" s="12" t="s">
        <v>76</v>
      </c>
      <c r="AY4436" s="148" t="s">
        <v>163</v>
      </c>
    </row>
    <row r="4437" spans="2:51" s="13" customFormat="1">
      <c r="B4437" s="153"/>
      <c r="D4437" s="141" t="s">
        <v>176</v>
      </c>
      <c r="E4437" s="154" t="s">
        <v>19</v>
      </c>
      <c r="F4437" s="155" t="s">
        <v>1026</v>
      </c>
      <c r="H4437" s="156">
        <v>2.4E-2</v>
      </c>
      <c r="I4437" s="157"/>
      <c r="L4437" s="153"/>
      <c r="M4437" s="158"/>
      <c r="T4437" s="159"/>
      <c r="AT4437" s="154" t="s">
        <v>176</v>
      </c>
      <c r="AU4437" s="154" t="s">
        <v>86</v>
      </c>
      <c r="AV4437" s="13" t="s">
        <v>86</v>
      </c>
      <c r="AW4437" s="13" t="s">
        <v>37</v>
      </c>
      <c r="AX4437" s="13" t="s">
        <v>76</v>
      </c>
      <c r="AY4437" s="154" t="s">
        <v>163</v>
      </c>
    </row>
    <row r="4438" spans="2:51" s="12" customFormat="1">
      <c r="B4438" s="147"/>
      <c r="D4438" s="141" t="s">
        <v>176</v>
      </c>
      <c r="E4438" s="148" t="s">
        <v>19</v>
      </c>
      <c r="F4438" s="149" t="s">
        <v>922</v>
      </c>
      <c r="H4438" s="148" t="s">
        <v>19</v>
      </c>
      <c r="I4438" s="150"/>
      <c r="L4438" s="147"/>
      <c r="M4438" s="151"/>
      <c r="T4438" s="152"/>
      <c r="AT4438" s="148" t="s">
        <v>176</v>
      </c>
      <c r="AU4438" s="148" t="s">
        <v>86</v>
      </c>
      <c r="AV4438" s="12" t="s">
        <v>84</v>
      </c>
      <c r="AW4438" s="12" t="s">
        <v>37</v>
      </c>
      <c r="AX4438" s="12" t="s">
        <v>76</v>
      </c>
      <c r="AY4438" s="148" t="s">
        <v>163</v>
      </c>
    </row>
    <row r="4439" spans="2:51" s="13" customFormat="1" ht="20.399999999999999">
      <c r="B4439" s="153"/>
      <c r="D4439" s="141" t="s">
        <v>176</v>
      </c>
      <c r="E4439" s="154" t="s">
        <v>19</v>
      </c>
      <c r="F4439" s="155" t="s">
        <v>923</v>
      </c>
      <c r="H4439" s="156">
        <v>49.95</v>
      </c>
      <c r="I4439" s="157"/>
      <c r="L4439" s="153"/>
      <c r="M4439" s="158"/>
      <c r="T4439" s="159"/>
      <c r="AT4439" s="154" t="s">
        <v>176</v>
      </c>
      <c r="AU4439" s="154" t="s">
        <v>86</v>
      </c>
      <c r="AV4439" s="13" t="s">
        <v>86</v>
      </c>
      <c r="AW4439" s="13" t="s">
        <v>37</v>
      </c>
      <c r="AX4439" s="13" t="s">
        <v>76</v>
      </c>
      <c r="AY4439" s="154" t="s">
        <v>163</v>
      </c>
    </row>
    <row r="4440" spans="2:51" s="12" customFormat="1">
      <c r="B4440" s="147"/>
      <c r="D4440" s="141" t="s">
        <v>176</v>
      </c>
      <c r="E4440" s="148" t="s">
        <v>19</v>
      </c>
      <c r="F4440" s="149" t="s">
        <v>555</v>
      </c>
      <c r="H4440" s="148" t="s">
        <v>19</v>
      </c>
      <c r="I4440" s="150"/>
      <c r="L4440" s="147"/>
      <c r="M4440" s="151"/>
      <c r="T4440" s="152"/>
      <c r="AT4440" s="148" t="s">
        <v>176</v>
      </c>
      <c r="AU4440" s="148" t="s">
        <v>86</v>
      </c>
      <c r="AV4440" s="12" t="s">
        <v>84</v>
      </c>
      <c r="AW4440" s="12" t="s">
        <v>37</v>
      </c>
      <c r="AX4440" s="12" t="s">
        <v>76</v>
      </c>
      <c r="AY4440" s="148" t="s">
        <v>163</v>
      </c>
    </row>
    <row r="4441" spans="2:51" s="13" customFormat="1">
      <c r="B4441" s="153"/>
      <c r="D4441" s="141" t="s">
        <v>176</v>
      </c>
      <c r="E4441" s="154" t="s">
        <v>19</v>
      </c>
      <c r="F4441" s="155" t="s">
        <v>924</v>
      </c>
      <c r="H4441" s="156">
        <v>-8.8559999999999999</v>
      </c>
      <c r="I4441" s="157"/>
      <c r="L4441" s="153"/>
      <c r="M4441" s="158"/>
      <c r="T4441" s="159"/>
      <c r="AT4441" s="154" t="s">
        <v>176</v>
      </c>
      <c r="AU4441" s="154" t="s">
        <v>86</v>
      </c>
      <c r="AV4441" s="13" t="s">
        <v>86</v>
      </c>
      <c r="AW4441" s="13" t="s">
        <v>37</v>
      </c>
      <c r="AX4441" s="13" t="s">
        <v>76</v>
      </c>
      <c r="AY4441" s="154" t="s">
        <v>163</v>
      </c>
    </row>
    <row r="4442" spans="2:51" s="12" customFormat="1">
      <c r="B4442" s="147"/>
      <c r="D4442" s="141" t="s">
        <v>176</v>
      </c>
      <c r="E4442" s="148" t="s">
        <v>19</v>
      </c>
      <c r="F4442" s="149" t="s">
        <v>925</v>
      </c>
      <c r="H4442" s="148" t="s">
        <v>19</v>
      </c>
      <c r="I4442" s="150"/>
      <c r="L4442" s="147"/>
      <c r="M4442" s="151"/>
      <c r="T4442" s="152"/>
      <c r="AT4442" s="148" t="s">
        <v>176</v>
      </c>
      <c r="AU4442" s="148" t="s">
        <v>86</v>
      </c>
      <c r="AV4442" s="12" t="s">
        <v>84</v>
      </c>
      <c r="AW4442" s="12" t="s">
        <v>37</v>
      </c>
      <c r="AX4442" s="12" t="s">
        <v>76</v>
      </c>
      <c r="AY4442" s="148" t="s">
        <v>163</v>
      </c>
    </row>
    <row r="4443" spans="2:51" s="13" customFormat="1" ht="20.399999999999999">
      <c r="B4443" s="153"/>
      <c r="D4443" s="141" t="s">
        <v>176</v>
      </c>
      <c r="E4443" s="154" t="s">
        <v>19</v>
      </c>
      <c r="F4443" s="155" t="s">
        <v>1027</v>
      </c>
      <c r="H4443" s="156">
        <v>15.12</v>
      </c>
      <c r="I4443" s="157"/>
      <c r="L4443" s="153"/>
      <c r="M4443" s="158"/>
      <c r="T4443" s="159"/>
      <c r="AT4443" s="154" t="s">
        <v>176</v>
      </c>
      <c r="AU4443" s="154" t="s">
        <v>86</v>
      </c>
      <c r="AV4443" s="13" t="s">
        <v>86</v>
      </c>
      <c r="AW4443" s="13" t="s">
        <v>37</v>
      </c>
      <c r="AX4443" s="13" t="s">
        <v>76</v>
      </c>
      <c r="AY4443" s="154" t="s">
        <v>163</v>
      </c>
    </row>
    <row r="4444" spans="2:51" s="12" customFormat="1">
      <c r="B4444" s="147"/>
      <c r="D4444" s="141" t="s">
        <v>176</v>
      </c>
      <c r="E4444" s="148" t="s">
        <v>19</v>
      </c>
      <c r="F4444" s="149" t="s">
        <v>555</v>
      </c>
      <c r="H4444" s="148" t="s">
        <v>19</v>
      </c>
      <c r="I4444" s="150"/>
      <c r="L4444" s="147"/>
      <c r="M4444" s="151"/>
      <c r="T4444" s="152"/>
      <c r="AT4444" s="148" t="s">
        <v>176</v>
      </c>
      <c r="AU4444" s="148" t="s">
        <v>86</v>
      </c>
      <c r="AV4444" s="12" t="s">
        <v>84</v>
      </c>
      <c r="AW4444" s="12" t="s">
        <v>37</v>
      </c>
      <c r="AX4444" s="12" t="s">
        <v>76</v>
      </c>
      <c r="AY4444" s="148" t="s">
        <v>163</v>
      </c>
    </row>
    <row r="4445" spans="2:51" s="13" customFormat="1">
      <c r="B4445" s="153"/>
      <c r="D4445" s="141" t="s">
        <v>176</v>
      </c>
      <c r="E4445" s="154" t="s">
        <v>19</v>
      </c>
      <c r="F4445" s="155" t="s">
        <v>1028</v>
      </c>
      <c r="H4445" s="156">
        <v>-1.92</v>
      </c>
      <c r="I4445" s="157"/>
      <c r="L4445" s="153"/>
      <c r="M4445" s="158"/>
      <c r="T4445" s="159"/>
      <c r="AT4445" s="154" t="s">
        <v>176</v>
      </c>
      <c r="AU4445" s="154" t="s">
        <v>86</v>
      </c>
      <c r="AV4445" s="13" t="s">
        <v>86</v>
      </c>
      <c r="AW4445" s="13" t="s">
        <v>37</v>
      </c>
      <c r="AX4445" s="13" t="s">
        <v>76</v>
      </c>
      <c r="AY4445" s="154" t="s">
        <v>163</v>
      </c>
    </row>
    <row r="4446" spans="2:51" s="12" customFormat="1">
      <c r="B4446" s="147"/>
      <c r="D4446" s="141" t="s">
        <v>176</v>
      </c>
      <c r="E4446" s="148" t="s">
        <v>19</v>
      </c>
      <c r="F4446" s="149" t="s">
        <v>1022</v>
      </c>
      <c r="H4446" s="148" t="s">
        <v>19</v>
      </c>
      <c r="I4446" s="150"/>
      <c r="L4446" s="147"/>
      <c r="M4446" s="151"/>
      <c r="T4446" s="152"/>
      <c r="AT4446" s="148" t="s">
        <v>176</v>
      </c>
      <c r="AU4446" s="148" t="s">
        <v>86</v>
      </c>
      <c r="AV4446" s="12" t="s">
        <v>84</v>
      </c>
      <c r="AW4446" s="12" t="s">
        <v>37</v>
      </c>
      <c r="AX4446" s="12" t="s">
        <v>76</v>
      </c>
      <c r="AY4446" s="148" t="s">
        <v>163</v>
      </c>
    </row>
    <row r="4447" spans="2:51" s="13" customFormat="1">
      <c r="B4447" s="153"/>
      <c r="D4447" s="141" t="s">
        <v>176</v>
      </c>
      <c r="E4447" s="154" t="s">
        <v>19</v>
      </c>
      <c r="F4447" s="155" t="s">
        <v>1029</v>
      </c>
      <c r="H4447" s="156">
        <v>7.1999999999999995E-2</v>
      </c>
      <c r="I4447" s="157"/>
      <c r="L4447" s="153"/>
      <c r="M4447" s="158"/>
      <c r="T4447" s="159"/>
      <c r="AT4447" s="154" t="s">
        <v>176</v>
      </c>
      <c r="AU4447" s="154" t="s">
        <v>86</v>
      </c>
      <c r="AV4447" s="13" t="s">
        <v>86</v>
      </c>
      <c r="AW4447" s="13" t="s">
        <v>37</v>
      </c>
      <c r="AX4447" s="13" t="s">
        <v>76</v>
      </c>
      <c r="AY4447" s="154" t="s">
        <v>163</v>
      </c>
    </row>
    <row r="4448" spans="2:51" s="12" customFormat="1">
      <c r="B4448" s="147"/>
      <c r="D4448" s="141" t="s">
        <v>176</v>
      </c>
      <c r="E4448" s="148" t="s">
        <v>19</v>
      </c>
      <c r="F4448" s="149" t="s">
        <v>928</v>
      </c>
      <c r="H4448" s="148" t="s">
        <v>19</v>
      </c>
      <c r="I4448" s="150"/>
      <c r="L4448" s="147"/>
      <c r="M4448" s="151"/>
      <c r="T4448" s="152"/>
      <c r="AT4448" s="148" t="s">
        <v>176</v>
      </c>
      <c r="AU4448" s="148" t="s">
        <v>86</v>
      </c>
      <c r="AV4448" s="12" t="s">
        <v>84</v>
      </c>
      <c r="AW4448" s="12" t="s">
        <v>37</v>
      </c>
      <c r="AX4448" s="12" t="s">
        <v>76</v>
      </c>
      <c r="AY4448" s="148" t="s">
        <v>163</v>
      </c>
    </row>
    <row r="4449" spans="2:51" s="13" customFormat="1" ht="20.399999999999999">
      <c r="B4449" s="153"/>
      <c r="D4449" s="141" t="s">
        <v>176</v>
      </c>
      <c r="E4449" s="154" t="s">
        <v>19</v>
      </c>
      <c r="F4449" s="155" t="s">
        <v>929</v>
      </c>
      <c r="H4449" s="156">
        <v>45.63</v>
      </c>
      <c r="I4449" s="157"/>
      <c r="L4449" s="153"/>
      <c r="M4449" s="158"/>
      <c r="T4449" s="159"/>
      <c r="AT4449" s="154" t="s">
        <v>176</v>
      </c>
      <c r="AU4449" s="154" t="s">
        <v>86</v>
      </c>
      <c r="AV4449" s="13" t="s">
        <v>86</v>
      </c>
      <c r="AW4449" s="13" t="s">
        <v>37</v>
      </c>
      <c r="AX4449" s="13" t="s">
        <v>76</v>
      </c>
      <c r="AY4449" s="154" t="s">
        <v>163</v>
      </c>
    </row>
    <row r="4450" spans="2:51" s="12" customFormat="1">
      <c r="B4450" s="147"/>
      <c r="D4450" s="141" t="s">
        <v>176</v>
      </c>
      <c r="E4450" s="148" t="s">
        <v>19</v>
      </c>
      <c r="F4450" s="149" t="s">
        <v>555</v>
      </c>
      <c r="H4450" s="148" t="s">
        <v>19</v>
      </c>
      <c r="I4450" s="150"/>
      <c r="L4450" s="147"/>
      <c r="M4450" s="151"/>
      <c r="T4450" s="152"/>
      <c r="AT4450" s="148" t="s">
        <v>176</v>
      </c>
      <c r="AU4450" s="148" t="s">
        <v>86</v>
      </c>
      <c r="AV4450" s="12" t="s">
        <v>84</v>
      </c>
      <c r="AW4450" s="12" t="s">
        <v>37</v>
      </c>
      <c r="AX4450" s="12" t="s">
        <v>76</v>
      </c>
      <c r="AY4450" s="148" t="s">
        <v>163</v>
      </c>
    </row>
    <row r="4451" spans="2:51" s="13" customFormat="1">
      <c r="B4451" s="153"/>
      <c r="D4451" s="141" t="s">
        <v>176</v>
      </c>
      <c r="E4451" s="154" t="s">
        <v>19</v>
      </c>
      <c r="F4451" s="155" t="s">
        <v>930</v>
      </c>
      <c r="H4451" s="156">
        <v>-5.149</v>
      </c>
      <c r="I4451" s="157"/>
      <c r="L4451" s="153"/>
      <c r="M4451" s="158"/>
      <c r="T4451" s="159"/>
      <c r="AT4451" s="154" t="s">
        <v>176</v>
      </c>
      <c r="AU4451" s="154" t="s">
        <v>86</v>
      </c>
      <c r="AV4451" s="13" t="s">
        <v>86</v>
      </c>
      <c r="AW4451" s="13" t="s">
        <v>37</v>
      </c>
      <c r="AX4451" s="13" t="s">
        <v>76</v>
      </c>
      <c r="AY4451" s="154" t="s">
        <v>163</v>
      </c>
    </row>
    <row r="4452" spans="2:51" s="12" customFormat="1">
      <c r="B4452" s="147"/>
      <c r="D4452" s="141" t="s">
        <v>176</v>
      </c>
      <c r="E4452" s="148" t="s">
        <v>19</v>
      </c>
      <c r="F4452" s="149" t="s">
        <v>931</v>
      </c>
      <c r="H4452" s="148" t="s">
        <v>19</v>
      </c>
      <c r="I4452" s="150"/>
      <c r="L4452" s="147"/>
      <c r="M4452" s="151"/>
      <c r="T4452" s="152"/>
      <c r="AT4452" s="148" t="s">
        <v>176</v>
      </c>
      <c r="AU4452" s="148" t="s">
        <v>86</v>
      </c>
      <c r="AV4452" s="12" t="s">
        <v>84</v>
      </c>
      <c r="AW4452" s="12" t="s">
        <v>37</v>
      </c>
      <c r="AX4452" s="12" t="s">
        <v>76</v>
      </c>
      <c r="AY4452" s="148" t="s">
        <v>163</v>
      </c>
    </row>
    <row r="4453" spans="2:51" s="13" customFormat="1">
      <c r="B4453" s="153"/>
      <c r="D4453" s="141" t="s">
        <v>176</v>
      </c>
      <c r="E4453" s="154" t="s">
        <v>19</v>
      </c>
      <c r="F4453" s="155" t="s">
        <v>932</v>
      </c>
      <c r="H4453" s="156">
        <v>31.05</v>
      </c>
      <c r="I4453" s="157"/>
      <c r="L4453" s="153"/>
      <c r="M4453" s="158"/>
      <c r="T4453" s="159"/>
      <c r="AT4453" s="154" t="s">
        <v>176</v>
      </c>
      <c r="AU4453" s="154" t="s">
        <v>86</v>
      </c>
      <c r="AV4453" s="13" t="s">
        <v>86</v>
      </c>
      <c r="AW4453" s="13" t="s">
        <v>37</v>
      </c>
      <c r="AX4453" s="13" t="s">
        <v>76</v>
      </c>
      <c r="AY4453" s="154" t="s">
        <v>163</v>
      </c>
    </row>
    <row r="4454" spans="2:51" s="12" customFormat="1">
      <c r="B4454" s="147"/>
      <c r="D4454" s="141" t="s">
        <v>176</v>
      </c>
      <c r="E4454" s="148" t="s">
        <v>19</v>
      </c>
      <c r="F4454" s="149" t="s">
        <v>555</v>
      </c>
      <c r="H4454" s="148" t="s">
        <v>19</v>
      </c>
      <c r="I4454" s="150"/>
      <c r="L4454" s="147"/>
      <c r="M4454" s="151"/>
      <c r="T4454" s="152"/>
      <c r="AT4454" s="148" t="s">
        <v>176</v>
      </c>
      <c r="AU4454" s="148" t="s">
        <v>86</v>
      </c>
      <c r="AV4454" s="12" t="s">
        <v>84</v>
      </c>
      <c r="AW4454" s="12" t="s">
        <v>37</v>
      </c>
      <c r="AX4454" s="12" t="s">
        <v>76</v>
      </c>
      <c r="AY4454" s="148" t="s">
        <v>163</v>
      </c>
    </row>
    <row r="4455" spans="2:51" s="13" customFormat="1">
      <c r="B4455" s="153"/>
      <c r="D4455" s="141" t="s">
        <v>176</v>
      </c>
      <c r="E4455" s="154" t="s">
        <v>19</v>
      </c>
      <c r="F4455" s="155" t="s">
        <v>933</v>
      </c>
      <c r="H4455" s="156">
        <v>-3.1520000000000001</v>
      </c>
      <c r="I4455" s="157"/>
      <c r="L4455" s="153"/>
      <c r="M4455" s="158"/>
      <c r="T4455" s="159"/>
      <c r="AT4455" s="154" t="s">
        <v>176</v>
      </c>
      <c r="AU4455" s="154" t="s">
        <v>86</v>
      </c>
      <c r="AV4455" s="13" t="s">
        <v>86</v>
      </c>
      <c r="AW4455" s="13" t="s">
        <v>37</v>
      </c>
      <c r="AX4455" s="13" t="s">
        <v>76</v>
      </c>
      <c r="AY4455" s="154" t="s">
        <v>163</v>
      </c>
    </row>
    <row r="4456" spans="2:51" s="12" customFormat="1">
      <c r="B4456" s="147"/>
      <c r="D4456" s="141" t="s">
        <v>176</v>
      </c>
      <c r="E4456" s="148" t="s">
        <v>19</v>
      </c>
      <c r="F4456" s="149" t="s">
        <v>934</v>
      </c>
      <c r="H4456" s="148" t="s">
        <v>19</v>
      </c>
      <c r="I4456" s="150"/>
      <c r="L4456" s="147"/>
      <c r="M4456" s="151"/>
      <c r="T4456" s="152"/>
      <c r="AT4456" s="148" t="s">
        <v>176</v>
      </c>
      <c r="AU4456" s="148" t="s">
        <v>86</v>
      </c>
      <c r="AV4456" s="12" t="s">
        <v>84</v>
      </c>
      <c r="AW4456" s="12" t="s">
        <v>37</v>
      </c>
      <c r="AX4456" s="12" t="s">
        <v>76</v>
      </c>
      <c r="AY4456" s="148" t="s">
        <v>163</v>
      </c>
    </row>
    <row r="4457" spans="2:51" s="13" customFormat="1">
      <c r="B4457" s="153"/>
      <c r="D4457" s="141" t="s">
        <v>176</v>
      </c>
      <c r="E4457" s="154" t="s">
        <v>19</v>
      </c>
      <c r="F4457" s="155" t="s">
        <v>935</v>
      </c>
      <c r="H4457" s="156">
        <v>75.02</v>
      </c>
      <c r="I4457" s="157"/>
      <c r="L4457" s="153"/>
      <c r="M4457" s="158"/>
      <c r="T4457" s="159"/>
      <c r="AT4457" s="154" t="s">
        <v>176</v>
      </c>
      <c r="AU4457" s="154" t="s">
        <v>86</v>
      </c>
      <c r="AV4457" s="13" t="s">
        <v>86</v>
      </c>
      <c r="AW4457" s="13" t="s">
        <v>37</v>
      </c>
      <c r="AX4457" s="13" t="s">
        <v>76</v>
      </c>
      <c r="AY4457" s="154" t="s">
        <v>163</v>
      </c>
    </row>
    <row r="4458" spans="2:51" s="12" customFormat="1">
      <c r="B4458" s="147"/>
      <c r="D4458" s="141" t="s">
        <v>176</v>
      </c>
      <c r="E4458" s="148" t="s">
        <v>19</v>
      </c>
      <c r="F4458" s="149" t="s">
        <v>555</v>
      </c>
      <c r="H4458" s="148" t="s">
        <v>19</v>
      </c>
      <c r="I4458" s="150"/>
      <c r="L4458" s="147"/>
      <c r="M4458" s="151"/>
      <c r="T4458" s="152"/>
      <c r="AT4458" s="148" t="s">
        <v>176</v>
      </c>
      <c r="AU4458" s="148" t="s">
        <v>86</v>
      </c>
      <c r="AV4458" s="12" t="s">
        <v>84</v>
      </c>
      <c r="AW4458" s="12" t="s">
        <v>37</v>
      </c>
      <c r="AX4458" s="12" t="s">
        <v>76</v>
      </c>
      <c r="AY4458" s="148" t="s">
        <v>163</v>
      </c>
    </row>
    <row r="4459" spans="2:51" s="13" customFormat="1" ht="30.6">
      <c r="B4459" s="153"/>
      <c r="D4459" s="141" t="s">
        <v>176</v>
      </c>
      <c r="E4459" s="154" t="s">
        <v>19</v>
      </c>
      <c r="F4459" s="155" t="s">
        <v>936</v>
      </c>
      <c r="H4459" s="156">
        <v>-20.968</v>
      </c>
      <c r="I4459" s="157"/>
      <c r="L4459" s="153"/>
      <c r="M4459" s="158"/>
      <c r="T4459" s="159"/>
      <c r="AT4459" s="154" t="s">
        <v>176</v>
      </c>
      <c r="AU4459" s="154" t="s">
        <v>86</v>
      </c>
      <c r="AV4459" s="13" t="s">
        <v>86</v>
      </c>
      <c r="AW4459" s="13" t="s">
        <v>37</v>
      </c>
      <c r="AX4459" s="13" t="s">
        <v>76</v>
      </c>
      <c r="AY4459" s="154" t="s">
        <v>163</v>
      </c>
    </row>
    <row r="4460" spans="2:51" s="12" customFormat="1">
      <c r="B4460" s="147"/>
      <c r="D4460" s="141" t="s">
        <v>176</v>
      </c>
      <c r="E4460" s="148" t="s">
        <v>19</v>
      </c>
      <c r="F4460" s="149" t="s">
        <v>937</v>
      </c>
      <c r="H4460" s="148" t="s">
        <v>19</v>
      </c>
      <c r="I4460" s="150"/>
      <c r="L4460" s="147"/>
      <c r="M4460" s="151"/>
      <c r="T4460" s="152"/>
      <c r="AT4460" s="148" t="s">
        <v>176</v>
      </c>
      <c r="AU4460" s="148" t="s">
        <v>86</v>
      </c>
      <c r="AV4460" s="12" t="s">
        <v>84</v>
      </c>
      <c r="AW4460" s="12" t="s">
        <v>37</v>
      </c>
      <c r="AX4460" s="12" t="s">
        <v>76</v>
      </c>
      <c r="AY4460" s="148" t="s">
        <v>163</v>
      </c>
    </row>
    <row r="4461" spans="2:51" s="13" customFormat="1">
      <c r="B4461" s="153"/>
      <c r="D4461" s="141" t="s">
        <v>176</v>
      </c>
      <c r="E4461" s="154" t="s">
        <v>19</v>
      </c>
      <c r="F4461" s="155" t="s">
        <v>938</v>
      </c>
      <c r="H4461" s="156">
        <v>76.260000000000005</v>
      </c>
      <c r="I4461" s="157"/>
      <c r="L4461" s="153"/>
      <c r="M4461" s="158"/>
      <c r="T4461" s="159"/>
      <c r="AT4461" s="154" t="s">
        <v>176</v>
      </c>
      <c r="AU4461" s="154" t="s">
        <v>86</v>
      </c>
      <c r="AV4461" s="13" t="s">
        <v>86</v>
      </c>
      <c r="AW4461" s="13" t="s">
        <v>37</v>
      </c>
      <c r="AX4461" s="13" t="s">
        <v>76</v>
      </c>
      <c r="AY4461" s="154" t="s">
        <v>163</v>
      </c>
    </row>
    <row r="4462" spans="2:51" s="12" customFormat="1">
      <c r="B4462" s="147"/>
      <c r="D4462" s="141" t="s">
        <v>176</v>
      </c>
      <c r="E4462" s="148" t="s">
        <v>19</v>
      </c>
      <c r="F4462" s="149" t="s">
        <v>555</v>
      </c>
      <c r="H4462" s="148" t="s">
        <v>19</v>
      </c>
      <c r="I4462" s="150"/>
      <c r="L4462" s="147"/>
      <c r="M4462" s="151"/>
      <c r="T4462" s="152"/>
      <c r="AT4462" s="148" t="s">
        <v>176</v>
      </c>
      <c r="AU4462" s="148" t="s">
        <v>86</v>
      </c>
      <c r="AV4462" s="12" t="s">
        <v>84</v>
      </c>
      <c r="AW4462" s="12" t="s">
        <v>37</v>
      </c>
      <c r="AX4462" s="12" t="s">
        <v>76</v>
      </c>
      <c r="AY4462" s="148" t="s">
        <v>163</v>
      </c>
    </row>
    <row r="4463" spans="2:51" s="13" customFormat="1" ht="30.6">
      <c r="B4463" s="153"/>
      <c r="D4463" s="141" t="s">
        <v>176</v>
      </c>
      <c r="E4463" s="154" t="s">
        <v>19</v>
      </c>
      <c r="F4463" s="155" t="s">
        <v>939</v>
      </c>
      <c r="H4463" s="156">
        <v>-17.45</v>
      </c>
      <c r="I4463" s="157"/>
      <c r="L4463" s="153"/>
      <c r="M4463" s="158"/>
      <c r="T4463" s="159"/>
      <c r="AT4463" s="154" t="s">
        <v>176</v>
      </c>
      <c r="AU4463" s="154" t="s">
        <v>86</v>
      </c>
      <c r="AV4463" s="13" t="s">
        <v>86</v>
      </c>
      <c r="AW4463" s="13" t="s">
        <v>37</v>
      </c>
      <c r="AX4463" s="13" t="s">
        <v>76</v>
      </c>
      <c r="AY4463" s="154" t="s">
        <v>163</v>
      </c>
    </row>
    <row r="4464" spans="2:51" s="12" customFormat="1">
      <c r="B4464" s="147"/>
      <c r="D4464" s="141" t="s">
        <v>176</v>
      </c>
      <c r="E4464" s="148" t="s">
        <v>19</v>
      </c>
      <c r="F4464" s="149" t="s">
        <v>940</v>
      </c>
      <c r="H4464" s="148" t="s">
        <v>19</v>
      </c>
      <c r="I4464" s="150"/>
      <c r="L4464" s="147"/>
      <c r="M4464" s="151"/>
      <c r="T4464" s="152"/>
      <c r="AT4464" s="148" t="s">
        <v>176</v>
      </c>
      <c r="AU4464" s="148" t="s">
        <v>86</v>
      </c>
      <c r="AV4464" s="12" t="s">
        <v>84</v>
      </c>
      <c r="AW4464" s="12" t="s">
        <v>37</v>
      </c>
      <c r="AX4464" s="12" t="s">
        <v>76</v>
      </c>
      <c r="AY4464" s="148" t="s">
        <v>163</v>
      </c>
    </row>
    <row r="4465" spans="2:51" s="13" customFormat="1">
      <c r="B4465" s="153"/>
      <c r="D4465" s="141" t="s">
        <v>176</v>
      </c>
      <c r="E4465" s="154" t="s">
        <v>19</v>
      </c>
      <c r="F4465" s="155" t="s">
        <v>941</v>
      </c>
      <c r="H4465" s="156">
        <v>32.4</v>
      </c>
      <c r="I4465" s="157"/>
      <c r="L4465" s="153"/>
      <c r="M4465" s="158"/>
      <c r="T4465" s="159"/>
      <c r="AT4465" s="154" t="s">
        <v>176</v>
      </c>
      <c r="AU4465" s="154" t="s">
        <v>86</v>
      </c>
      <c r="AV4465" s="13" t="s">
        <v>86</v>
      </c>
      <c r="AW4465" s="13" t="s">
        <v>37</v>
      </c>
      <c r="AX4465" s="13" t="s">
        <v>76</v>
      </c>
      <c r="AY4465" s="154" t="s">
        <v>163</v>
      </c>
    </row>
    <row r="4466" spans="2:51" s="12" customFormat="1">
      <c r="B4466" s="147"/>
      <c r="D4466" s="141" t="s">
        <v>176</v>
      </c>
      <c r="E4466" s="148" t="s">
        <v>19</v>
      </c>
      <c r="F4466" s="149" t="s">
        <v>555</v>
      </c>
      <c r="H4466" s="148" t="s">
        <v>19</v>
      </c>
      <c r="I4466" s="150"/>
      <c r="L4466" s="147"/>
      <c r="M4466" s="151"/>
      <c r="T4466" s="152"/>
      <c r="AT4466" s="148" t="s">
        <v>176</v>
      </c>
      <c r="AU4466" s="148" t="s">
        <v>86</v>
      </c>
      <c r="AV4466" s="12" t="s">
        <v>84</v>
      </c>
      <c r="AW4466" s="12" t="s">
        <v>37</v>
      </c>
      <c r="AX4466" s="12" t="s">
        <v>76</v>
      </c>
      <c r="AY4466" s="148" t="s">
        <v>163</v>
      </c>
    </row>
    <row r="4467" spans="2:51" s="13" customFormat="1">
      <c r="B4467" s="153"/>
      <c r="D4467" s="141" t="s">
        <v>176</v>
      </c>
      <c r="E4467" s="154" t="s">
        <v>19</v>
      </c>
      <c r="F4467" s="155" t="s">
        <v>942</v>
      </c>
      <c r="H4467" s="156">
        <v>-3.3759999999999999</v>
      </c>
      <c r="I4467" s="157"/>
      <c r="L4467" s="153"/>
      <c r="M4467" s="158"/>
      <c r="T4467" s="159"/>
      <c r="AT4467" s="154" t="s">
        <v>176</v>
      </c>
      <c r="AU4467" s="154" t="s">
        <v>86</v>
      </c>
      <c r="AV4467" s="13" t="s">
        <v>86</v>
      </c>
      <c r="AW4467" s="13" t="s">
        <v>37</v>
      </c>
      <c r="AX4467" s="13" t="s">
        <v>76</v>
      </c>
      <c r="AY4467" s="154" t="s">
        <v>163</v>
      </c>
    </row>
    <row r="4468" spans="2:51" s="12" customFormat="1">
      <c r="B4468" s="147"/>
      <c r="D4468" s="141" t="s">
        <v>176</v>
      </c>
      <c r="E4468" s="148" t="s">
        <v>19</v>
      </c>
      <c r="F4468" s="149" t="s">
        <v>943</v>
      </c>
      <c r="H4468" s="148" t="s">
        <v>19</v>
      </c>
      <c r="I4468" s="150"/>
      <c r="L4468" s="147"/>
      <c r="M4468" s="151"/>
      <c r="T4468" s="152"/>
      <c r="AT4468" s="148" t="s">
        <v>176</v>
      </c>
      <c r="AU4468" s="148" t="s">
        <v>86</v>
      </c>
      <c r="AV4468" s="12" t="s">
        <v>84</v>
      </c>
      <c r="AW4468" s="12" t="s">
        <v>37</v>
      </c>
      <c r="AX4468" s="12" t="s">
        <v>76</v>
      </c>
      <c r="AY4468" s="148" t="s">
        <v>163</v>
      </c>
    </row>
    <row r="4469" spans="2:51" s="13" customFormat="1">
      <c r="B4469" s="153"/>
      <c r="D4469" s="141" t="s">
        <v>176</v>
      </c>
      <c r="E4469" s="154" t="s">
        <v>19</v>
      </c>
      <c r="F4469" s="155" t="s">
        <v>1030</v>
      </c>
      <c r="H4469" s="156">
        <v>5.32</v>
      </c>
      <c r="I4469" s="157"/>
      <c r="L4469" s="153"/>
      <c r="M4469" s="158"/>
      <c r="T4469" s="159"/>
      <c r="AT4469" s="154" t="s">
        <v>176</v>
      </c>
      <c r="AU4469" s="154" t="s">
        <v>86</v>
      </c>
      <c r="AV4469" s="13" t="s">
        <v>86</v>
      </c>
      <c r="AW4469" s="13" t="s">
        <v>37</v>
      </c>
      <c r="AX4469" s="13" t="s">
        <v>76</v>
      </c>
      <c r="AY4469" s="154" t="s">
        <v>163</v>
      </c>
    </row>
    <row r="4470" spans="2:51" s="12" customFormat="1">
      <c r="B4470" s="147"/>
      <c r="D4470" s="141" t="s">
        <v>176</v>
      </c>
      <c r="E4470" s="148" t="s">
        <v>19</v>
      </c>
      <c r="F4470" s="149" t="s">
        <v>1022</v>
      </c>
      <c r="H4470" s="148" t="s">
        <v>19</v>
      </c>
      <c r="I4470" s="150"/>
      <c r="L4470" s="147"/>
      <c r="M4470" s="151"/>
      <c r="T4470" s="152"/>
      <c r="AT4470" s="148" t="s">
        <v>176</v>
      </c>
      <c r="AU4470" s="148" t="s">
        <v>86</v>
      </c>
      <c r="AV4470" s="12" t="s">
        <v>84</v>
      </c>
      <c r="AW4470" s="12" t="s">
        <v>37</v>
      </c>
      <c r="AX4470" s="12" t="s">
        <v>76</v>
      </c>
      <c r="AY4470" s="148" t="s">
        <v>163</v>
      </c>
    </row>
    <row r="4471" spans="2:51" s="13" customFormat="1">
      <c r="B4471" s="153"/>
      <c r="D4471" s="141" t="s">
        <v>176</v>
      </c>
      <c r="E4471" s="154" t="s">
        <v>19</v>
      </c>
      <c r="F4471" s="155" t="s">
        <v>1031</v>
      </c>
      <c r="H4471" s="156">
        <v>2.7E-2</v>
      </c>
      <c r="I4471" s="157"/>
      <c r="L4471" s="153"/>
      <c r="M4471" s="158"/>
      <c r="T4471" s="159"/>
      <c r="AT4471" s="154" t="s">
        <v>176</v>
      </c>
      <c r="AU4471" s="154" t="s">
        <v>86</v>
      </c>
      <c r="AV4471" s="13" t="s">
        <v>86</v>
      </c>
      <c r="AW4471" s="13" t="s">
        <v>37</v>
      </c>
      <c r="AX4471" s="13" t="s">
        <v>76</v>
      </c>
      <c r="AY4471" s="154" t="s">
        <v>163</v>
      </c>
    </row>
    <row r="4472" spans="2:51" s="12" customFormat="1">
      <c r="B4472" s="147"/>
      <c r="D4472" s="141" t="s">
        <v>176</v>
      </c>
      <c r="E4472" s="148" t="s">
        <v>19</v>
      </c>
      <c r="F4472" s="149" t="s">
        <v>894</v>
      </c>
      <c r="H4472" s="148" t="s">
        <v>19</v>
      </c>
      <c r="I4472" s="150"/>
      <c r="L4472" s="147"/>
      <c r="M4472" s="151"/>
      <c r="T4472" s="152"/>
      <c r="AT4472" s="148" t="s">
        <v>176</v>
      </c>
      <c r="AU4472" s="148" t="s">
        <v>86</v>
      </c>
      <c r="AV4472" s="12" t="s">
        <v>84</v>
      </c>
      <c r="AW4472" s="12" t="s">
        <v>37</v>
      </c>
      <c r="AX4472" s="12" t="s">
        <v>76</v>
      </c>
      <c r="AY4472" s="148" t="s">
        <v>163</v>
      </c>
    </row>
    <row r="4473" spans="2:51" s="13" customFormat="1">
      <c r="B4473" s="153"/>
      <c r="D4473" s="141" t="s">
        <v>176</v>
      </c>
      <c r="E4473" s="154" t="s">
        <v>19</v>
      </c>
      <c r="F4473" s="155" t="s">
        <v>946</v>
      </c>
      <c r="H4473" s="156">
        <v>4.5</v>
      </c>
      <c r="I4473" s="157"/>
      <c r="L4473" s="153"/>
      <c r="M4473" s="158"/>
      <c r="T4473" s="159"/>
      <c r="AT4473" s="154" t="s">
        <v>176</v>
      </c>
      <c r="AU4473" s="154" t="s">
        <v>86</v>
      </c>
      <c r="AV4473" s="13" t="s">
        <v>86</v>
      </c>
      <c r="AW4473" s="13" t="s">
        <v>37</v>
      </c>
      <c r="AX4473" s="13" t="s">
        <v>76</v>
      </c>
      <c r="AY4473" s="154" t="s">
        <v>163</v>
      </c>
    </row>
    <row r="4474" spans="2:51" s="13" customFormat="1">
      <c r="B4474" s="153"/>
      <c r="D4474" s="141" t="s">
        <v>176</v>
      </c>
      <c r="E4474" s="154" t="s">
        <v>19</v>
      </c>
      <c r="F4474" s="155" t="s">
        <v>983</v>
      </c>
      <c r="H4474" s="156">
        <v>0.76800000000000002</v>
      </c>
      <c r="I4474" s="157"/>
      <c r="L4474" s="153"/>
      <c r="M4474" s="158"/>
      <c r="T4474" s="159"/>
      <c r="AT4474" s="154" t="s">
        <v>176</v>
      </c>
      <c r="AU4474" s="154" t="s">
        <v>86</v>
      </c>
      <c r="AV4474" s="13" t="s">
        <v>86</v>
      </c>
      <c r="AW4474" s="13" t="s">
        <v>37</v>
      </c>
      <c r="AX4474" s="13" t="s">
        <v>76</v>
      </c>
      <c r="AY4474" s="154" t="s">
        <v>163</v>
      </c>
    </row>
    <row r="4475" spans="2:51" s="13" customFormat="1">
      <c r="B4475" s="153"/>
      <c r="D4475" s="141" t="s">
        <v>176</v>
      </c>
      <c r="E4475" s="154" t="s">
        <v>19</v>
      </c>
      <c r="F4475" s="155" t="s">
        <v>984</v>
      </c>
      <c r="H4475" s="156">
        <v>1.2</v>
      </c>
      <c r="I4475" s="157"/>
      <c r="L4475" s="153"/>
      <c r="M4475" s="158"/>
      <c r="T4475" s="159"/>
      <c r="AT4475" s="154" t="s">
        <v>176</v>
      </c>
      <c r="AU4475" s="154" t="s">
        <v>86</v>
      </c>
      <c r="AV4475" s="13" t="s">
        <v>86</v>
      </c>
      <c r="AW4475" s="13" t="s">
        <v>37</v>
      </c>
      <c r="AX4475" s="13" t="s">
        <v>76</v>
      </c>
      <c r="AY4475" s="154" t="s">
        <v>163</v>
      </c>
    </row>
    <row r="4476" spans="2:51" s="13" customFormat="1">
      <c r="B4476" s="153"/>
      <c r="D4476" s="141" t="s">
        <v>176</v>
      </c>
      <c r="E4476" s="154" t="s">
        <v>19</v>
      </c>
      <c r="F4476" s="155" t="s">
        <v>896</v>
      </c>
      <c r="H4476" s="156">
        <v>0.34499999999999997</v>
      </c>
      <c r="I4476" s="157"/>
      <c r="L4476" s="153"/>
      <c r="M4476" s="158"/>
      <c r="T4476" s="159"/>
      <c r="AT4476" s="154" t="s">
        <v>176</v>
      </c>
      <c r="AU4476" s="154" t="s">
        <v>86</v>
      </c>
      <c r="AV4476" s="13" t="s">
        <v>86</v>
      </c>
      <c r="AW4476" s="13" t="s">
        <v>37</v>
      </c>
      <c r="AX4476" s="13" t="s">
        <v>76</v>
      </c>
      <c r="AY4476" s="154" t="s">
        <v>163</v>
      </c>
    </row>
    <row r="4477" spans="2:51" s="12" customFormat="1">
      <c r="B4477" s="147"/>
      <c r="D4477" s="141" t="s">
        <v>176</v>
      </c>
      <c r="E4477" s="148" t="s">
        <v>19</v>
      </c>
      <c r="F4477" s="149" t="s">
        <v>558</v>
      </c>
      <c r="H4477" s="148" t="s">
        <v>19</v>
      </c>
      <c r="I4477" s="150"/>
      <c r="L4477" s="147"/>
      <c r="M4477" s="151"/>
      <c r="T4477" s="152"/>
      <c r="AT4477" s="148" t="s">
        <v>176</v>
      </c>
      <c r="AU4477" s="148" t="s">
        <v>86</v>
      </c>
      <c r="AV4477" s="12" t="s">
        <v>84</v>
      </c>
      <c r="AW4477" s="12" t="s">
        <v>37</v>
      </c>
      <c r="AX4477" s="12" t="s">
        <v>76</v>
      </c>
      <c r="AY4477" s="148" t="s">
        <v>163</v>
      </c>
    </row>
    <row r="4478" spans="2:51" s="12" customFormat="1">
      <c r="B4478" s="147"/>
      <c r="D4478" s="141" t="s">
        <v>176</v>
      </c>
      <c r="E4478" s="148" t="s">
        <v>19</v>
      </c>
      <c r="F4478" s="149" t="s">
        <v>947</v>
      </c>
      <c r="H4478" s="148" t="s">
        <v>19</v>
      </c>
      <c r="I4478" s="150"/>
      <c r="L4478" s="147"/>
      <c r="M4478" s="151"/>
      <c r="T4478" s="152"/>
      <c r="AT4478" s="148" t="s">
        <v>176</v>
      </c>
      <c r="AU4478" s="148" t="s">
        <v>86</v>
      </c>
      <c r="AV4478" s="12" t="s">
        <v>84</v>
      </c>
      <c r="AW4478" s="12" t="s">
        <v>37</v>
      </c>
      <c r="AX4478" s="12" t="s">
        <v>76</v>
      </c>
      <c r="AY4478" s="148" t="s">
        <v>163</v>
      </c>
    </row>
    <row r="4479" spans="2:51" s="13" customFormat="1">
      <c r="B4479" s="153"/>
      <c r="D4479" s="141" t="s">
        <v>176</v>
      </c>
      <c r="E4479" s="154" t="s">
        <v>19</v>
      </c>
      <c r="F4479" s="155" t="s">
        <v>948</v>
      </c>
      <c r="H4479" s="156">
        <v>55.08</v>
      </c>
      <c r="I4479" s="157"/>
      <c r="L4479" s="153"/>
      <c r="M4479" s="158"/>
      <c r="T4479" s="159"/>
      <c r="AT4479" s="154" t="s">
        <v>176</v>
      </c>
      <c r="AU4479" s="154" t="s">
        <v>86</v>
      </c>
      <c r="AV4479" s="13" t="s">
        <v>86</v>
      </c>
      <c r="AW4479" s="13" t="s">
        <v>37</v>
      </c>
      <c r="AX4479" s="13" t="s">
        <v>76</v>
      </c>
      <c r="AY4479" s="154" t="s">
        <v>163</v>
      </c>
    </row>
    <row r="4480" spans="2:51" s="12" customFormat="1">
      <c r="B4480" s="147"/>
      <c r="D4480" s="141" t="s">
        <v>176</v>
      </c>
      <c r="E4480" s="148" t="s">
        <v>19</v>
      </c>
      <c r="F4480" s="149" t="s">
        <v>555</v>
      </c>
      <c r="H4480" s="148" t="s">
        <v>19</v>
      </c>
      <c r="I4480" s="150"/>
      <c r="L4480" s="147"/>
      <c r="M4480" s="151"/>
      <c r="T4480" s="152"/>
      <c r="AT4480" s="148" t="s">
        <v>176</v>
      </c>
      <c r="AU4480" s="148" t="s">
        <v>86</v>
      </c>
      <c r="AV4480" s="12" t="s">
        <v>84</v>
      </c>
      <c r="AW4480" s="12" t="s">
        <v>37</v>
      </c>
      <c r="AX4480" s="12" t="s">
        <v>76</v>
      </c>
      <c r="AY4480" s="148" t="s">
        <v>163</v>
      </c>
    </row>
    <row r="4481" spans="2:51" s="13" customFormat="1" ht="30.6">
      <c r="B4481" s="153"/>
      <c r="D4481" s="141" t="s">
        <v>176</v>
      </c>
      <c r="E4481" s="154" t="s">
        <v>19</v>
      </c>
      <c r="F4481" s="155" t="s">
        <v>949</v>
      </c>
      <c r="H4481" s="156">
        <v>-13.106999999999999</v>
      </c>
      <c r="I4481" s="157"/>
      <c r="L4481" s="153"/>
      <c r="M4481" s="158"/>
      <c r="T4481" s="159"/>
      <c r="AT4481" s="154" t="s">
        <v>176</v>
      </c>
      <c r="AU4481" s="154" t="s">
        <v>86</v>
      </c>
      <c r="AV4481" s="13" t="s">
        <v>86</v>
      </c>
      <c r="AW4481" s="13" t="s">
        <v>37</v>
      </c>
      <c r="AX4481" s="13" t="s">
        <v>76</v>
      </c>
      <c r="AY4481" s="154" t="s">
        <v>163</v>
      </c>
    </row>
    <row r="4482" spans="2:51" s="12" customFormat="1">
      <c r="B4482" s="147"/>
      <c r="D4482" s="141" t="s">
        <v>176</v>
      </c>
      <c r="E4482" s="148" t="s">
        <v>19</v>
      </c>
      <c r="F4482" s="149" t="s">
        <v>950</v>
      </c>
      <c r="H4482" s="148" t="s">
        <v>19</v>
      </c>
      <c r="I4482" s="150"/>
      <c r="L4482" s="147"/>
      <c r="M4482" s="151"/>
      <c r="T4482" s="152"/>
      <c r="AT4482" s="148" t="s">
        <v>176</v>
      </c>
      <c r="AU4482" s="148" t="s">
        <v>86</v>
      </c>
      <c r="AV4482" s="12" t="s">
        <v>84</v>
      </c>
      <c r="AW4482" s="12" t="s">
        <v>37</v>
      </c>
      <c r="AX4482" s="12" t="s">
        <v>76</v>
      </c>
      <c r="AY4482" s="148" t="s">
        <v>163</v>
      </c>
    </row>
    <row r="4483" spans="2:51" s="13" customFormat="1">
      <c r="B4483" s="153"/>
      <c r="D4483" s="141" t="s">
        <v>176</v>
      </c>
      <c r="E4483" s="154" t="s">
        <v>19</v>
      </c>
      <c r="F4483" s="155" t="s">
        <v>951</v>
      </c>
      <c r="H4483" s="156">
        <v>41.31</v>
      </c>
      <c r="I4483" s="157"/>
      <c r="L4483" s="153"/>
      <c r="M4483" s="158"/>
      <c r="T4483" s="159"/>
      <c r="AT4483" s="154" t="s">
        <v>176</v>
      </c>
      <c r="AU4483" s="154" t="s">
        <v>86</v>
      </c>
      <c r="AV4483" s="13" t="s">
        <v>86</v>
      </c>
      <c r="AW4483" s="13" t="s">
        <v>37</v>
      </c>
      <c r="AX4483" s="13" t="s">
        <v>76</v>
      </c>
      <c r="AY4483" s="154" t="s">
        <v>163</v>
      </c>
    </row>
    <row r="4484" spans="2:51" s="12" customFormat="1">
      <c r="B4484" s="147"/>
      <c r="D4484" s="141" t="s">
        <v>176</v>
      </c>
      <c r="E4484" s="148" t="s">
        <v>19</v>
      </c>
      <c r="F4484" s="149" t="s">
        <v>555</v>
      </c>
      <c r="H4484" s="148" t="s">
        <v>19</v>
      </c>
      <c r="I4484" s="150"/>
      <c r="L4484" s="147"/>
      <c r="M4484" s="151"/>
      <c r="T4484" s="152"/>
      <c r="AT4484" s="148" t="s">
        <v>176</v>
      </c>
      <c r="AU4484" s="148" t="s">
        <v>86</v>
      </c>
      <c r="AV4484" s="12" t="s">
        <v>84</v>
      </c>
      <c r="AW4484" s="12" t="s">
        <v>37</v>
      </c>
      <c r="AX4484" s="12" t="s">
        <v>76</v>
      </c>
      <c r="AY4484" s="148" t="s">
        <v>163</v>
      </c>
    </row>
    <row r="4485" spans="2:51" s="13" customFormat="1">
      <c r="B4485" s="153"/>
      <c r="D4485" s="141" t="s">
        <v>176</v>
      </c>
      <c r="E4485" s="154" t="s">
        <v>19</v>
      </c>
      <c r="F4485" s="155" t="s">
        <v>952</v>
      </c>
      <c r="H4485" s="156">
        <v>-6.5549999999999997</v>
      </c>
      <c r="I4485" s="157"/>
      <c r="L4485" s="153"/>
      <c r="M4485" s="158"/>
      <c r="T4485" s="159"/>
      <c r="AT4485" s="154" t="s">
        <v>176</v>
      </c>
      <c r="AU4485" s="154" t="s">
        <v>86</v>
      </c>
      <c r="AV4485" s="13" t="s">
        <v>86</v>
      </c>
      <c r="AW4485" s="13" t="s">
        <v>37</v>
      </c>
      <c r="AX4485" s="13" t="s">
        <v>76</v>
      </c>
      <c r="AY4485" s="154" t="s">
        <v>163</v>
      </c>
    </row>
    <row r="4486" spans="2:51" s="12" customFormat="1">
      <c r="B4486" s="147"/>
      <c r="D4486" s="141" t="s">
        <v>176</v>
      </c>
      <c r="E4486" s="148" t="s">
        <v>19</v>
      </c>
      <c r="F4486" s="149" t="s">
        <v>953</v>
      </c>
      <c r="H4486" s="148" t="s">
        <v>19</v>
      </c>
      <c r="I4486" s="150"/>
      <c r="L4486" s="147"/>
      <c r="M4486" s="151"/>
      <c r="T4486" s="152"/>
      <c r="AT4486" s="148" t="s">
        <v>176</v>
      </c>
      <c r="AU4486" s="148" t="s">
        <v>86</v>
      </c>
      <c r="AV4486" s="12" t="s">
        <v>84</v>
      </c>
      <c r="AW4486" s="12" t="s">
        <v>37</v>
      </c>
      <c r="AX4486" s="12" t="s">
        <v>76</v>
      </c>
      <c r="AY4486" s="148" t="s">
        <v>163</v>
      </c>
    </row>
    <row r="4487" spans="2:51" s="13" customFormat="1">
      <c r="B4487" s="153"/>
      <c r="D4487" s="141" t="s">
        <v>176</v>
      </c>
      <c r="E4487" s="154" t="s">
        <v>19</v>
      </c>
      <c r="F4487" s="155" t="s">
        <v>1032</v>
      </c>
      <c r="H4487" s="156">
        <v>5.67</v>
      </c>
      <c r="I4487" s="157"/>
      <c r="L4487" s="153"/>
      <c r="M4487" s="158"/>
      <c r="T4487" s="159"/>
      <c r="AT4487" s="154" t="s">
        <v>176</v>
      </c>
      <c r="AU4487" s="154" t="s">
        <v>86</v>
      </c>
      <c r="AV4487" s="13" t="s">
        <v>86</v>
      </c>
      <c r="AW4487" s="13" t="s">
        <v>37</v>
      </c>
      <c r="AX4487" s="13" t="s">
        <v>76</v>
      </c>
      <c r="AY4487" s="154" t="s">
        <v>163</v>
      </c>
    </row>
    <row r="4488" spans="2:51" s="12" customFormat="1">
      <c r="B4488" s="147"/>
      <c r="D4488" s="141" t="s">
        <v>176</v>
      </c>
      <c r="E4488" s="148" t="s">
        <v>19</v>
      </c>
      <c r="F4488" s="149" t="s">
        <v>1022</v>
      </c>
      <c r="H4488" s="148" t="s">
        <v>19</v>
      </c>
      <c r="I4488" s="150"/>
      <c r="L4488" s="147"/>
      <c r="M4488" s="151"/>
      <c r="T4488" s="152"/>
      <c r="AT4488" s="148" t="s">
        <v>176</v>
      </c>
      <c r="AU4488" s="148" t="s">
        <v>86</v>
      </c>
      <c r="AV4488" s="12" t="s">
        <v>84</v>
      </c>
      <c r="AW4488" s="12" t="s">
        <v>37</v>
      </c>
      <c r="AX4488" s="12" t="s">
        <v>76</v>
      </c>
      <c r="AY4488" s="148" t="s">
        <v>163</v>
      </c>
    </row>
    <row r="4489" spans="2:51" s="13" customFormat="1">
      <c r="B4489" s="153"/>
      <c r="D4489" s="141" t="s">
        <v>176</v>
      </c>
      <c r="E4489" s="154" t="s">
        <v>19</v>
      </c>
      <c r="F4489" s="155" t="s">
        <v>1023</v>
      </c>
      <c r="H4489" s="156">
        <v>2.1000000000000001E-2</v>
      </c>
      <c r="I4489" s="157"/>
      <c r="L4489" s="153"/>
      <c r="M4489" s="158"/>
      <c r="T4489" s="159"/>
      <c r="AT4489" s="154" t="s">
        <v>176</v>
      </c>
      <c r="AU4489" s="154" t="s">
        <v>86</v>
      </c>
      <c r="AV4489" s="13" t="s">
        <v>86</v>
      </c>
      <c r="AW4489" s="13" t="s">
        <v>37</v>
      </c>
      <c r="AX4489" s="13" t="s">
        <v>76</v>
      </c>
      <c r="AY4489" s="154" t="s">
        <v>163</v>
      </c>
    </row>
    <row r="4490" spans="2:51" s="12" customFormat="1">
      <c r="B4490" s="147"/>
      <c r="D4490" s="141" t="s">
        <v>176</v>
      </c>
      <c r="E4490" s="148" t="s">
        <v>19</v>
      </c>
      <c r="F4490" s="149" t="s">
        <v>955</v>
      </c>
      <c r="H4490" s="148" t="s">
        <v>19</v>
      </c>
      <c r="I4490" s="150"/>
      <c r="L4490" s="147"/>
      <c r="M4490" s="151"/>
      <c r="T4490" s="152"/>
      <c r="AT4490" s="148" t="s">
        <v>176</v>
      </c>
      <c r="AU4490" s="148" t="s">
        <v>86</v>
      </c>
      <c r="AV4490" s="12" t="s">
        <v>84</v>
      </c>
      <c r="AW4490" s="12" t="s">
        <v>37</v>
      </c>
      <c r="AX4490" s="12" t="s">
        <v>76</v>
      </c>
      <c r="AY4490" s="148" t="s">
        <v>163</v>
      </c>
    </row>
    <row r="4491" spans="2:51" s="13" customFormat="1">
      <c r="B4491" s="153"/>
      <c r="D4491" s="141" t="s">
        <v>176</v>
      </c>
      <c r="E4491" s="154" t="s">
        <v>19</v>
      </c>
      <c r="F4491" s="155" t="s">
        <v>1033</v>
      </c>
      <c r="H4491" s="156">
        <v>3.22</v>
      </c>
      <c r="I4491" s="157"/>
      <c r="L4491" s="153"/>
      <c r="M4491" s="158"/>
      <c r="T4491" s="159"/>
      <c r="AT4491" s="154" t="s">
        <v>176</v>
      </c>
      <c r="AU4491" s="154" t="s">
        <v>86</v>
      </c>
      <c r="AV4491" s="13" t="s">
        <v>86</v>
      </c>
      <c r="AW4491" s="13" t="s">
        <v>37</v>
      </c>
      <c r="AX4491" s="13" t="s">
        <v>76</v>
      </c>
      <c r="AY4491" s="154" t="s">
        <v>163</v>
      </c>
    </row>
    <row r="4492" spans="2:51" s="12" customFormat="1">
      <c r="B4492" s="147"/>
      <c r="D4492" s="141" t="s">
        <v>176</v>
      </c>
      <c r="E4492" s="148" t="s">
        <v>19</v>
      </c>
      <c r="F4492" s="149" t="s">
        <v>1022</v>
      </c>
      <c r="H4492" s="148" t="s">
        <v>19</v>
      </c>
      <c r="I4492" s="150"/>
      <c r="L4492" s="147"/>
      <c r="M4492" s="151"/>
      <c r="T4492" s="152"/>
      <c r="AT4492" s="148" t="s">
        <v>176</v>
      </c>
      <c r="AU4492" s="148" t="s">
        <v>86</v>
      </c>
      <c r="AV4492" s="12" t="s">
        <v>84</v>
      </c>
      <c r="AW4492" s="12" t="s">
        <v>37</v>
      </c>
      <c r="AX4492" s="12" t="s">
        <v>76</v>
      </c>
      <c r="AY4492" s="148" t="s">
        <v>163</v>
      </c>
    </row>
    <row r="4493" spans="2:51" s="13" customFormat="1">
      <c r="B4493" s="153"/>
      <c r="D4493" s="141" t="s">
        <v>176</v>
      </c>
      <c r="E4493" s="154" t="s">
        <v>19</v>
      </c>
      <c r="F4493" s="155" t="s">
        <v>1023</v>
      </c>
      <c r="H4493" s="156">
        <v>2.1000000000000001E-2</v>
      </c>
      <c r="I4493" s="157"/>
      <c r="L4493" s="153"/>
      <c r="M4493" s="158"/>
      <c r="T4493" s="159"/>
      <c r="AT4493" s="154" t="s">
        <v>176</v>
      </c>
      <c r="AU4493" s="154" t="s">
        <v>86</v>
      </c>
      <c r="AV4493" s="13" t="s">
        <v>86</v>
      </c>
      <c r="AW4493" s="13" t="s">
        <v>37</v>
      </c>
      <c r="AX4493" s="13" t="s">
        <v>76</v>
      </c>
      <c r="AY4493" s="154" t="s">
        <v>163</v>
      </c>
    </row>
    <row r="4494" spans="2:51" s="12" customFormat="1">
      <c r="B4494" s="147"/>
      <c r="D4494" s="141" t="s">
        <v>176</v>
      </c>
      <c r="E4494" s="148" t="s">
        <v>19</v>
      </c>
      <c r="F4494" s="149" t="s">
        <v>957</v>
      </c>
      <c r="H4494" s="148" t="s">
        <v>19</v>
      </c>
      <c r="I4494" s="150"/>
      <c r="L4494" s="147"/>
      <c r="M4494" s="151"/>
      <c r="T4494" s="152"/>
      <c r="AT4494" s="148" t="s">
        <v>176</v>
      </c>
      <c r="AU4494" s="148" t="s">
        <v>86</v>
      </c>
      <c r="AV4494" s="12" t="s">
        <v>84</v>
      </c>
      <c r="AW4494" s="12" t="s">
        <v>37</v>
      </c>
      <c r="AX4494" s="12" t="s">
        <v>76</v>
      </c>
      <c r="AY4494" s="148" t="s">
        <v>163</v>
      </c>
    </row>
    <row r="4495" spans="2:51" s="13" customFormat="1">
      <c r="B4495" s="153"/>
      <c r="D4495" s="141" t="s">
        <v>176</v>
      </c>
      <c r="E4495" s="154" t="s">
        <v>19</v>
      </c>
      <c r="F4495" s="155" t="s">
        <v>958</v>
      </c>
      <c r="H4495" s="156">
        <v>22.41</v>
      </c>
      <c r="I4495" s="157"/>
      <c r="L4495" s="153"/>
      <c r="M4495" s="158"/>
      <c r="T4495" s="159"/>
      <c r="AT4495" s="154" t="s">
        <v>176</v>
      </c>
      <c r="AU4495" s="154" t="s">
        <v>86</v>
      </c>
      <c r="AV4495" s="13" t="s">
        <v>86</v>
      </c>
      <c r="AW4495" s="13" t="s">
        <v>37</v>
      </c>
      <c r="AX4495" s="13" t="s">
        <v>76</v>
      </c>
      <c r="AY4495" s="154" t="s">
        <v>163</v>
      </c>
    </row>
    <row r="4496" spans="2:51" s="12" customFormat="1">
      <c r="B4496" s="147"/>
      <c r="D4496" s="141" t="s">
        <v>176</v>
      </c>
      <c r="E4496" s="148" t="s">
        <v>19</v>
      </c>
      <c r="F4496" s="149" t="s">
        <v>555</v>
      </c>
      <c r="H4496" s="148" t="s">
        <v>19</v>
      </c>
      <c r="I4496" s="150"/>
      <c r="L4496" s="147"/>
      <c r="M4496" s="151"/>
      <c r="T4496" s="152"/>
      <c r="AT4496" s="148" t="s">
        <v>176</v>
      </c>
      <c r="AU4496" s="148" t="s">
        <v>86</v>
      </c>
      <c r="AV4496" s="12" t="s">
        <v>84</v>
      </c>
      <c r="AW4496" s="12" t="s">
        <v>37</v>
      </c>
      <c r="AX4496" s="12" t="s">
        <v>76</v>
      </c>
      <c r="AY4496" s="148" t="s">
        <v>163</v>
      </c>
    </row>
    <row r="4497" spans="2:51" s="13" customFormat="1">
      <c r="B4497" s="153"/>
      <c r="D4497" s="141" t="s">
        <v>176</v>
      </c>
      <c r="E4497" s="154" t="s">
        <v>19</v>
      </c>
      <c r="F4497" s="155" t="s">
        <v>921</v>
      </c>
      <c r="H4497" s="156">
        <v>-1.5760000000000001</v>
      </c>
      <c r="I4497" s="157"/>
      <c r="L4497" s="153"/>
      <c r="M4497" s="158"/>
      <c r="T4497" s="159"/>
      <c r="AT4497" s="154" t="s">
        <v>176</v>
      </c>
      <c r="AU4497" s="154" t="s">
        <v>86</v>
      </c>
      <c r="AV4497" s="13" t="s">
        <v>86</v>
      </c>
      <c r="AW4497" s="13" t="s">
        <v>37</v>
      </c>
      <c r="AX4497" s="13" t="s">
        <v>76</v>
      </c>
      <c r="AY4497" s="154" t="s">
        <v>163</v>
      </c>
    </row>
    <row r="4498" spans="2:51" s="12" customFormat="1">
      <c r="B4498" s="147"/>
      <c r="D4498" s="141" t="s">
        <v>176</v>
      </c>
      <c r="E4498" s="148" t="s">
        <v>19</v>
      </c>
      <c r="F4498" s="149" t="s">
        <v>959</v>
      </c>
      <c r="H4498" s="148" t="s">
        <v>19</v>
      </c>
      <c r="I4498" s="150"/>
      <c r="L4498" s="147"/>
      <c r="M4498" s="151"/>
      <c r="T4498" s="152"/>
      <c r="AT4498" s="148" t="s">
        <v>176</v>
      </c>
      <c r="AU4498" s="148" t="s">
        <v>86</v>
      </c>
      <c r="AV4498" s="12" t="s">
        <v>84</v>
      </c>
      <c r="AW4498" s="12" t="s">
        <v>37</v>
      </c>
      <c r="AX4498" s="12" t="s">
        <v>76</v>
      </c>
      <c r="AY4498" s="148" t="s">
        <v>163</v>
      </c>
    </row>
    <row r="4499" spans="2:51" s="13" customFormat="1" ht="20.399999999999999">
      <c r="B4499" s="153"/>
      <c r="D4499" s="141" t="s">
        <v>176</v>
      </c>
      <c r="E4499" s="154" t="s">
        <v>19</v>
      </c>
      <c r="F4499" s="155" t="s">
        <v>923</v>
      </c>
      <c r="H4499" s="156">
        <v>49.95</v>
      </c>
      <c r="I4499" s="157"/>
      <c r="L4499" s="153"/>
      <c r="M4499" s="158"/>
      <c r="T4499" s="159"/>
      <c r="AT4499" s="154" t="s">
        <v>176</v>
      </c>
      <c r="AU4499" s="154" t="s">
        <v>86</v>
      </c>
      <c r="AV4499" s="13" t="s">
        <v>86</v>
      </c>
      <c r="AW4499" s="13" t="s">
        <v>37</v>
      </c>
      <c r="AX4499" s="13" t="s">
        <v>76</v>
      </c>
      <c r="AY4499" s="154" t="s">
        <v>163</v>
      </c>
    </row>
    <row r="4500" spans="2:51" s="12" customFormat="1">
      <c r="B4500" s="147"/>
      <c r="D4500" s="141" t="s">
        <v>176</v>
      </c>
      <c r="E4500" s="148" t="s">
        <v>19</v>
      </c>
      <c r="F4500" s="149" t="s">
        <v>555</v>
      </c>
      <c r="H4500" s="148" t="s">
        <v>19</v>
      </c>
      <c r="I4500" s="150"/>
      <c r="L4500" s="147"/>
      <c r="M4500" s="151"/>
      <c r="T4500" s="152"/>
      <c r="AT4500" s="148" t="s">
        <v>176</v>
      </c>
      <c r="AU4500" s="148" t="s">
        <v>86</v>
      </c>
      <c r="AV4500" s="12" t="s">
        <v>84</v>
      </c>
      <c r="AW4500" s="12" t="s">
        <v>37</v>
      </c>
      <c r="AX4500" s="12" t="s">
        <v>76</v>
      </c>
      <c r="AY4500" s="148" t="s">
        <v>163</v>
      </c>
    </row>
    <row r="4501" spans="2:51" s="13" customFormat="1">
      <c r="B4501" s="153"/>
      <c r="D4501" s="141" t="s">
        <v>176</v>
      </c>
      <c r="E4501" s="154" t="s">
        <v>19</v>
      </c>
      <c r="F4501" s="155" t="s">
        <v>924</v>
      </c>
      <c r="H4501" s="156">
        <v>-8.8559999999999999</v>
      </c>
      <c r="I4501" s="157"/>
      <c r="L4501" s="153"/>
      <c r="M4501" s="158"/>
      <c r="T4501" s="159"/>
      <c r="AT4501" s="154" t="s">
        <v>176</v>
      </c>
      <c r="AU4501" s="154" t="s">
        <v>86</v>
      </c>
      <c r="AV4501" s="13" t="s">
        <v>86</v>
      </c>
      <c r="AW4501" s="13" t="s">
        <v>37</v>
      </c>
      <c r="AX4501" s="13" t="s">
        <v>76</v>
      </c>
      <c r="AY4501" s="154" t="s">
        <v>163</v>
      </c>
    </row>
    <row r="4502" spans="2:51" s="12" customFormat="1">
      <c r="B4502" s="147"/>
      <c r="D4502" s="141" t="s">
        <v>176</v>
      </c>
      <c r="E4502" s="148" t="s">
        <v>19</v>
      </c>
      <c r="F4502" s="149" t="s">
        <v>960</v>
      </c>
      <c r="H4502" s="148" t="s">
        <v>19</v>
      </c>
      <c r="I4502" s="150"/>
      <c r="L4502" s="147"/>
      <c r="M4502" s="151"/>
      <c r="T4502" s="152"/>
      <c r="AT4502" s="148" t="s">
        <v>176</v>
      </c>
      <c r="AU4502" s="148" t="s">
        <v>86</v>
      </c>
      <c r="AV4502" s="12" t="s">
        <v>84</v>
      </c>
      <c r="AW4502" s="12" t="s">
        <v>37</v>
      </c>
      <c r="AX4502" s="12" t="s">
        <v>76</v>
      </c>
      <c r="AY4502" s="148" t="s">
        <v>163</v>
      </c>
    </row>
    <row r="4503" spans="2:51" s="13" customFormat="1" ht="20.399999999999999">
      <c r="B4503" s="153"/>
      <c r="D4503" s="141" t="s">
        <v>176</v>
      </c>
      <c r="E4503" s="154" t="s">
        <v>19</v>
      </c>
      <c r="F4503" s="155" t="s">
        <v>1027</v>
      </c>
      <c r="H4503" s="156">
        <v>15.12</v>
      </c>
      <c r="I4503" s="157"/>
      <c r="L4503" s="153"/>
      <c r="M4503" s="158"/>
      <c r="T4503" s="159"/>
      <c r="AT4503" s="154" t="s">
        <v>176</v>
      </c>
      <c r="AU4503" s="154" t="s">
        <v>86</v>
      </c>
      <c r="AV4503" s="13" t="s">
        <v>86</v>
      </c>
      <c r="AW4503" s="13" t="s">
        <v>37</v>
      </c>
      <c r="AX4503" s="13" t="s">
        <v>76</v>
      </c>
      <c r="AY4503" s="154" t="s">
        <v>163</v>
      </c>
    </row>
    <row r="4504" spans="2:51" s="12" customFormat="1">
      <c r="B4504" s="147"/>
      <c r="D4504" s="141" t="s">
        <v>176</v>
      </c>
      <c r="E4504" s="148" t="s">
        <v>19</v>
      </c>
      <c r="F4504" s="149" t="s">
        <v>555</v>
      </c>
      <c r="H4504" s="148" t="s">
        <v>19</v>
      </c>
      <c r="I4504" s="150"/>
      <c r="L4504" s="147"/>
      <c r="M4504" s="151"/>
      <c r="T4504" s="152"/>
      <c r="AT4504" s="148" t="s">
        <v>176</v>
      </c>
      <c r="AU4504" s="148" t="s">
        <v>86</v>
      </c>
      <c r="AV4504" s="12" t="s">
        <v>84</v>
      </c>
      <c r="AW4504" s="12" t="s">
        <v>37</v>
      </c>
      <c r="AX4504" s="12" t="s">
        <v>76</v>
      </c>
      <c r="AY4504" s="148" t="s">
        <v>163</v>
      </c>
    </row>
    <row r="4505" spans="2:51" s="13" customFormat="1">
      <c r="B4505" s="153"/>
      <c r="D4505" s="141" t="s">
        <v>176</v>
      </c>
      <c r="E4505" s="154" t="s">
        <v>19</v>
      </c>
      <c r="F4505" s="155" t="s">
        <v>1028</v>
      </c>
      <c r="H4505" s="156">
        <v>-1.92</v>
      </c>
      <c r="I4505" s="157"/>
      <c r="L4505" s="153"/>
      <c r="M4505" s="158"/>
      <c r="T4505" s="159"/>
      <c r="AT4505" s="154" t="s">
        <v>176</v>
      </c>
      <c r="AU4505" s="154" t="s">
        <v>86</v>
      </c>
      <c r="AV4505" s="13" t="s">
        <v>86</v>
      </c>
      <c r="AW4505" s="13" t="s">
        <v>37</v>
      </c>
      <c r="AX4505" s="13" t="s">
        <v>76</v>
      </c>
      <c r="AY4505" s="154" t="s">
        <v>163</v>
      </c>
    </row>
    <row r="4506" spans="2:51" s="12" customFormat="1">
      <c r="B4506" s="147"/>
      <c r="D4506" s="141" t="s">
        <v>176</v>
      </c>
      <c r="E4506" s="148" t="s">
        <v>19</v>
      </c>
      <c r="F4506" s="149" t="s">
        <v>1022</v>
      </c>
      <c r="H4506" s="148" t="s">
        <v>19</v>
      </c>
      <c r="I4506" s="150"/>
      <c r="L4506" s="147"/>
      <c r="M4506" s="151"/>
      <c r="T4506" s="152"/>
      <c r="AT4506" s="148" t="s">
        <v>176</v>
      </c>
      <c r="AU4506" s="148" t="s">
        <v>86</v>
      </c>
      <c r="AV4506" s="12" t="s">
        <v>84</v>
      </c>
      <c r="AW4506" s="12" t="s">
        <v>37</v>
      </c>
      <c r="AX4506" s="12" t="s">
        <v>76</v>
      </c>
      <c r="AY4506" s="148" t="s">
        <v>163</v>
      </c>
    </row>
    <row r="4507" spans="2:51" s="13" customFormat="1">
      <c r="B4507" s="153"/>
      <c r="D4507" s="141" t="s">
        <v>176</v>
      </c>
      <c r="E4507" s="154" t="s">
        <v>19</v>
      </c>
      <c r="F4507" s="155" t="s">
        <v>1034</v>
      </c>
      <c r="H4507" s="156">
        <v>4.8000000000000001E-2</v>
      </c>
      <c r="I4507" s="157"/>
      <c r="L4507" s="153"/>
      <c r="M4507" s="158"/>
      <c r="T4507" s="159"/>
      <c r="AT4507" s="154" t="s">
        <v>176</v>
      </c>
      <c r="AU4507" s="154" t="s">
        <v>86</v>
      </c>
      <c r="AV4507" s="13" t="s">
        <v>86</v>
      </c>
      <c r="AW4507" s="13" t="s">
        <v>37</v>
      </c>
      <c r="AX4507" s="13" t="s">
        <v>76</v>
      </c>
      <c r="AY4507" s="154" t="s">
        <v>163</v>
      </c>
    </row>
    <row r="4508" spans="2:51" s="12" customFormat="1">
      <c r="B4508" s="147"/>
      <c r="D4508" s="141" t="s">
        <v>176</v>
      </c>
      <c r="E4508" s="148" t="s">
        <v>19</v>
      </c>
      <c r="F4508" s="149" t="s">
        <v>962</v>
      </c>
      <c r="H4508" s="148" t="s">
        <v>19</v>
      </c>
      <c r="I4508" s="150"/>
      <c r="L4508" s="147"/>
      <c r="M4508" s="151"/>
      <c r="T4508" s="152"/>
      <c r="AT4508" s="148" t="s">
        <v>176</v>
      </c>
      <c r="AU4508" s="148" t="s">
        <v>86</v>
      </c>
      <c r="AV4508" s="12" t="s">
        <v>84</v>
      </c>
      <c r="AW4508" s="12" t="s">
        <v>37</v>
      </c>
      <c r="AX4508" s="12" t="s">
        <v>76</v>
      </c>
      <c r="AY4508" s="148" t="s">
        <v>163</v>
      </c>
    </row>
    <row r="4509" spans="2:51" s="13" customFormat="1" ht="20.399999999999999">
      <c r="B4509" s="153"/>
      <c r="D4509" s="141" t="s">
        <v>176</v>
      </c>
      <c r="E4509" s="154" t="s">
        <v>19</v>
      </c>
      <c r="F4509" s="155" t="s">
        <v>963</v>
      </c>
      <c r="H4509" s="156">
        <v>51.84</v>
      </c>
      <c r="I4509" s="157"/>
      <c r="L4509" s="153"/>
      <c r="M4509" s="158"/>
      <c r="T4509" s="159"/>
      <c r="AT4509" s="154" t="s">
        <v>176</v>
      </c>
      <c r="AU4509" s="154" t="s">
        <v>86</v>
      </c>
      <c r="AV4509" s="13" t="s">
        <v>86</v>
      </c>
      <c r="AW4509" s="13" t="s">
        <v>37</v>
      </c>
      <c r="AX4509" s="13" t="s">
        <v>76</v>
      </c>
      <c r="AY4509" s="154" t="s">
        <v>163</v>
      </c>
    </row>
    <row r="4510" spans="2:51" s="12" customFormat="1">
      <c r="B4510" s="147"/>
      <c r="D4510" s="141" t="s">
        <v>176</v>
      </c>
      <c r="E4510" s="148" t="s">
        <v>19</v>
      </c>
      <c r="F4510" s="149" t="s">
        <v>555</v>
      </c>
      <c r="H4510" s="148" t="s">
        <v>19</v>
      </c>
      <c r="I4510" s="150"/>
      <c r="L4510" s="147"/>
      <c r="M4510" s="151"/>
      <c r="T4510" s="152"/>
      <c r="AT4510" s="148" t="s">
        <v>176</v>
      </c>
      <c r="AU4510" s="148" t="s">
        <v>86</v>
      </c>
      <c r="AV4510" s="12" t="s">
        <v>84</v>
      </c>
      <c r="AW4510" s="12" t="s">
        <v>37</v>
      </c>
      <c r="AX4510" s="12" t="s">
        <v>76</v>
      </c>
      <c r="AY4510" s="148" t="s">
        <v>163</v>
      </c>
    </row>
    <row r="4511" spans="2:51" s="13" customFormat="1">
      <c r="B4511" s="153"/>
      <c r="D4511" s="141" t="s">
        <v>176</v>
      </c>
      <c r="E4511" s="154" t="s">
        <v>19</v>
      </c>
      <c r="F4511" s="155" t="s">
        <v>964</v>
      </c>
      <c r="H4511" s="156">
        <v>-5.0720000000000001</v>
      </c>
      <c r="I4511" s="157"/>
      <c r="L4511" s="153"/>
      <c r="M4511" s="158"/>
      <c r="T4511" s="159"/>
      <c r="AT4511" s="154" t="s">
        <v>176</v>
      </c>
      <c r="AU4511" s="154" t="s">
        <v>86</v>
      </c>
      <c r="AV4511" s="13" t="s">
        <v>86</v>
      </c>
      <c r="AW4511" s="13" t="s">
        <v>37</v>
      </c>
      <c r="AX4511" s="13" t="s">
        <v>76</v>
      </c>
      <c r="AY4511" s="154" t="s">
        <v>163</v>
      </c>
    </row>
    <row r="4512" spans="2:51" s="12" customFormat="1">
      <c r="B4512" s="147"/>
      <c r="D4512" s="141" t="s">
        <v>176</v>
      </c>
      <c r="E4512" s="148" t="s">
        <v>19</v>
      </c>
      <c r="F4512" s="149" t="s">
        <v>965</v>
      </c>
      <c r="H4512" s="148" t="s">
        <v>19</v>
      </c>
      <c r="I4512" s="150"/>
      <c r="L4512" s="147"/>
      <c r="M4512" s="151"/>
      <c r="T4512" s="152"/>
      <c r="AT4512" s="148" t="s">
        <v>176</v>
      </c>
      <c r="AU4512" s="148" t="s">
        <v>86</v>
      </c>
      <c r="AV4512" s="12" t="s">
        <v>84</v>
      </c>
      <c r="AW4512" s="12" t="s">
        <v>37</v>
      </c>
      <c r="AX4512" s="12" t="s">
        <v>76</v>
      </c>
      <c r="AY4512" s="148" t="s">
        <v>163</v>
      </c>
    </row>
    <row r="4513" spans="2:51" s="13" customFormat="1">
      <c r="B4513" s="153"/>
      <c r="D4513" s="141" t="s">
        <v>176</v>
      </c>
      <c r="E4513" s="154" t="s">
        <v>19</v>
      </c>
      <c r="F4513" s="155" t="s">
        <v>966</v>
      </c>
      <c r="H4513" s="156">
        <v>35.64</v>
      </c>
      <c r="I4513" s="157"/>
      <c r="L4513" s="153"/>
      <c r="M4513" s="158"/>
      <c r="T4513" s="159"/>
      <c r="AT4513" s="154" t="s">
        <v>176</v>
      </c>
      <c r="AU4513" s="154" t="s">
        <v>86</v>
      </c>
      <c r="AV4513" s="13" t="s">
        <v>86</v>
      </c>
      <c r="AW4513" s="13" t="s">
        <v>37</v>
      </c>
      <c r="AX4513" s="13" t="s">
        <v>76</v>
      </c>
      <c r="AY4513" s="154" t="s">
        <v>163</v>
      </c>
    </row>
    <row r="4514" spans="2:51" s="12" customFormat="1">
      <c r="B4514" s="147"/>
      <c r="D4514" s="141" t="s">
        <v>176</v>
      </c>
      <c r="E4514" s="148" t="s">
        <v>19</v>
      </c>
      <c r="F4514" s="149" t="s">
        <v>555</v>
      </c>
      <c r="H4514" s="148" t="s">
        <v>19</v>
      </c>
      <c r="I4514" s="150"/>
      <c r="L4514" s="147"/>
      <c r="M4514" s="151"/>
      <c r="T4514" s="152"/>
      <c r="AT4514" s="148" t="s">
        <v>176</v>
      </c>
      <c r="AU4514" s="148" t="s">
        <v>86</v>
      </c>
      <c r="AV4514" s="12" t="s">
        <v>84</v>
      </c>
      <c r="AW4514" s="12" t="s">
        <v>37</v>
      </c>
      <c r="AX4514" s="12" t="s">
        <v>76</v>
      </c>
      <c r="AY4514" s="148" t="s">
        <v>163</v>
      </c>
    </row>
    <row r="4515" spans="2:51" s="13" customFormat="1">
      <c r="B4515" s="153"/>
      <c r="D4515" s="141" t="s">
        <v>176</v>
      </c>
      <c r="E4515" s="154" t="s">
        <v>19</v>
      </c>
      <c r="F4515" s="155" t="s">
        <v>942</v>
      </c>
      <c r="H4515" s="156">
        <v>-3.3759999999999999</v>
      </c>
      <c r="I4515" s="157"/>
      <c r="L4515" s="153"/>
      <c r="M4515" s="158"/>
      <c r="T4515" s="159"/>
      <c r="AT4515" s="154" t="s">
        <v>176</v>
      </c>
      <c r="AU4515" s="154" t="s">
        <v>86</v>
      </c>
      <c r="AV4515" s="13" t="s">
        <v>86</v>
      </c>
      <c r="AW4515" s="13" t="s">
        <v>37</v>
      </c>
      <c r="AX4515" s="13" t="s">
        <v>76</v>
      </c>
      <c r="AY4515" s="154" t="s">
        <v>163</v>
      </c>
    </row>
    <row r="4516" spans="2:51" s="12" customFormat="1">
      <c r="B4516" s="147"/>
      <c r="D4516" s="141" t="s">
        <v>176</v>
      </c>
      <c r="E4516" s="148" t="s">
        <v>19</v>
      </c>
      <c r="F4516" s="149" t="s">
        <v>967</v>
      </c>
      <c r="H4516" s="148" t="s">
        <v>19</v>
      </c>
      <c r="I4516" s="150"/>
      <c r="L4516" s="147"/>
      <c r="M4516" s="151"/>
      <c r="T4516" s="152"/>
      <c r="AT4516" s="148" t="s">
        <v>176</v>
      </c>
      <c r="AU4516" s="148" t="s">
        <v>86</v>
      </c>
      <c r="AV4516" s="12" t="s">
        <v>84</v>
      </c>
      <c r="AW4516" s="12" t="s">
        <v>37</v>
      </c>
      <c r="AX4516" s="12" t="s">
        <v>76</v>
      </c>
      <c r="AY4516" s="148" t="s">
        <v>163</v>
      </c>
    </row>
    <row r="4517" spans="2:51" s="13" customFormat="1" ht="20.399999999999999">
      <c r="B4517" s="153"/>
      <c r="D4517" s="141" t="s">
        <v>176</v>
      </c>
      <c r="E4517" s="154" t="s">
        <v>19</v>
      </c>
      <c r="F4517" s="155" t="s">
        <v>968</v>
      </c>
      <c r="H4517" s="156">
        <v>107.88</v>
      </c>
      <c r="I4517" s="157"/>
      <c r="L4517" s="153"/>
      <c r="M4517" s="158"/>
      <c r="T4517" s="159"/>
      <c r="AT4517" s="154" t="s">
        <v>176</v>
      </c>
      <c r="AU4517" s="154" t="s">
        <v>86</v>
      </c>
      <c r="AV4517" s="13" t="s">
        <v>86</v>
      </c>
      <c r="AW4517" s="13" t="s">
        <v>37</v>
      </c>
      <c r="AX4517" s="13" t="s">
        <v>76</v>
      </c>
      <c r="AY4517" s="154" t="s">
        <v>163</v>
      </c>
    </row>
    <row r="4518" spans="2:51" s="12" customFormat="1">
      <c r="B4518" s="147"/>
      <c r="D4518" s="141" t="s">
        <v>176</v>
      </c>
      <c r="E4518" s="148" t="s">
        <v>19</v>
      </c>
      <c r="F4518" s="149" t="s">
        <v>555</v>
      </c>
      <c r="H4518" s="148" t="s">
        <v>19</v>
      </c>
      <c r="I4518" s="150"/>
      <c r="L4518" s="147"/>
      <c r="M4518" s="151"/>
      <c r="T4518" s="152"/>
      <c r="AT4518" s="148" t="s">
        <v>176</v>
      </c>
      <c r="AU4518" s="148" t="s">
        <v>86</v>
      </c>
      <c r="AV4518" s="12" t="s">
        <v>84</v>
      </c>
      <c r="AW4518" s="12" t="s">
        <v>37</v>
      </c>
      <c r="AX4518" s="12" t="s">
        <v>76</v>
      </c>
      <c r="AY4518" s="148" t="s">
        <v>163</v>
      </c>
    </row>
    <row r="4519" spans="2:51" s="13" customFormat="1" ht="30.6">
      <c r="B4519" s="153"/>
      <c r="D4519" s="141" t="s">
        <v>176</v>
      </c>
      <c r="E4519" s="154" t="s">
        <v>19</v>
      </c>
      <c r="F4519" s="155" t="s">
        <v>936</v>
      </c>
      <c r="H4519" s="156">
        <v>-20.968</v>
      </c>
      <c r="I4519" s="157"/>
      <c r="L4519" s="153"/>
      <c r="M4519" s="158"/>
      <c r="T4519" s="159"/>
      <c r="AT4519" s="154" t="s">
        <v>176</v>
      </c>
      <c r="AU4519" s="154" t="s">
        <v>86</v>
      </c>
      <c r="AV4519" s="13" t="s">
        <v>86</v>
      </c>
      <c r="AW4519" s="13" t="s">
        <v>37</v>
      </c>
      <c r="AX4519" s="13" t="s">
        <v>76</v>
      </c>
      <c r="AY4519" s="154" t="s">
        <v>163</v>
      </c>
    </row>
    <row r="4520" spans="2:51" s="12" customFormat="1">
      <c r="B4520" s="147"/>
      <c r="D4520" s="141" t="s">
        <v>176</v>
      </c>
      <c r="E4520" s="148" t="s">
        <v>19</v>
      </c>
      <c r="F4520" s="149" t="s">
        <v>969</v>
      </c>
      <c r="H4520" s="148" t="s">
        <v>19</v>
      </c>
      <c r="I4520" s="150"/>
      <c r="L4520" s="147"/>
      <c r="M4520" s="151"/>
      <c r="T4520" s="152"/>
      <c r="AT4520" s="148" t="s">
        <v>176</v>
      </c>
      <c r="AU4520" s="148" t="s">
        <v>86</v>
      </c>
      <c r="AV4520" s="12" t="s">
        <v>84</v>
      </c>
      <c r="AW4520" s="12" t="s">
        <v>37</v>
      </c>
      <c r="AX4520" s="12" t="s">
        <v>76</v>
      </c>
      <c r="AY4520" s="148" t="s">
        <v>163</v>
      </c>
    </row>
    <row r="4521" spans="2:51" s="13" customFormat="1">
      <c r="B4521" s="153"/>
      <c r="D4521" s="141" t="s">
        <v>176</v>
      </c>
      <c r="E4521" s="154" t="s">
        <v>19</v>
      </c>
      <c r="F4521" s="155" t="s">
        <v>938</v>
      </c>
      <c r="H4521" s="156">
        <v>76.260000000000005</v>
      </c>
      <c r="I4521" s="157"/>
      <c r="L4521" s="153"/>
      <c r="M4521" s="158"/>
      <c r="T4521" s="159"/>
      <c r="AT4521" s="154" t="s">
        <v>176</v>
      </c>
      <c r="AU4521" s="154" t="s">
        <v>86</v>
      </c>
      <c r="AV4521" s="13" t="s">
        <v>86</v>
      </c>
      <c r="AW4521" s="13" t="s">
        <v>37</v>
      </c>
      <c r="AX4521" s="13" t="s">
        <v>76</v>
      </c>
      <c r="AY4521" s="154" t="s">
        <v>163</v>
      </c>
    </row>
    <row r="4522" spans="2:51" s="12" customFormat="1">
      <c r="B4522" s="147"/>
      <c r="D4522" s="141" t="s">
        <v>176</v>
      </c>
      <c r="E4522" s="148" t="s">
        <v>19</v>
      </c>
      <c r="F4522" s="149" t="s">
        <v>555</v>
      </c>
      <c r="H4522" s="148" t="s">
        <v>19</v>
      </c>
      <c r="I4522" s="150"/>
      <c r="L4522" s="147"/>
      <c r="M4522" s="151"/>
      <c r="T4522" s="152"/>
      <c r="AT4522" s="148" t="s">
        <v>176</v>
      </c>
      <c r="AU4522" s="148" t="s">
        <v>86</v>
      </c>
      <c r="AV4522" s="12" t="s">
        <v>84</v>
      </c>
      <c r="AW4522" s="12" t="s">
        <v>37</v>
      </c>
      <c r="AX4522" s="12" t="s">
        <v>76</v>
      </c>
      <c r="AY4522" s="148" t="s">
        <v>163</v>
      </c>
    </row>
    <row r="4523" spans="2:51" s="13" customFormat="1" ht="30.6">
      <c r="B4523" s="153"/>
      <c r="D4523" s="141" t="s">
        <v>176</v>
      </c>
      <c r="E4523" s="154" t="s">
        <v>19</v>
      </c>
      <c r="F4523" s="155" t="s">
        <v>970</v>
      </c>
      <c r="H4523" s="156">
        <v>-18.96</v>
      </c>
      <c r="I4523" s="157"/>
      <c r="L4523" s="153"/>
      <c r="M4523" s="158"/>
      <c r="T4523" s="159"/>
      <c r="AT4523" s="154" t="s">
        <v>176</v>
      </c>
      <c r="AU4523" s="154" t="s">
        <v>86</v>
      </c>
      <c r="AV4523" s="13" t="s">
        <v>86</v>
      </c>
      <c r="AW4523" s="13" t="s">
        <v>37</v>
      </c>
      <c r="AX4523" s="13" t="s">
        <v>76</v>
      </c>
      <c r="AY4523" s="154" t="s">
        <v>163</v>
      </c>
    </row>
    <row r="4524" spans="2:51" s="15" customFormat="1">
      <c r="B4524" s="177"/>
      <c r="D4524" s="141" t="s">
        <v>176</v>
      </c>
      <c r="E4524" s="178" t="s">
        <v>19</v>
      </c>
      <c r="F4524" s="179" t="s">
        <v>657</v>
      </c>
      <c r="H4524" s="180">
        <v>755.827</v>
      </c>
      <c r="I4524" s="181"/>
      <c r="L4524" s="177"/>
      <c r="M4524" s="182"/>
      <c r="T4524" s="183"/>
      <c r="AT4524" s="178" t="s">
        <v>176</v>
      </c>
      <c r="AU4524" s="178" t="s">
        <v>86</v>
      </c>
      <c r="AV4524" s="15" t="s">
        <v>184</v>
      </c>
      <c r="AW4524" s="15" t="s">
        <v>37</v>
      </c>
      <c r="AX4524" s="15" t="s">
        <v>76</v>
      </c>
      <c r="AY4524" s="178" t="s">
        <v>163</v>
      </c>
    </row>
    <row r="4525" spans="2:51" s="12" customFormat="1">
      <c r="B4525" s="147"/>
      <c r="D4525" s="141" t="s">
        <v>176</v>
      </c>
      <c r="E4525" s="148" t="s">
        <v>19</v>
      </c>
      <c r="F4525" s="149" t="s">
        <v>2768</v>
      </c>
      <c r="H4525" s="148" t="s">
        <v>19</v>
      </c>
      <c r="I4525" s="150"/>
      <c r="L4525" s="147"/>
      <c r="M4525" s="151"/>
      <c r="T4525" s="152"/>
      <c r="AT4525" s="148" t="s">
        <v>176</v>
      </c>
      <c r="AU4525" s="148" t="s">
        <v>86</v>
      </c>
      <c r="AV4525" s="12" t="s">
        <v>84</v>
      </c>
      <c r="AW4525" s="12" t="s">
        <v>37</v>
      </c>
      <c r="AX4525" s="12" t="s">
        <v>76</v>
      </c>
      <c r="AY4525" s="148" t="s">
        <v>163</v>
      </c>
    </row>
    <row r="4526" spans="2:51" s="12" customFormat="1">
      <c r="B4526" s="147"/>
      <c r="D4526" s="141" t="s">
        <v>176</v>
      </c>
      <c r="E4526" s="148" t="s">
        <v>19</v>
      </c>
      <c r="F4526" s="149" t="s">
        <v>877</v>
      </c>
      <c r="H4526" s="148" t="s">
        <v>19</v>
      </c>
      <c r="I4526" s="150"/>
      <c r="L4526" s="147"/>
      <c r="M4526" s="151"/>
      <c r="T4526" s="152"/>
      <c r="AT4526" s="148" t="s">
        <v>176</v>
      </c>
      <c r="AU4526" s="148" t="s">
        <v>86</v>
      </c>
      <c r="AV4526" s="12" t="s">
        <v>84</v>
      </c>
      <c r="AW4526" s="12" t="s">
        <v>37</v>
      </c>
      <c r="AX4526" s="12" t="s">
        <v>76</v>
      </c>
      <c r="AY4526" s="148" t="s">
        <v>163</v>
      </c>
    </row>
    <row r="4527" spans="2:51" s="13" customFormat="1">
      <c r="B4527" s="153"/>
      <c r="D4527" s="141" t="s">
        <v>176</v>
      </c>
      <c r="E4527" s="154" t="s">
        <v>19</v>
      </c>
      <c r="F4527" s="155" t="s">
        <v>2769</v>
      </c>
      <c r="H4527" s="156">
        <v>15.151999999999999</v>
      </c>
      <c r="I4527" s="157"/>
      <c r="L4527" s="153"/>
      <c r="M4527" s="158"/>
      <c r="T4527" s="159"/>
      <c r="AT4527" s="154" t="s">
        <v>176</v>
      </c>
      <c r="AU4527" s="154" t="s">
        <v>86</v>
      </c>
      <c r="AV4527" s="13" t="s">
        <v>86</v>
      </c>
      <c r="AW4527" s="13" t="s">
        <v>37</v>
      </c>
      <c r="AX4527" s="13" t="s">
        <v>76</v>
      </c>
      <c r="AY4527" s="154" t="s">
        <v>163</v>
      </c>
    </row>
    <row r="4528" spans="2:51" s="13" customFormat="1">
      <c r="B4528" s="153"/>
      <c r="D4528" s="141" t="s">
        <v>176</v>
      </c>
      <c r="E4528" s="154" t="s">
        <v>19</v>
      </c>
      <c r="F4528" s="155" t="s">
        <v>2770</v>
      </c>
      <c r="H4528" s="156">
        <v>8.4</v>
      </c>
      <c r="I4528" s="157"/>
      <c r="L4528" s="153"/>
      <c r="M4528" s="158"/>
      <c r="T4528" s="159"/>
      <c r="AT4528" s="154" t="s">
        <v>176</v>
      </c>
      <c r="AU4528" s="154" t="s">
        <v>86</v>
      </c>
      <c r="AV4528" s="13" t="s">
        <v>86</v>
      </c>
      <c r="AW4528" s="13" t="s">
        <v>37</v>
      </c>
      <c r="AX4528" s="13" t="s">
        <v>76</v>
      </c>
      <c r="AY4528" s="154" t="s">
        <v>163</v>
      </c>
    </row>
    <row r="4529" spans="2:51" s="12" customFormat="1">
      <c r="B4529" s="147"/>
      <c r="D4529" s="141" t="s">
        <v>176</v>
      </c>
      <c r="E4529" s="148" t="s">
        <v>19</v>
      </c>
      <c r="F4529" s="149" t="s">
        <v>909</v>
      </c>
      <c r="H4529" s="148" t="s">
        <v>19</v>
      </c>
      <c r="I4529" s="150"/>
      <c r="L4529" s="147"/>
      <c r="M4529" s="151"/>
      <c r="T4529" s="152"/>
      <c r="AT4529" s="148" t="s">
        <v>176</v>
      </c>
      <c r="AU4529" s="148" t="s">
        <v>86</v>
      </c>
      <c r="AV4529" s="12" t="s">
        <v>84</v>
      </c>
      <c r="AW4529" s="12" t="s">
        <v>37</v>
      </c>
      <c r="AX4529" s="12" t="s">
        <v>76</v>
      </c>
      <c r="AY4529" s="148" t="s">
        <v>163</v>
      </c>
    </row>
    <row r="4530" spans="2:51" s="13" customFormat="1">
      <c r="B4530" s="153"/>
      <c r="D4530" s="141" t="s">
        <v>176</v>
      </c>
      <c r="E4530" s="154" t="s">
        <v>19</v>
      </c>
      <c r="F4530" s="155" t="s">
        <v>1063</v>
      </c>
      <c r="H4530" s="156">
        <v>15.635</v>
      </c>
      <c r="I4530" s="157"/>
      <c r="L4530" s="153"/>
      <c r="M4530" s="158"/>
      <c r="T4530" s="159"/>
      <c r="AT4530" s="154" t="s">
        <v>176</v>
      </c>
      <c r="AU4530" s="154" t="s">
        <v>86</v>
      </c>
      <c r="AV4530" s="13" t="s">
        <v>86</v>
      </c>
      <c r="AW4530" s="13" t="s">
        <v>37</v>
      </c>
      <c r="AX4530" s="13" t="s">
        <v>76</v>
      </c>
      <c r="AY4530" s="154" t="s">
        <v>163</v>
      </c>
    </row>
    <row r="4531" spans="2:51" s="12" customFormat="1">
      <c r="B4531" s="147"/>
      <c r="D4531" s="141" t="s">
        <v>176</v>
      </c>
      <c r="E4531" s="148" t="s">
        <v>19</v>
      </c>
      <c r="F4531" s="149" t="s">
        <v>912</v>
      </c>
      <c r="H4531" s="148" t="s">
        <v>19</v>
      </c>
      <c r="I4531" s="150"/>
      <c r="L4531" s="147"/>
      <c r="M4531" s="151"/>
      <c r="T4531" s="152"/>
      <c r="AT4531" s="148" t="s">
        <v>176</v>
      </c>
      <c r="AU4531" s="148" t="s">
        <v>86</v>
      </c>
      <c r="AV4531" s="12" t="s">
        <v>84</v>
      </c>
      <c r="AW4531" s="12" t="s">
        <v>37</v>
      </c>
      <c r="AX4531" s="12" t="s">
        <v>76</v>
      </c>
      <c r="AY4531" s="148" t="s">
        <v>163</v>
      </c>
    </row>
    <row r="4532" spans="2:51" s="13" customFormat="1">
      <c r="B4532" s="153"/>
      <c r="D4532" s="141" t="s">
        <v>176</v>
      </c>
      <c r="E4532" s="154" t="s">
        <v>19</v>
      </c>
      <c r="F4532" s="155" t="s">
        <v>1064</v>
      </c>
      <c r="H4532" s="156">
        <v>11.183</v>
      </c>
      <c r="I4532" s="157"/>
      <c r="L4532" s="153"/>
      <c r="M4532" s="158"/>
      <c r="T4532" s="159"/>
      <c r="AT4532" s="154" t="s">
        <v>176</v>
      </c>
      <c r="AU4532" s="154" t="s">
        <v>86</v>
      </c>
      <c r="AV4532" s="13" t="s">
        <v>86</v>
      </c>
      <c r="AW4532" s="13" t="s">
        <v>37</v>
      </c>
      <c r="AX4532" s="13" t="s">
        <v>76</v>
      </c>
      <c r="AY4532" s="154" t="s">
        <v>163</v>
      </c>
    </row>
    <row r="4533" spans="2:51" s="12" customFormat="1">
      <c r="B4533" s="147"/>
      <c r="D4533" s="141" t="s">
        <v>176</v>
      </c>
      <c r="E4533" s="148" t="s">
        <v>19</v>
      </c>
      <c r="F4533" s="149" t="s">
        <v>915</v>
      </c>
      <c r="H4533" s="148" t="s">
        <v>19</v>
      </c>
      <c r="I4533" s="150"/>
      <c r="L4533" s="147"/>
      <c r="M4533" s="151"/>
      <c r="T4533" s="152"/>
      <c r="AT4533" s="148" t="s">
        <v>176</v>
      </c>
      <c r="AU4533" s="148" t="s">
        <v>86</v>
      </c>
      <c r="AV4533" s="12" t="s">
        <v>84</v>
      </c>
      <c r="AW4533" s="12" t="s">
        <v>37</v>
      </c>
      <c r="AX4533" s="12" t="s">
        <v>76</v>
      </c>
      <c r="AY4533" s="148" t="s">
        <v>163</v>
      </c>
    </row>
    <row r="4534" spans="2:51" s="13" customFormat="1">
      <c r="B4534" s="153"/>
      <c r="D4534" s="141" t="s">
        <v>176</v>
      </c>
      <c r="E4534" s="154" t="s">
        <v>19</v>
      </c>
      <c r="F4534" s="155" t="s">
        <v>1065</v>
      </c>
      <c r="H4534" s="156">
        <v>5.1230000000000002</v>
      </c>
      <c r="I4534" s="157"/>
      <c r="L4534" s="153"/>
      <c r="M4534" s="158"/>
      <c r="T4534" s="159"/>
      <c r="AT4534" s="154" t="s">
        <v>176</v>
      </c>
      <c r="AU4534" s="154" t="s">
        <v>86</v>
      </c>
      <c r="AV4534" s="13" t="s">
        <v>86</v>
      </c>
      <c r="AW4534" s="13" t="s">
        <v>37</v>
      </c>
      <c r="AX4534" s="13" t="s">
        <v>76</v>
      </c>
      <c r="AY4534" s="154" t="s">
        <v>163</v>
      </c>
    </row>
    <row r="4535" spans="2:51" s="12" customFormat="1">
      <c r="B4535" s="147"/>
      <c r="D4535" s="141" t="s">
        <v>176</v>
      </c>
      <c r="E4535" s="148" t="s">
        <v>19</v>
      </c>
      <c r="F4535" s="149" t="s">
        <v>917</v>
      </c>
      <c r="H4535" s="148" t="s">
        <v>19</v>
      </c>
      <c r="I4535" s="150"/>
      <c r="L4535" s="147"/>
      <c r="M4535" s="151"/>
      <c r="T4535" s="152"/>
      <c r="AT4535" s="148" t="s">
        <v>176</v>
      </c>
      <c r="AU4535" s="148" t="s">
        <v>86</v>
      </c>
      <c r="AV4535" s="12" t="s">
        <v>84</v>
      </c>
      <c r="AW4535" s="12" t="s">
        <v>37</v>
      </c>
      <c r="AX4535" s="12" t="s">
        <v>76</v>
      </c>
      <c r="AY4535" s="148" t="s">
        <v>163</v>
      </c>
    </row>
    <row r="4536" spans="2:51" s="13" customFormat="1">
      <c r="B4536" s="153"/>
      <c r="D4536" s="141" t="s">
        <v>176</v>
      </c>
      <c r="E4536" s="154" t="s">
        <v>19</v>
      </c>
      <c r="F4536" s="155" t="s">
        <v>1066</v>
      </c>
      <c r="H4536" s="156">
        <v>1.62</v>
      </c>
      <c r="I4536" s="157"/>
      <c r="L4536" s="153"/>
      <c r="M4536" s="158"/>
      <c r="T4536" s="159"/>
      <c r="AT4536" s="154" t="s">
        <v>176</v>
      </c>
      <c r="AU4536" s="154" t="s">
        <v>86</v>
      </c>
      <c r="AV4536" s="13" t="s">
        <v>86</v>
      </c>
      <c r="AW4536" s="13" t="s">
        <v>37</v>
      </c>
      <c r="AX4536" s="13" t="s">
        <v>76</v>
      </c>
      <c r="AY4536" s="154" t="s">
        <v>163</v>
      </c>
    </row>
    <row r="4537" spans="2:51" s="12" customFormat="1">
      <c r="B4537" s="147"/>
      <c r="D4537" s="141" t="s">
        <v>176</v>
      </c>
      <c r="E4537" s="148" t="s">
        <v>19</v>
      </c>
      <c r="F4537" s="149" t="s">
        <v>919</v>
      </c>
      <c r="H4537" s="148" t="s">
        <v>19</v>
      </c>
      <c r="I4537" s="150"/>
      <c r="L4537" s="147"/>
      <c r="M4537" s="151"/>
      <c r="T4537" s="152"/>
      <c r="AT4537" s="148" t="s">
        <v>176</v>
      </c>
      <c r="AU4537" s="148" t="s">
        <v>86</v>
      </c>
      <c r="AV4537" s="12" t="s">
        <v>84</v>
      </c>
      <c r="AW4537" s="12" t="s">
        <v>37</v>
      </c>
      <c r="AX4537" s="12" t="s">
        <v>76</v>
      </c>
      <c r="AY4537" s="148" t="s">
        <v>163</v>
      </c>
    </row>
    <row r="4538" spans="2:51" s="13" customFormat="1">
      <c r="B4538" s="153"/>
      <c r="D4538" s="141" t="s">
        <v>176</v>
      </c>
      <c r="E4538" s="154" t="s">
        <v>19</v>
      </c>
      <c r="F4538" s="155" t="s">
        <v>1067</v>
      </c>
      <c r="H4538" s="156">
        <v>3.87</v>
      </c>
      <c r="I4538" s="157"/>
      <c r="L4538" s="153"/>
      <c r="M4538" s="158"/>
      <c r="T4538" s="159"/>
      <c r="AT4538" s="154" t="s">
        <v>176</v>
      </c>
      <c r="AU4538" s="154" t="s">
        <v>86</v>
      </c>
      <c r="AV4538" s="13" t="s">
        <v>86</v>
      </c>
      <c r="AW4538" s="13" t="s">
        <v>37</v>
      </c>
      <c r="AX4538" s="13" t="s">
        <v>76</v>
      </c>
      <c r="AY4538" s="154" t="s">
        <v>163</v>
      </c>
    </row>
    <row r="4539" spans="2:51" s="12" customFormat="1">
      <c r="B4539" s="147"/>
      <c r="D4539" s="141" t="s">
        <v>176</v>
      </c>
      <c r="E4539" s="148" t="s">
        <v>19</v>
      </c>
      <c r="F4539" s="149" t="s">
        <v>922</v>
      </c>
      <c r="H4539" s="148" t="s">
        <v>19</v>
      </c>
      <c r="I4539" s="150"/>
      <c r="L4539" s="147"/>
      <c r="M4539" s="151"/>
      <c r="T4539" s="152"/>
      <c r="AT4539" s="148" t="s">
        <v>176</v>
      </c>
      <c r="AU4539" s="148" t="s">
        <v>86</v>
      </c>
      <c r="AV4539" s="12" t="s">
        <v>84</v>
      </c>
      <c r="AW4539" s="12" t="s">
        <v>37</v>
      </c>
      <c r="AX4539" s="12" t="s">
        <v>76</v>
      </c>
      <c r="AY4539" s="148" t="s">
        <v>163</v>
      </c>
    </row>
    <row r="4540" spans="2:51" s="13" customFormat="1">
      <c r="B4540" s="153"/>
      <c r="D4540" s="141" t="s">
        <v>176</v>
      </c>
      <c r="E4540" s="154" t="s">
        <v>19</v>
      </c>
      <c r="F4540" s="155" t="s">
        <v>1068</v>
      </c>
      <c r="H4540" s="156">
        <v>15.61</v>
      </c>
      <c r="I4540" s="157"/>
      <c r="L4540" s="153"/>
      <c r="M4540" s="158"/>
      <c r="T4540" s="159"/>
      <c r="AT4540" s="154" t="s">
        <v>176</v>
      </c>
      <c r="AU4540" s="154" t="s">
        <v>86</v>
      </c>
      <c r="AV4540" s="13" t="s">
        <v>86</v>
      </c>
      <c r="AW4540" s="13" t="s">
        <v>37</v>
      </c>
      <c r="AX4540" s="13" t="s">
        <v>76</v>
      </c>
      <c r="AY4540" s="154" t="s">
        <v>163</v>
      </c>
    </row>
    <row r="4541" spans="2:51" s="12" customFormat="1">
      <c r="B4541" s="147"/>
      <c r="D4541" s="141" t="s">
        <v>176</v>
      </c>
      <c r="E4541" s="148" t="s">
        <v>19</v>
      </c>
      <c r="F4541" s="149" t="s">
        <v>925</v>
      </c>
      <c r="H4541" s="148" t="s">
        <v>19</v>
      </c>
      <c r="I4541" s="150"/>
      <c r="L4541" s="147"/>
      <c r="M4541" s="151"/>
      <c r="T4541" s="152"/>
      <c r="AT4541" s="148" t="s">
        <v>176</v>
      </c>
      <c r="AU4541" s="148" t="s">
        <v>86</v>
      </c>
      <c r="AV4541" s="12" t="s">
        <v>84</v>
      </c>
      <c r="AW4541" s="12" t="s">
        <v>37</v>
      </c>
      <c r="AX4541" s="12" t="s">
        <v>76</v>
      </c>
      <c r="AY4541" s="148" t="s">
        <v>163</v>
      </c>
    </row>
    <row r="4542" spans="2:51" s="13" customFormat="1">
      <c r="B4542" s="153"/>
      <c r="D4542" s="141" t="s">
        <v>176</v>
      </c>
      <c r="E4542" s="154" t="s">
        <v>19</v>
      </c>
      <c r="F4542" s="155" t="s">
        <v>1069</v>
      </c>
      <c r="H4542" s="156">
        <v>18.010000000000002</v>
      </c>
      <c r="I4542" s="157"/>
      <c r="L4542" s="153"/>
      <c r="M4542" s="158"/>
      <c r="T4542" s="159"/>
      <c r="AT4542" s="154" t="s">
        <v>176</v>
      </c>
      <c r="AU4542" s="154" t="s">
        <v>86</v>
      </c>
      <c r="AV4542" s="13" t="s">
        <v>86</v>
      </c>
      <c r="AW4542" s="13" t="s">
        <v>37</v>
      </c>
      <c r="AX4542" s="13" t="s">
        <v>76</v>
      </c>
      <c r="AY4542" s="154" t="s">
        <v>163</v>
      </c>
    </row>
    <row r="4543" spans="2:51" s="12" customFormat="1">
      <c r="B4543" s="147"/>
      <c r="D4543" s="141" t="s">
        <v>176</v>
      </c>
      <c r="E4543" s="148" t="s">
        <v>19</v>
      </c>
      <c r="F4543" s="149" t="s">
        <v>928</v>
      </c>
      <c r="H4543" s="148" t="s">
        <v>19</v>
      </c>
      <c r="I4543" s="150"/>
      <c r="L4543" s="147"/>
      <c r="M4543" s="151"/>
      <c r="T4543" s="152"/>
      <c r="AT4543" s="148" t="s">
        <v>176</v>
      </c>
      <c r="AU4543" s="148" t="s">
        <v>86</v>
      </c>
      <c r="AV4543" s="12" t="s">
        <v>84</v>
      </c>
      <c r="AW4543" s="12" t="s">
        <v>37</v>
      </c>
      <c r="AX4543" s="12" t="s">
        <v>76</v>
      </c>
      <c r="AY4543" s="148" t="s">
        <v>163</v>
      </c>
    </row>
    <row r="4544" spans="2:51" s="13" customFormat="1">
      <c r="B4544" s="153"/>
      <c r="D4544" s="141" t="s">
        <v>176</v>
      </c>
      <c r="E4544" s="154" t="s">
        <v>19</v>
      </c>
      <c r="F4544" s="155" t="s">
        <v>1070</v>
      </c>
      <c r="H4544" s="156">
        <v>10.015000000000001</v>
      </c>
      <c r="I4544" s="157"/>
      <c r="L4544" s="153"/>
      <c r="M4544" s="158"/>
      <c r="T4544" s="159"/>
      <c r="AT4544" s="154" t="s">
        <v>176</v>
      </c>
      <c r="AU4544" s="154" t="s">
        <v>86</v>
      </c>
      <c r="AV4544" s="13" t="s">
        <v>86</v>
      </c>
      <c r="AW4544" s="13" t="s">
        <v>37</v>
      </c>
      <c r="AX4544" s="13" t="s">
        <v>76</v>
      </c>
      <c r="AY4544" s="154" t="s">
        <v>163</v>
      </c>
    </row>
    <row r="4545" spans="2:51" s="12" customFormat="1">
      <c r="B4545" s="147"/>
      <c r="D4545" s="141" t="s">
        <v>176</v>
      </c>
      <c r="E4545" s="148" t="s">
        <v>19</v>
      </c>
      <c r="F4545" s="149" t="s">
        <v>931</v>
      </c>
      <c r="H4545" s="148" t="s">
        <v>19</v>
      </c>
      <c r="I4545" s="150"/>
      <c r="L4545" s="147"/>
      <c r="M4545" s="151"/>
      <c r="T4545" s="152"/>
      <c r="AT4545" s="148" t="s">
        <v>176</v>
      </c>
      <c r="AU4545" s="148" t="s">
        <v>86</v>
      </c>
      <c r="AV4545" s="12" t="s">
        <v>84</v>
      </c>
      <c r="AW4545" s="12" t="s">
        <v>37</v>
      </c>
      <c r="AX4545" s="12" t="s">
        <v>76</v>
      </c>
      <c r="AY4545" s="148" t="s">
        <v>163</v>
      </c>
    </row>
    <row r="4546" spans="2:51" s="13" customFormat="1">
      <c r="B4546" s="153"/>
      <c r="D4546" s="141" t="s">
        <v>176</v>
      </c>
      <c r="E4546" s="154" t="s">
        <v>19</v>
      </c>
      <c r="F4546" s="155" t="s">
        <v>1071</v>
      </c>
      <c r="H4546" s="156">
        <v>7.665</v>
      </c>
      <c r="I4546" s="157"/>
      <c r="L4546" s="153"/>
      <c r="M4546" s="158"/>
      <c r="T4546" s="159"/>
      <c r="AT4546" s="154" t="s">
        <v>176</v>
      </c>
      <c r="AU4546" s="154" t="s">
        <v>86</v>
      </c>
      <c r="AV4546" s="13" t="s">
        <v>86</v>
      </c>
      <c r="AW4546" s="13" t="s">
        <v>37</v>
      </c>
      <c r="AX4546" s="13" t="s">
        <v>76</v>
      </c>
      <c r="AY4546" s="154" t="s">
        <v>163</v>
      </c>
    </row>
    <row r="4547" spans="2:51" s="12" customFormat="1">
      <c r="B4547" s="147"/>
      <c r="D4547" s="141" t="s">
        <v>176</v>
      </c>
      <c r="E4547" s="148" t="s">
        <v>19</v>
      </c>
      <c r="F4547" s="149" t="s">
        <v>934</v>
      </c>
      <c r="H4547" s="148" t="s">
        <v>19</v>
      </c>
      <c r="I4547" s="150"/>
      <c r="L4547" s="147"/>
      <c r="M4547" s="151"/>
      <c r="T4547" s="152"/>
      <c r="AT4547" s="148" t="s">
        <v>176</v>
      </c>
      <c r="AU4547" s="148" t="s">
        <v>86</v>
      </c>
      <c r="AV4547" s="12" t="s">
        <v>84</v>
      </c>
      <c r="AW4547" s="12" t="s">
        <v>37</v>
      </c>
      <c r="AX4547" s="12" t="s">
        <v>76</v>
      </c>
      <c r="AY4547" s="148" t="s">
        <v>163</v>
      </c>
    </row>
    <row r="4548" spans="2:51" s="13" customFormat="1">
      <c r="B4548" s="153"/>
      <c r="D4548" s="141" t="s">
        <v>176</v>
      </c>
      <c r="E4548" s="154" t="s">
        <v>19</v>
      </c>
      <c r="F4548" s="155" t="s">
        <v>1072</v>
      </c>
      <c r="H4548" s="156">
        <v>54.38</v>
      </c>
      <c r="I4548" s="157"/>
      <c r="L4548" s="153"/>
      <c r="M4548" s="158"/>
      <c r="T4548" s="159"/>
      <c r="AT4548" s="154" t="s">
        <v>176</v>
      </c>
      <c r="AU4548" s="154" t="s">
        <v>86</v>
      </c>
      <c r="AV4548" s="13" t="s">
        <v>86</v>
      </c>
      <c r="AW4548" s="13" t="s">
        <v>37</v>
      </c>
      <c r="AX4548" s="13" t="s">
        <v>76</v>
      </c>
      <c r="AY4548" s="154" t="s">
        <v>163</v>
      </c>
    </row>
    <row r="4549" spans="2:51" s="12" customFormat="1">
      <c r="B4549" s="147"/>
      <c r="D4549" s="141" t="s">
        <v>176</v>
      </c>
      <c r="E4549" s="148" t="s">
        <v>19</v>
      </c>
      <c r="F4549" s="149" t="s">
        <v>937</v>
      </c>
      <c r="H4549" s="148" t="s">
        <v>19</v>
      </c>
      <c r="I4549" s="150"/>
      <c r="L4549" s="147"/>
      <c r="M4549" s="151"/>
      <c r="T4549" s="152"/>
      <c r="AT4549" s="148" t="s">
        <v>176</v>
      </c>
      <c r="AU4549" s="148" t="s">
        <v>86</v>
      </c>
      <c r="AV4549" s="12" t="s">
        <v>84</v>
      </c>
      <c r="AW4549" s="12" t="s">
        <v>37</v>
      </c>
      <c r="AX4549" s="12" t="s">
        <v>76</v>
      </c>
      <c r="AY4549" s="148" t="s">
        <v>163</v>
      </c>
    </row>
    <row r="4550" spans="2:51" s="13" customFormat="1">
      <c r="B4550" s="153"/>
      <c r="D4550" s="141" t="s">
        <v>176</v>
      </c>
      <c r="E4550" s="154" t="s">
        <v>19</v>
      </c>
      <c r="F4550" s="155" t="s">
        <v>1073</v>
      </c>
      <c r="H4550" s="156">
        <v>73</v>
      </c>
      <c r="I4550" s="157"/>
      <c r="L4550" s="153"/>
      <c r="M4550" s="158"/>
      <c r="T4550" s="159"/>
      <c r="AT4550" s="154" t="s">
        <v>176</v>
      </c>
      <c r="AU4550" s="154" t="s">
        <v>86</v>
      </c>
      <c r="AV4550" s="13" t="s">
        <v>86</v>
      </c>
      <c r="AW4550" s="13" t="s">
        <v>37</v>
      </c>
      <c r="AX4550" s="13" t="s">
        <v>76</v>
      </c>
      <c r="AY4550" s="154" t="s">
        <v>163</v>
      </c>
    </row>
    <row r="4551" spans="2:51" s="12" customFormat="1">
      <c r="B4551" s="147"/>
      <c r="D4551" s="141" t="s">
        <v>176</v>
      </c>
      <c r="E4551" s="148" t="s">
        <v>19</v>
      </c>
      <c r="F4551" s="149" t="s">
        <v>940</v>
      </c>
      <c r="H4551" s="148" t="s">
        <v>19</v>
      </c>
      <c r="I4551" s="150"/>
      <c r="L4551" s="147"/>
      <c r="M4551" s="151"/>
      <c r="T4551" s="152"/>
      <c r="AT4551" s="148" t="s">
        <v>176</v>
      </c>
      <c r="AU4551" s="148" t="s">
        <v>86</v>
      </c>
      <c r="AV4551" s="12" t="s">
        <v>84</v>
      </c>
      <c r="AW4551" s="12" t="s">
        <v>37</v>
      </c>
      <c r="AX4551" s="12" t="s">
        <v>76</v>
      </c>
      <c r="AY4551" s="148" t="s">
        <v>163</v>
      </c>
    </row>
    <row r="4552" spans="2:51" s="13" customFormat="1">
      <c r="B4552" s="153"/>
      <c r="D4552" s="141" t="s">
        <v>176</v>
      </c>
      <c r="E4552" s="154" t="s">
        <v>19</v>
      </c>
      <c r="F4552" s="155" t="s">
        <v>1074</v>
      </c>
      <c r="H4552" s="156">
        <v>8.5779999999999994</v>
      </c>
      <c r="I4552" s="157"/>
      <c r="L4552" s="153"/>
      <c r="M4552" s="158"/>
      <c r="T4552" s="159"/>
      <c r="AT4552" s="154" t="s">
        <v>176</v>
      </c>
      <c r="AU4552" s="154" t="s">
        <v>86</v>
      </c>
      <c r="AV4552" s="13" t="s">
        <v>86</v>
      </c>
      <c r="AW4552" s="13" t="s">
        <v>37</v>
      </c>
      <c r="AX4552" s="13" t="s">
        <v>76</v>
      </c>
      <c r="AY4552" s="154" t="s">
        <v>163</v>
      </c>
    </row>
    <row r="4553" spans="2:51" s="12" customFormat="1">
      <c r="B4553" s="147"/>
      <c r="D4553" s="141" t="s">
        <v>176</v>
      </c>
      <c r="E4553" s="148" t="s">
        <v>19</v>
      </c>
      <c r="F4553" s="149" t="s">
        <v>943</v>
      </c>
      <c r="H4553" s="148" t="s">
        <v>19</v>
      </c>
      <c r="I4553" s="150"/>
      <c r="L4553" s="147"/>
      <c r="M4553" s="151"/>
      <c r="T4553" s="152"/>
      <c r="AT4553" s="148" t="s">
        <v>176</v>
      </c>
      <c r="AU4553" s="148" t="s">
        <v>86</v>
      </c>
      <c r="AV4553" s="12" t="s">
        <v>84</v>
      </c>
      <c r="AW4553" s="12" t="s">
        <v>37</v>
      </c>
      <c r="AX4553" s="12" t="s">
        <v>76</v>
      </c>
      <c r="AY4553" s="148" t="s">
        <v>163</v>
      </c>
    </row>
    <row r="4554" spans="2:51" s="13" customFormat="1">
      <c r="B4554" s="153"/>
      <c r="D4554" s="141" t="s">
        <v>176</v>
      </c>
      <c r="E4554" s="154" t="s">
        <v>19</v>
      </c>
      <c r="F4554" s="155" t="s">
        <v>1075</v>
      </c>
      <c r="H4554" s="156">
        <v>5.67</v>
      </c>
      <c r="I4554" s="157"/>
      <c r="L4554" s="153"/>
      <c r="M4554" s="158"/>
      <c r="T4554" s="159"/>
      <c r="AT4554" s="154" t="s">
        <v>176</v>
      </c>
      <c r="AU4554" s="154" t="s">
        <v>86</v>
      </c>
      <c r="AV4554" s="13" t="s">
        <v>86</v>
      </c>
      <c r="AW4554" s="13" t="s">
        <v>37</v>
      </c>
      <c r="AX4554" s="13" t="s">
        <v>76</v>
      </c>
      <c r="AY4554" s="154" t="s">
        <v>163</v>
      </c>
    </row>
    <row r="4555" spans="2:51" s="12" customFormat="1">
      <c r="B4555" s="147"/>
      <c r="D4555" s="141" t="s">
        <v>176</v>
      </c>
      <c r="E4555" s="148" t="s">
        <v>19</v>
      </c>
      <c r="F4555" s="149" t="s">
        <v>880</v>
      </c>
      <c r="H4555" s="148" t="s">
        <v>19</v>
      </c>
      <c r="I4555" s="150"/>
      <c r="L4555" s="147"/>
      <c r="M4555" s="151"/>
      <c r="T4555" s="152"/>
      <c r="AT4555" s="148" t="s">
        <v>176</v>
      </c>
      <c r="AU4555" s="148" t="s">
        <v>86</v>
      </c>
      <c r="AV4555" s="12" t="s">
        <v>84</v>
      </c>
      <c r="AW4555" s="12" t="s">
        <v>37</v>
      </c>
      <c r="AX4555" s="12" t="s">
        <v>76</v>
      </c>
      <c r="AY4555" s="148" t="s">
        <v>163</v>
      </c>
    </row>
    <row r="4556" spans="2:51" s="13" customFormat="1">
      <c r="B4556" s="153"/>
      <c r="D4556" s="141" t="s">
        <v>176</v>
      </c>
      <c r="E4556" s="154" t="s">
        <v>19</v>
      </c>
      <c r="F4556" s="155" t="s">
        <v>1062</v>
      </c>
      <c r="H4556" s="156">
        <v>23.372</v>
      </c>
      <c r="I4556" s="157"/>
      <c r="L4556" s="153"/>
      <c r="M4556" s="158"/>
      <c r="T4556" s="159"/>
      <c r="AT4556" s="154" t="s">
        <v>176</v>
      </c>
      <c r="AU4556" s="154" t="s">
        <v>86</v>
      </c>
      <c r="AV4556" s="13" t="s">
        <v>86</v>
      </c>
      <c r="AW4556" s="13" t="s">
        <v>37</v>
      </c>
      <c r="AX4556" s="13" t="s">
        <v>76</v>
      </c>
      <c r="AY4556" s="154" t="s">
        <v>163</v>
      </c>
    </row>
    <row r="4557" spans="2:51" s="12" customFormat="1">
      <c r="B4557" s="147"/>
      <c r="D4557" s="141" t="s">
        <v>176</v>
      </c>
      <c r="E4557" s="148" t="s">
        <v>19</v>
      </c>
      <c r="F4557" s="149" t="s">
        <v>947</v>
      </c>
      <c r="H4557" s="148" t="s">
        <v>19</v>
      </c>
      <c r="I4557" s="150"/>
      <c r="L4557" s="147"/>
      <c r="M4557" s="151"/>
      <c r="T4557" s="152"/>
      <c r="AT4557" s="148" t="s">
        <v>176</v>
      </c>
      <c r="AU4557" s="148" t="s">
        <v>86</v>
      </c>
      <c r="AV4557" s="12" t="s">
        <v>84</v>
      </c>
      <c r="AW4557" s="12" t="s">
        <v>37</v>
      </c>
      <c r="AX4557" s="12" t="s">
        <v>76</v>
      </c>
      <c r="AY4557" s="148" t="s">
        <v>163</v>
      </c>
    </row>
    <row r="4558" spans="2:51" s="13" customFormat="1">
      <c r="B4558" s="153"/>
      <c r="D4558" s="141" t="s">
        <v>176</v>
      </c>
      <c r="E4558" s="154" t="s">
        <v>19</v>
      </c>
      <c r="F4558" s="155" t="s">
        <v>1077</v>
      </c>
      <c r="H4558" s="156">
        <v>15.95</v>
      </c>
      <c r="I4558" s="157"/>
      <c r="L4558" s="153"/>
      <c r="M4558" s="158"/>
      <c r="T4558" s="159"/>
      <c r="AT4558" s="154" t="s">
        <v>176</v>
      </c>
      <c r="AU4558" s="154" t="s">
        <v>86</v>
      </c>
      <c r="AV4558" s="13" t="s">
        <v>86</v>
      </c>
      <c r="AW4558" s="13" t="s">
        <v>37</v>
      </c>
      <c r="AX4558" s="13" t="s">
        <v>76</v>
      </c>
      <c r="AY4558" s="154" t="s">
        <v>163</v>
      </c>
    </row>
    <row r="4559" spans="2:51" s="12" customFormat="1">
      <c r="B4559" s="147"/>
      <c r="D4559" s="141" t="s">
        <v>176</v>
      </c>
      <c r="E4559" s="148" t="s">
        <v>19</v>
      </c>
      <c r="F4559" s="149" t="s">
        <v>950</v>
      </c>
      <c r="H4559" s="148" t="s">
        <v>19</v>
      </c>
      <c r="I4559" s="150"/>
      <c r="L4559" s="147"/>
      <c r="M4559" s="151"/>
      <c r="T4559" s="152"/>
      <c r="AT4559" s="148" t="s">
        <v>176</v>
      </c>
      <c r="AU4559" s="148" t="s">
        <v>86</v>
      </c>
      <c r="AV4559" s="12" t="s">
        <v>84</v>
      </c>
      <c r="AW4559" s="12" t="s">
        <v>37</v>
      </c>
      <c r="AX4559" s="12" t="s">
        <v>76</v>
      </c>
      <c r="AY4559" s="148" t="s">
        <v>163</v>
      </c>
    </row>
    <row r="4560" spans="2:51" s="13" customFormat="1">
      <c r="B4560" s="153"/>
      <c r="D4560" s="141" t="s">
        <v>176</v>
      </c>
      <c r="E4560" s="154" t="s">
        <v>19</v>
      </c>
      <c r="F4560" s="155" t="s">
        <v>1078</v>
      </c>
      <c r="H4560" s="156">
        <v>14.175000000000001</v>
      </c>
      <c r="I4560" s="157"/>
      <c r="L4560" s="153"/>
      <c r="M4560" s="158"/>
      <c r="T4560" s="159"/>
      <c r="AT4560" s="154" t="s">
        <v>176</v>
      </c>
      <c r="AU4560" s="154" t="s">
        <v>86</v>
      </c>
      <c r="AV4560" s="13" t="s">
        <v>86</v>
      </c>
      <c r="AW4560" s="13" t="s">
        <v>37</v>
      </c>
      <c r="AX4560" s="13" t="s">
        <v>76</v>
      </c>
      <c r="AY4560" s="154" t="s">
        <v>163</v>
      </c>
    </row>
    <row r="4561" spans="2:51" s="12" customFormat="1">
      <c r="B4561" s="147"/>
      <c r="D4561" s="141" t="s">
        <v>176</v>
      </c>
      <c r="E4561" s="148" t="s">
        <v>19</v>
      </c>
      <c r="F4561" s="149" t="s">
        <v>953</v>
      </c>
      <c r="H4561" s="148" t="s">
        <v>19</v>
      </c>
      <c r="I4561" s="150"/>
      <c r="L4561" s="147"/>
      <c r="M4561" s="151"/>
      <c r="T4561" s="152"/>
      <c r="AT4561" s="148" t="s">
        <v>176</v>
      </c>
      <c r="AU4561" s="148" t="s">
        <v>86</v>
      </c>
      <c r="AV4561" s="12" t="s">
        <v>84</v>
      </c>
      <c r="AW4561" s="12" t="s">
        <v>37</v>
      </c>
      <c r="AX4561" s="12" t="s">
        <v>76</v>
      </c>
      <c r="AY4561" s="148" t="s">
        <v>163</v>
      </c>
    </row>
    <row r="4562" spans="2:51" s="13" customFormat="1">
      <c r="B4562" s="153"/>
      <c r="D4562" s="141" t="s">
        <v>176</v>
      </c>
      <c r="E4562" s="154" t="s">
        <v>19</v>
      </c>
      <c r="F4562" s="155" t="s">
        <v>1079</v>
      </c>
      <c r="H4562" s="156">
        <v>2.835</v>
      </c>
      <c r="I4562" s="157"/>
      <c r="L4562" s="153"/>
      <c r="M4562" s="158"/>
      <c r="T4562" s="159"/>
      <c r="AT4562" s="154" t="s">
        <v>176</v>
      </c>
      <c r="AU4562" s="154" t="s">
        <v>86</v>
      </c>
      <c r="AV4562" s="13" t="s">
        <v>86</v>
      </c>
      <c r="AW4562" s="13" t="s">
        <v>37</v>
      </c>
      <c r="AX4562" s="13" t="s">
        <v>76</v>
      </c>
      <c r="AY4562" s="154" t="s">
        <v>163</v>
      </c>
    </row>
    <row r="4563" spans="2:51" s="12" customFormat="1">
      <c r="B4563" s="147"/>
      <c r="D4563" s="141" t="s">
        <v>176</v>
      </c>
      <c r="E4563" s="148" t="s">
        <v>19</v>
      </c>
      <c r="F4563" s="149" t="s">
        <v>955</v>
      </c>
      <c r="H4563" s="148" t="s">
        <v>19</v>
      </c>
      <c r="I4563" s="150"/>
      <c r="L4563" s="147"/>
      <c r="M4563" s="151"/>
      <c r="T4563" s="152"/>
      <c r="AT4563" s="148" t="s">
        <v>176</v>
      </c>
      <c r="AU4563" s="148" t="s">
        <v>86</v>
      </c>
      <c r="AV4563" s="12" t="s">
        <v>84</v>
      </c>
      <c r="AW4563" s="12" t="s">
        <v>37</v>
      </c>
      <c r="AX4563" s="12" t="s">
        <v>76</v>
      </c>
      <c r="AY4563" s="148" t="s">
        <v>163</v>
      </c>
    </row>
    <row r="4564" spans="2:51" s="13" customFormat="1">
      <c r="B4564" s="153"/>
      <c r="D4564" s="141" t="s">
        <v>176</v>
      </c>
      <c r="E4564" s="154" t="s">
        <v>19</v>
      </c>
      <c r="F4564" s="155" t="s">
        <v>1080</v>
      </c>
      <c r="H4564" s="156">
        <v>1.3</v>
      </c>
      <c r="I4564" s="157"/>
      <c r="L4564" s="153"/>
      <c r="M4564" s="158"/>
      <c r="T4564" s="159"/>
      <c r="AT4564" s="154" t="s">
        <v>176</v>
      </c>
      <c r="AU4564" s="154" t="s">
        <v>86</v>
      </c>
      <c r="AV4564" s="13" t="s">
        <v>86</v>
      </c>
      <c r="AW4564" s="13" t="s">
        <v>37</v>
      </c>
      <c r="AX4564" s="13" t="s">
        <v>76</v>
      </c>
      <c r="AY4564" s="154" t="s">
        <v>163</v>
      </c>
    </row>
    <row r="4565" spans="2:51" s="12" customFormat="1">
      <c r="B4565" s="147"/>
      <c r="D4565" s="141" t="s">
        <v>176</v>
      </c>
      <c r="E4565" s="148" t="s">
        <v>19</v>
      </c>
      <c r="F4565" s="149" t="s">
        <v>957</v>
      </c>
      <c r="H4565" s="148" t="s">
        <v>19</v>
      </c>
      <c r="I4565" s="150"/>
      <c r="L4565" s="147"/>
      <c r="M4565" s="151"/>
      <c r="T4565" s="152"/>
      <c r="AT4565" s="148" t="s">
        <v>176</v>
      </c>
      <c r="AU4565" s="148" t="s">
        <v>86</v>
      </c>
      <c r="AV4565" s="12" t="s">
        <v>84</v>
      </c>
      <c r="AW4565" s="12" t="s">
        <v>37</v>
      </c>
      <c r="AX4565" s="12" t="s">
        <v>76</v>
      </c>
      <c r="AY4565" s="148" t="s">
        <v>163</v>
      </c>
    </row>
    <row r="4566" spans="2:51" s="13" customFormat="1">
      <c r="B4566" s="153"/>
      <c r="D4566" s="141" t="s">
        <v>176</v>
      </c>
      <c r="E4566" s="154" t="s">
        <v>19</v>
      </c>
      <c r="F4566" s="155" t="s">
        <v>1081</v>
      </c>
      <c r="H4566" s="156">
        <v>3.7050000000000001</v>
      </c>
      <c r="I4566" s="157"/>
      <c r="L4566" s="153"/>
      <c r="M4566" s="158"/>
      <c r="T4566" s="159"/>
      <c r="AT4566" s="154" t="s">
        <v>176</v>
      </c>
      <c r="AU4566" s="154" t="s">
        <v>86</v>
      </c>
      <c r="AV4566" s="13" t="s">
        <v>86</v>
      </c>
      <c r="AW4566" s="13" t="s">
        <v>37</v>
      </c>
      <c r="AX4566" s="13" t="s">
        <v>76</v>
      </c>
      <c r="AY4566" s="154" t="s">
        <v>163</v>
      </c>
    </row>
    <row r="4567" spans="2:51" s="12" customFormat="1">
      <c r="B4567" s="147"/>
      <c r="D4567" s="141" t="s">
        <v>176</v>
      </c>
      <c r="E4567" s="148" t="s">
        <v>19</v>
      </c>
      <c r="F4567" s="149" t="s">
        <v>959</v>
      </c>
      <c r="H4567" s="148" t="s">
        <v>19</v>
      </c>
      <c r="I4567" s="150"/>
      <c r="L4567" s="147"/>
      <c r="M4567" s="151"/>
      <c r="T4567" s="152"/>
      <c r="AT4567" s="148" t="s">
        <v>176</v>
      </c>
      <c r="AU4567" s="148" t="s">
        <v>86</v>
      </c>
      <c r="AV4567" s="12" t="s">
        <v>84</v>
      </c>
      <c r="AW4567" s="12" t="s">
        <v>37</v>
      </c>
      <c r="AX4567" s="12" t="s">
        <v>76</v>
      </c>
      <c r="AY4567" s="148" t="s">
        <v>163</v>
      </c>
    </row>
    <row r="4568" spans="2:51" s="13" customFormat="1">
      <c r="B4568" s="153"/>
      <c r="D4568" s="141" t="s">
        <v>176</v>
      </c>
      <c r="E4568" s="154" t="s">
        <v>19</v>
      </c>
      <c r="F4568" s="155" t="s">
        <v>1068</v>
      </c>
      <c r="H4568" s="156">
        <v>15.61</v>
      </c>
      <c r="I4568" s="157"/>
      <c r="L4568" s="153"/>
      <c r="M4568" s="158"/>
      <c r="T4568" s="159"/>
      <c r="AT4568" s="154" t="s">
        <v>176</v>
      </c>
      <c r="AU4568" s="154" t="s">
        <v>86</v>
      </c>
      <c r="AV4568" s="13" t="s">
        <v>86</v>
      </c>
      <c r="AW4568" s="13" t="s">
        <v>37</v>
      </c>
      <c r="AX4568" s="13" t="s">
        <v>76</v>
      </c>
      <c r="AY4568" s="154" t="s">
        <v>163</v>
      </c>
    </row>
    <row r="4569" spans="2:51" s="12" customFormat="1">
      <c r="B4569" s="147"/>
      <c r="D4569" s="141" t="s">
        <v>176</v>
      </c>
      <c r="E4569" s="148" t="s">
        <v>19</v>
      </c>
      <c r="F4569" s="149" t="s">
        <v>960</v>
      </c>
      <c r="H4569" s="148" t="s">
        <v>19</v>
      </c>
      <c r="I4569" s="150"/>
      <c r="L4569" s="147"/>
      <c r="M4569" s="151"/>
      <c r="T4569" s="152"/>
      <c r="AT4569" s="148" t="s">
        <v>176</v>
      </c>
      <c r="AU4569" s="148" t="s">
        <v>86</v>
      </c>
      <c r="AV4569" s="12" t="s">
        <v>84</v>
      </c>
      <c r="AW4569" s="12" t="s">
        <v>37</v>
      </c>
      <c r="AX4569" s="12" t="s">
        <v>76</v>
      </c>
      <c r="AY4569" s="148" t="s">
        <v>163</v>
      </c>
    </row>
    <row r="4570" spans="2:51" s="13" customFormat="1">
      <c r="B4570" s="153"/>
      <c r="D4570" s="141" t="s">
        <v>176</v>
      </c>
      <c r="E4570" s="154" t="s">
        <v>19</v>
      </c>
      <c r="F4570" s="155" t="s">
        <v>1069</v>
      </c>
      <c r="H4570" s="156">
        <v>18.010000000000002</v>
      </c>
      <c r="I4570" s="157"/>
      <c r="L4570" s="153"/>
      <c r="M4570" s="158"/>
      <c r="T4570" s="159"/>
      <c r="AT4570" s="154" t="s">
        <v>176</v>
      </c>
      <c r="AU4570" s="154" t="s">
        <v>86</v>
      </c>
      <c r="AV4570" s="13" t="s">
        <v>86</v>
      </c>
      <c r="AW4570" s="13" t="s">
        <v>37</v>
      </c>
      <c r="AX4570" s="13" t="s">
        <v>76</v>
      </c>
      <c r="AY4570" s="154" t="s">
        <v>163</v>
      </c>
    </row>
    <row r="4571" spans="2:51" s="12" customFormat="1">
      <c r="B4571" s="147"/>
      <c r="D4571" s="141" t="s">
        <v>176</v>
      </c>
      <c r="E4571" s="148" t="s">
        <v>19</v>
      </c>
      <c r="F4571" s="149" t="s">
        <v>962</v>
      </c>
      <c r="H4571" s="148" t="s">
        <v>19</v>
      </c>
      <c r="I4571" s="150"/>
      <c r="L4571" s="147"/>
      <c r="M4571" s="151"/>
      <c r="T4571" s="152"/>
      <c r="AT4571" s="148" t="s">
        <v>176</v>
      </c>
      <c r="AU4571" s="148" t="s">
        <v>86</v>
      </c>
      <c r="AV4571" s="12" t="s">
        <v>84</v>
      </c>
      <c r="AW4571" s="12" t="s">
        <v>37</v>
      </c>
      <c r="AX4571" s="12" t="s">
        <v>76</v>
      </c>
      <c r="AY4571" s="148" t="s">
        <v>163</v>
      </c>
    </row>
    <row r="4572" spans="2:51" s="13" customFormat="1">
      <c r="B4572" s="153"/>
      <c r="D4572" s="141" t="s">
        <v>176</v>
      </c>
      <c r="E4572" s="154" t="s">
        <v>19</v>
      </c>
      <c r="F4572" s="155" t="s">
        <v>1082</v>
      </c>
      <c r="H4572" s="156">
        <v>13.253</v>
      </c>
      <c r="I4572" s="157"/>
      <c r="L4572" s="153"/>
      <c r="M4572" s="158"/>
      <c r="T4572" s="159"/>
      <c r="AT4572" s="154" t="s">
        <v>176</v>
      </c>
      <c r="AU4572" s="154" t="s">
        <v>86</v>
      </c>
      <c r="AV4572" s="13" t="s">
        <v>86</v>
      </c>
      <c r="AW4572" s="13" t="s">
        <v>37</v>
      </c>
      <c r="AX4572" s="13" t="s">
        <v>76</v>
      </c>
      <c r="AY4572" s="154" t="s">
        <v>163</v>
      </c>
    </row>
    <row r="4573" spans="2:51" s="12" customFormat="1">
      <c r="B4573" s="147"/>
      <c r="D4573" s="141" t="s">
        <v>176</v>
      </c>
      <c r="E4573" s="148" t="s">
        <v>19</v>
      </c>
      <c r="F4573" s="149" t="s">
        <v>965</v>
      </c>
      <c r="H4573" s="148" t="s">
        <v>19</v>
      </c>
      <c r="I4573" s="150"/>
      <c r="L4573" s="147"/>
      <c r="M4573" s="151"/>
      <c r="T4573" s="152"/>
      <c r="AT4573" s="148" t="s">
        <v>176</v>
      </c>
      <c r="AU4573" s="148" t="s">
        <v>86</v>
      </c>
      <c r="AV4573" s="12" t="s">
        <v>84</v>
      </c>
      <c r="AW4573" s="12" t="s">
        <v>37</v>
      </c>
      <c r="AX4573" s="12" t="s">
        <v>76</v>
      </c>
      <c r="AY4573" s="148" t="s">
        <v>163</v>
      </c>
    </row>
    <row r="4574" spans="2:51" s="13" customFormat="1">
      <c r="B4574" s="153"/>
      <c r="D4574" s="141" t="s">
        <v>176</v>
      </c>
      <c r="E4574" s="154" t="s">
        <v>19</v>
      </c>
      <c r="F4574" s="155" t="s">
        <v>1083</v>
      </c>
      <c r="H4574" s="156">
        <v>9.9879999999999995</v>
      </c>
      <c r="I4574" s="157"/>
      <c r="L4574" s="153"/>
      <c r="M4574" s="158"/>
      <c r="T4574" s="159"/>
      <c r="AT4574" s="154" t="s">
        <v>176</v>
      </c>
      <c r="AU4574" s="154" t="s">
        <v>86</v>
      </c>
      <c r="AV4574" s="13" t="s">
        <v>86</v>
      </c>
      <c r="AW4574" s="13" t="s">
        <v>37</v>
      </c>
      <c r="AX4574" s="13" t="s">
        <v>76</v>
      </c>
      <c r="AY4574" s="154" t="s">
        <v>163</v>
      </c>
    </row>
    <row r="4575" spans="2:51" s="12" customFormat="1">
      <c r="B4575" s="147"/>
      <c r="D4575" s="141" t="s">
        <v>176</v>
      </c>
      <c r="E4575" s="148" t="s">
        <v>19</v>
      </c>
      <c r="F4575" s="149" t="s">
        <v>967</v>
      </c>
      <c r="H4575" s="148" t="s">
        <v>19</v>
      </c>
      <c r="I4575" s="150"/>
      <c r="L4575" s="147"/>
      <c r="M4575" s="151"/>
      <c r="T4575" s="152"/>
      <c r="AT4575" s="148" t="s">
        <v>176</v>
      </c>
      <c r="AU4575" s="148" t="s">
        <v>86</v>
      </c>
      <c r="AV4575" s="12" t="s">
        <v>84</v>
      </c>
      <c r="AW4575" s="12" t="s">
        <v>37</v>
      </c>
      <c r="AX4575" s="12" t="s">
        <v>76</v>
      </c>
      <c r="AY4575" s="148" t="s">
        <v>163</v>
      </c>
    </row>
    <row r="4576" spans="2:51" s="13" customFormat="1" ht="20.399999999999999">
      <c r="B4576" s="153"/>
      <c r="D4576" s="141" t="s">
        <v>176</v>
      </c>
      <c r="E4576" s="154" t="s">
        <v>19</v>
      </c>
      <c r="F4576" s="155" t="s">
        <v>1084</v>
      </c>
      <c r="H4576" s="156">
        <v>73.92</v>
      </c>
      <c r="I4576" s="157"/>
      <c r="L4576" s="153"/>
      <c r="M4576" s="158"/>
      <c r="T4576" s="159"/>
      <c r="AT4576" s="154" t="s">
        <v>176</v>
      </c>
      <c r="AU4576" s="154" t="s">
        <v>86</v>
      </c>
      <c r="AV4576" s="13" t="s">
        <v>86</v>
      </c>
      <c r="AW4576" s="13" t="s">
        <v>37</v>
      </c>
      <c r="AX4576" s="13" t="s">
        <v>76</v>
      </c>
      <c r="AY4576" s="154" t="s">
        <v>163</v>
      </c>
    </row>
    <row r="4577" spans="2:65" s="12" customFormat="1">
      <c r="B4577" s="147"/>
      <c r="D4577" s="141" t="s">
        <v>176</v>
      </c>
      <c r="E4577" s="148" t="s">
        <v>19</v>
      </c>
      <c r="F4577" s="149" t="s">
        <v>969</v>
      </c>
      <c r="H4577" s="148" t="s">
        <v>19</v>
      </c>
      <c r="I4577" s="150"/>
      <c r="L4577" s="147"/>
      <c r="M4577" s="151"/>
      <c r="T4577" s="152"/>
      <c r="AT4577" s="148" t="s">
        <v>176</v>
      </c>
      <c r="AU4577" s="148" t="s">
        <v>86</v>
      </c>
      <c r="AV4577" s="12" t="s">
        <v>84</v>
      </c>
      <c r="AW4577" s="12" t="s">
        <v>37</v>
      </c>
      <c r="AX4577" s="12" t="s">
        <v>76</v>
      </c>
      <c r="AY4577" s="148" t="s">
        <v>163</v>
      </c>
    </row>
    <row r="4578" spans="2:65" s="13" customFormat="1">
      <c r="B4578" s="153"/>
      <c r="D4578" s="141" t="s">
        <v>176</v>
      </c>
      <c r="E4578" s="154" t="s">
        <v>19</v>
      </c>
      <c r="F4578" s="155" t="s">
        <v>1073</v>
      </c>
      <c r="H4578" s="156">
        <v>73</v>
      </c>
      <c r="I4578" s="157"/>
      <c r="L4578" s="153"/>
      <c r="M4578" s="158"/>
      <c r="T4578" s="159"/>
      <c r="AT4578" s="154" t="s">
        <v>176</v>
      </c>
      <c r="AU4578" s="154" t="s">
        <v>86</v>
      </c>
      <c r="AV4578" s="13" t="s">
        <v>86</v>
      </c>
      <c r="AW4578" s="13" t="s">
        <v>37</v>
      </c>
      <c r="AX4578" s="13" t="s">
        <v>76</v>
      </c>
      <c r="AY4578" s="154" t="s">
        <v>163</v>
      </c>
    </row>
    <row r="4579" spans="2:65" s="15" customFormat="1">
      <c r="B4579" s="177"/>
      <c r="D4579" s="141" t="s">
        <v>176</v>
      </c>
      <c r="E4579" s="178" t="s">
        <v>19</v>
      </c>
      <c r="F4579" s="179" t="s">
        <v>657</v>
      </c>
      <c r="H4579" s="180">
        <v>519.029</v>
      </c>
      <c r="I4579" s="181"/>
      <c r="L4579" s="177"/>
      <c r="M4579" s="182"/>
      <c r="T4579" s="183"/>
      <c r="AT4579" s="178" t="s">
        <v>176</v>
      </c>
      <c r="AU4579" s="178" t="s">
        <v>86</v>
      </c>
      <c r="AV4579" s="15" t="s">
        <v>184</v>
      </c>
      <c r="AW4579" s="15" t="s">
        <v>37</v>
      </c>
      <c r="AX4579" s="15" t="s">
        <v>76</v>
      </c>
      <c r="AY4579" s="178" t="s">
        <v>163</v>
      </c>
    </row>
    <row r="4580" spans="2:65" s="12" customFormat="1" ht="30.6">
      <c r="B4580" s="147"/>
      <c r="D4580" s="141" t="s">
        <v>176</v>
      </c>
      <c r="E4580" s="148" t="s">
        <v>19</v>
      </c>
      <c r="F4580" s="149" t="s">
        <v>797</v>
      </c>
      <c r="H4580" s="148" t="s">
        <v>19</v>
      </c>
      <c r="I4580" s="150"/>
      <c r="L4580" s="147"/>
      <c r="M4580" s="151"/>
      <c r="T4580" s="152"/>
      <c r="AT4580" s="148" t="s">
        <v>176</v>
      </c>
      <c r="AU4580" s="148" t="s">
        <v>86</v>
      </c>
      <c r="AV4580" s="12" t="s">
        <v>84</v>
      </c>
      <c r="AW4580" s="12" t="s">
        <v>37</v>
      </c>
      <c r="AX4580" s="12" t="s">
        <v>76</v>
      </c>
      <c r="AY4580" s="148" t="s">
        <v>163</v>
      </c>
    </row>
    <row r="4581" spans="2:65" s="12" customFormat="1">
      <c r="B4581" s="147"/>
      <c r="D4581" s="141" t="s">
        <v>176</v>
      </c>
      <c r="E4581" s="148" t="s">
        <v>19</v>
      </c>
      <c r="F4581" s="149" t="s">
        <v>701</v>
      </c>
      <c r="H4581" s="148" t="s">
        <v>19</v>
      </c>
      <c r="I4581" s="150"/>
      <c r="L4581" s="147"/>
      <c r="M4581" s="151"/>
      <c r="T4581" s="152"/>
      <c r="AT4581" s="148" t="s">
        <v>176</v>
      </c>
      <c r="AU4581" s="148" t="s">
        <v>86</v>
      </c>
      <c r="AV4581" s="12" t="s">
        <v>84</v>
      </c>
      <c r="AW4581" s="12" t="s">
        <v>37</v>
      </c>
      <c r="AX4581" s="12" t="s">
        <v>76</v>
      </c>
      <c r="AY4581" s="148" t="s">
        <v>163</v>
      </c>
    </row>
    <row r="4582" spans="2:65" s="13" customFormat="1">
      <c r="B4582" s="153"/>
      <c r="D4582" s="141" t="s">
        <v>176</v>
      </c>
      <c r="E4582" s="154" t="s">
        <v>19</v>
      </c>
      <c r="F4582" s="155" t="s">
        <v>2770</v>
      </c>
      <c r="H4582" s="156">
        <v>8.4</v>
      </c>
      <c r="I4582" s="157"/>
      <c r="L4582" s="153"/>
      <c r="M4582" s="158"/>
      <c r="T4582" s="159"/>
      <c r="AT4582" s="154" t="s">
        <v>176</v>
      </c>
      <c r="AU4582" s="154" t="s">
        <v>86</v>
      </c>
      <c r="AV4582" s="13" t="s">
        <v>86</v>
      </c>
      <c r="AW4582" s="13" t="s">
        <v>37</v>
      </c>
      <c r="AX4582" s="13" t="s">
        <v>76</v>
      </c>
      <c r="AY4582" s="154" t="s">
        <v>163</v>
      </c>
    </row>
    <row r="4583" spans="2:65" s="15" customFormat="1">
      <c r="B4583" s="177"/>
      <c r="D4583" s="141" t="s">
        <v>176</v>
      </c>
      <c r="E4583" s="178" t="s">
        <v>19</v>
      </c>
      <c r="F4583" s="179" t="s">
        <v>657</v>
      </c>
      <c r="H4583" s="180">
        <v>8.4</v>
      </c>
      <c r="I4583" s="181"/>
      <c r="L4583" s="177"/>
      <c r="M4583" s="182"/>
      <c r="T4583" s="183"/>
      <c r="AT4583" s="178" t="s">
        <v>176</v>
      </c>
      <c r="AU4583" s="178" t="s">
        <v>86</v>
      </c>
      <c r="AV4583" s="15" t="s">
        <v>184</v>
      </c>
      <c r="AW4583" s="15" t="s">
        <v>37</v>
      </c>
      <c r="AX4583" s="15" t="s">
        <v>76</v>
      </c>
      <c r="AY4583" s="178" t="s">
        <v>163</v>
      </c>
    </row>
    <row r="4584" spans="2:65" s="14" customFormat="1">
      <c r="B4584" s="160"/>
      <c r="D4584" s="141" t="s">
        <v>176</v>
      </c>
      <c r="E4584" s="161" t="s">
        <v>19</v>
      </c>
      <c r="F4584" s="162" t="s">
        <v>178</v>
      </c>
      <c r="H4584" s="163">
        <v>1283.2560000000001</v>
      </c>
      <c r="I4584" s="164"/>
      <c r="L4584" s="160"/>
      <c r="M4584" s="165"/>
      <c r="T4584" s="166"/>
      <c r="AT4584" s="161" t="s">
        <v>176</v>
      </c>
      <c r="AU4584" s="161" t="s">
        <v>86</v>
      </c>
      <c r="AV4584" s="14" t="s">
        <v>170</v>
      </c>
      <c r="AW4584" s="14" t="s">
        <v>37</v>
      </c>
      <c r="AX4584" s="14" t="s">
        <v>84</v>
      </c>
      <c r="AY4584" s="161" t="s">
        <v>163</v>
      </c>
    </row>
    <row r="4585" spans="2:65" s="1" customFormat="1" ht="33" customHeight="1">
      <c r="B4585" s="33"/>
      <c r="C4585" s="128" t="s">
        <v>2798</v>
      </c>
      <c r="D4585" s="128" t="s">
        <v>165</v>
      </c>
      <c r="E4585" s="129" t="s">
        <v>2799</v>
      </c>
      <c r="F4585" s="130" t="s">
        <v>2800</v>
      </c>
      <c r="G4585" s="131" t="s">
        <v>187</v>
      </c>
      <c r="H4585" s="132">
        <v>188.53800000000001</v>
      </c>
      <c r="I4585" s="133"/>
      <c r="J4585" s="134">
        <f>ROUND(I4585*H4585,2)</f>
        <v>0</v>
      </c>
      <c r="K4585" s="130" t="s">
        <v>169</v>
      </c>
      <c r="L4585" s="33"/>
      <c r="M4585" s="135" t="s">
        <v>19</v>
      </c>
      <c r="N4585" s="136" t="s">
        <v>47</v>
      </c>
      <c r="P4585" s="137">
        <f>O4585*H4585</f>
        <v>0</v>
      </c>
      <c r="Q4585" s="137">
        <v>1.0000000000000001E-5</v>
      </c>
      <c r="R4585" s="137">
        <f>Q4585*H4585</f>
        <v>1.8853800000000003E-3</v>
      </c>
      <c r="S4585" s="137">
        <v>0</v>
      </c>
      <c r="T4585" s="138">
        <f>S4585*H4585</f>
        <v>0</v>
      </c>
      <c r="AR4585" s="139" t="s">
        <v>302</v>
      </c>
      <c r="AT4585" s="139" t="s">
        <v>165</v>
      </c>
      <c r="AU4585" s="139" t="s">
        <v>86</v>
      </c>
      <c r="AY4585" s="18" t="s">
        <v>163</v>
      </c>
      <c r="BE4585" s="140">
        <f>IF(N4585="základní",J4585,0)</f>
        <v>0</v>
      </c>
      <c r="BF4585" s="140">
        <f>IF(N4585="snížená",J4585,0)</f>
        <v>0</v>
      </c>
      <c r="BG4585" s="140">
        <f>IF(N4585="zákl. přenesená",J4585,0)</f>
        <v>0</v>
      </c>
      <c r="BH4585" s="140">
        <f>IF(N4585="sníž. přenesená",J4585,0)</f>
        <v>0</v>
      </c>
      <c r="BI4585" s="140">
        <f>IF(N4585="nulová",J4585,0)</f>
        <v>0</v>
      </c>
      <c r="BJ4585" s="18" t="s">
        <v>84</v>
      </c>
      <c r="BK4585" s="140">
        <f>ROUND(I4585*H4585,2)</f>
        <v>0</v>
      </c>
      <c r="BL4585" s="18" t="s">
        <v>302</v>
      </c>
      <c r="BM4585" s="139" t="s">
        <v>2801</v>
      </c>
    </row>
    <row r="4586" spans="2:65" s="1" customFormat="1" ht="19.2">
      <c r="B4586" s="33"/>
      <c r="D4586" s="141" t="s">
        <v>172</v>
      </c>
      <c r="F4586" s="142" t="s">
        <v>2802</v>
      </c>
      <c r="I4586" s="143"/>
      <c r="L4586" s="33"/>
      <c r="M4586" s="144"/>
      <c r="T4586" s="54"/>
      <c r="AT4586" s="18" t="s">
        <v>172</v>
      </c>
      <c r="AU4586" s="18" t="s">
        <v>86</v>
      </c>
    </row>
    <row r="4587" spans="2:65" s="1" customFormat="1">
      <c r="B4587" s="33"/>
      <c r="D4587" s="145" t="s">
        <v>174</v>
      </c>
      <c r="F4587" s="146" t="s">
        <v>2803</v>
      </c>
      <c r="I4587" s="143"/>
      <c r="L4587" s="33"/>
      <c r="M4587" s="144"/>
      <c r="T4587" s="54"/>
      <c r="AT4587" s="18" t="s">
        <v>174</v>
      </c>
      <c r="AU4587" s="18" t="s">
        <v>86</v>
      </c>
    </row>
    <row r="4588" spans="2:65" s="12" customFormat="1" ht="20.399999999999999">
      <c r="B4588" s="147"/>
      <c r="D4588" s="141" t="s">
        <v>176</v>
      </c>
      <c r="E4588" s="148" t="s">
        <v>19</v>
      </c>
      <c r="F4588" s="149" t="s">
        <v>830</v>
      </c>
      <c r="H4588" s="148" t="s">
        <v>19</v>
      </c>
      <c r="I4588" s="150"/>
      <c r="L4588" s="147"/>
      <c r="M4588" s="151"/>
      <c r="T4588" s="152"/>
      <c r="AT4588" s="148" t="s">
        <v>176</v>
      </c>
      <c r="AU4588" s="148" t="s">
        <v>86</v>
      </c>
      <c r="AV4588" s="12" t="s">
        <v>84</v>
      </c>
      <c r="AW4588" s="12" t="s">
        <v>37</v>
      </c>
      <c r="AX4588" s="12" t="s">
        <v>76</v>
      </c>
      <c r="AY4588" s="148" t="s">
        <v>163</v>
      </c>
    </row>
    <row r="4589" spans="2:65" s="12" customFormat="1">
      <c r="B4589" s="147"/>
      <c r="D4589" s="141" t="s">
        <v>176</v>
      </c>
      <c r="E4589" s="148" t="s">
        <v>19</v>
      </c>
      <c r="F4589" s="149" t="s">
        <v>603</v>
      </c>
      <c r="H4589" s="148" t="s">
        <v>19</v>
      </c>
      <c r="I4589" s="150"/>
      <c r="L4589" s="147"/>
      <c r="M4589" s="151"/>
      <c r="T4589" s="152"/>
      <c r="AT4589" s="148" t="s">
        <v>176</v>
      </c>
      <c r="AU4589" s="148" t="s">
        <v>86</v>
      </c>
      <c r="AV4589" s="12" t="s">
        <v>84</v>
      </c>
      <c r="AW4589" s="12" t="s">
        <v>37</v>
      </c>
      <c r="AX4589" s="12" t="s">
        <v>76</v>
      </c>
      <c r="AY4589" s="148" t="s">
        <v>163</v>
      </c>
    </row>
    <row r="4590" spans="2:65" s="13" customFormat="1">
      <c r="B4590" s="153"/>
      <c r="D4590" s="141" t="s">
        <v>176</v>
      </c>
      <c r="E4590" s="154" t="s">
        <v>19</v>
      </c>
      <c r="F4590" s="155" t="s">
        <v>1091</v>
      </c>
      <c r="H4590" s="156">
        <v>54.6</v>
      </c>
      <c r="I4590" s="157"/>
      <c r="L4590" s="153"/>
      <c r="M4590" s="158"/>
      <c r="T4590" s="159"/>
      <c r="AT4590" s="154" t="s">
        <v>176</v>
      </c>
      <c r="AU4590" s="154" t="s">
        <v>86</v>
      </c>
      <c r="AV4590" s="13" t="s">
        <v>86</v>
      </c>
      <c r="AW4590" s="13" t="s">
        <v>37</v>
      </c>
      <c r="AX4590" s="13" t="s">
        <v>76</v>
      </c>
      <c r="AY4590" s="154" t="s">
        <v>163</v>
      </c>
    </row>
    <row r="4591" spans="2:65" s="12" customFormat="1">
      <c r="B4591" s="147"/>
      <c r="D4591" s="141" t="s">
        <v>176</v>
      </c>
      <c r="E4591" s="148" t="s">
        <v>19</v>
      </c>
      <c r="F4591" s="149" t="s">
        <v>607</v>
      </c>
      <c r="H4591" s="148" t="s">
        <v>19</v>
      </c>
      <c r="I4591" s="150"/>
      <c r="L4591" s="147"/>
      <c r="M4591" s="151"/>
      <c r="T4591" s="152"/>
      <c r="AT4591" s="148" t="s">
        <v>176</v>
      </c>
      <c r="AU4591" s="148" t="s">
        <v>86</v>
      </c>
      <c r="AV4591" s="12" t="s">
        <v>84</v>
      </c>
      <c r="AW4591" s="12" t="s">
        <v>37</v>
      </c>
      <c r="AX4591" s="12" t="s">
        <v>76</v>
      </c>
      <c r="AY4591" s="148" t="s">
        <v>163</v>
      </c>
    </row>
    <row r="4592" spans="2:65" s="13" customFormat="1">
      <c r="B4592" s="153"/>
      <c r="D4592" s="141" t="s">
        <v>176</v>
      </c>
      <c r="E4592" s="154" t="s">
        <v>19</v>
      </c>
      <c r="F4592" s="155" t="s">
        <v>1092</v>
      </c>
      <c r="H4592" s="156">
        <v>7.2</v>
      </c>
      <c r="I4592" s="157"/>
      <c r="L4592" s="153"/>
      <c r="M4592" s="158"/>
      <c r="T4592" s="159"/>
      <c r="AT4592" s="154" t="s">
        <v>176</v>
      </c>
      <c r="AU4592" s="154" t="s">
        <v>86</v>
      </c>
      <c r="AV4592" s="13" t="s">
        <v>86</v>
      </c>
      <c r="AW4592" s="13" t="s">
        <v>37</v>
      </c>
      <c r="AX4592" s="13" t="s">
        <v>76</v>
      </c>
      <c r="AY4592" s="154" t="s">
        <v>163</v>
      </c>
    </row>
    <row r="4593" spans="2:51" s="12" customFormat="1">
      <c r="B4593" s="147"/>
      <c r="D4593" s="141" t="s">
        <v>176</v>
      </c>
      <c r="E4593" s="148" t="s">
        <v>19</v>
      </c>
      <c r="F4593" s="149" t="s">
        <v>594</v>
      </c>
      <c r="H4593" s="148" t="s">
        <v>19</v>
      </c>
      <c r="I4593" s="150"/>
      <c r="L4593" s="147"/>
      <c r="M4593" s="151"/>
      <c r="T4593" s="152"/>
      <c r="AT4593" s="148" t="s">
        <v>176</v>
      </c>
      <c r="AU4593" s="148" t="s">
        <v>86</v>
      </c>
      <c r="AV4593" s="12" t="s">
        <v>84</v>
      </c>
      <c r="AW4593" s="12" t="s">
        <v>37</v>
      </c>
      <c r="AX4593" s="12" t="s">
        <v>76</v>
      </c>
      <c r="AY4593" s="148" t="s">
        <v>163</v>
      </c>
    </row>
    <row r="4594" spans="2:51" s="13" customFormat="1">
      <c r="B4594" s="153"/>
      <c r="D4594" s="141" t="s">
        <v>176</v>
      </c>
      <c r="E4594" s="154" t="s">
        <v>19</v>
      </c>
      <c r="F4594" s="155" t="s">
        <v>1093</v>
      </c>
      <c r="H4594" s="156">
        <v>3.6</v>
      </c>
      <c r="I4594" s="157"/>
      <c r="L4594" s="153"/>
      <c r="M4594" s="158"/>
      <c r="T4594" s="159"/>
      <c r="AT4594" s="154" t="s">
        <v>176</v>
      </c>
      <c r="AU4594" s="154" t="s">
        <v>86</v>
      </c>
      <c r="AV4594" s="13" t="s">
        <v>86</v>
      </c>
      <c r="AW4594" s="13" t="s">
        <v>37</v>
      </c>
      <c r="AX4594" s="13" t="s">
        <v>76</v>
      </c>
      <c r="AY4594" s="154" t="s">
        <v>163</v>
      </c>
    </row>
    <row r="4595" spans="2:51" s="12" customFormat="1">
      <c r="B4595" s="147"/>
      <c r="D4595" s="141" t="s">
        <v>176</v>
      </c>
      <c r="E4595" s="148" t="s">
        <v>19</v>
      </c>
      <c r="F4595" s="149" t="s">
        <v>605</v>
      </c>
      <c r="H4595" s="148" t="s">
        <v>19</v>
      </c>
      <c r="I4595" s="150"/>
      <c r="L4595" s="147"/>
      <c r="M4595" s="151"/>
      <c r="T4595" s="152"/>
      <c r="AT4595" s="148" t="s">
        <v>176</v>
      </c>
      <c r="AU4595" s="148" t="s">
        <v>86</v>
      </c>
      <c r="AV4595" s="12" t="s">
        <v>84</v>
      </c>
      <c r="AW4595" s="12" t="s">
        <v>37</v>
      </c>
      <c r="AX4595" s="12" t="s">
        <v>76</v>
      </c>
      <c r="AY4595" s="148" t="s">
        <v>163</v>
      </c>
    </row>
    <row r="4596" spans="2:51" s="13" customFormat="1">
      <c r="B4596" s="153"/>
      <c r="D4596" s="141" t="s">
        <v>176</v>
      </c>
      <c r="E4596" s="154" t="s">
        <v>19</v>
      </c>
      <c r="F4596" s="155" t="s">
        <v>1094</v>
      </c>
      <c r="H4596" s="156">
        <v>9.6</v>
      </c>
      <c r="I4596" s="157"/>
      <c r="L4596" s="153"/>
      <c r="M4596" s="158"/>
      <c r="T4596" s="159"/>
      <c r="AT4596" s="154" t="s">
        <v>176</v>
      </c>
      <c r="AU4596" s="154" t="s">
        <v>86</v>
      </c>
      <c r="AV4596" s="13" t="s">
        <v>86</v>
      </c>
      <c r="AW4596" s="13" t="s">
        <v>37</v>
      </c>
      <c r="AX4596" s="13" t="s">
        <v>76</v>
      </c>
      <c r="AY4596" s="154" t="s">
        <v>163</v>
      </c>
    </row>
    <row r="4597" spans="2:51" s="12" customFormat="1">
      <c r="B4597" s="147"/>
      <c r="D4597" s="141" t="s">
        <v>176</v>
      </c>
      <c r="E4597" s="148" t="s">
        <v>19</v>
      </c>
      <c r="F4597" s="149" t="s">
        <v>592</v>
      </c>
      <c r="H4597" s="148" t="s">
        <v>19</v>
      </c>
      <c r="I4597" s="150"/>
      <c r="L4597" s="147"/>
      <c r="M4597" s="151"/>
      <c r="T4597" s="152"/>
      <c r="AT4597" s="148" t="s">
        <v>176</v>
      </c>
      <c r="AU4597" s="148" t="s">
        <v>86</v>
      </c>
      <c r="AV4597" s="12" t="s">
        <v>84</v>
      </c>
      <c r="AW4597" s="12" t="s">
        <v>37</v>
      </c>
      <c r="AX4597" s="12" t="s">
        <v>76</v>
      </c>
      <c r="AY4597" s="148" t="s">
        <v>163</v>
      </c>
    </row>
    <row r="4598" spans="2:51" s="13" customFormat="1">
      <c r="B4598" s="153"/>
      <c r="D4598" s="141" t="s">
        <v>176</v>
      </c>
      <c r="E4598" s="154" t="s">
        <v>19</v>
      </c>
      <c r="F4598" s="155" t="s">
        <v>1095</v>
      </c>
      <c r="H4598" s="156">
        <v>0.96</v>
      </c>
      <c r="I4598" s="157"/>
      <c r="L4598" s="153"/>
      <c r="M4598" s="158"/>
      <c r="T4598" s="159"/>
      <c r="AT4598" s="154" t="s">
        <v>176</v>
      </c>
      <c r="AU4598" s="154" t="s">
        <v>86</v>
      </c>
      <c r="AV4598" s="13" t="s">
        <v>86</v>
      </c>
      <c r="AW4598" s="13" t="s">
        <v>37</v>
      </c>
      <c r="AX4598" s="13" t="s">
        <v>76</v>
      </c>
      <c r="AY4598" s="154" t="s">
        <v>163</v>
      </c>
    </row>
    <row r="4599" spans="2:51" s="12" customFormat="1">
      <c r="B4599" s="147"/>
      <c r="D4599" s="141" t="s">
        <v>176</v>
      </c>
      <c r="E4599" s="148" t="s">
        <v>19</v>
      </c>
      <c r="F4599" s="149" t="s">
        <v>610</v>
      </c>
      <c r="H4599" s="148" t="s">
        <v>19</v>
      </c>
      <c r="I4599" s="150"/>
      <c r="L4599" s="147"/>
      <c r="M4599" s="151"/>
      <c r="T4599" s="152"/>
      <c r="AT4599" s="148" t="s">
        <v>176</v>
      </c>
      <c r="AU4599" s="148" t="s">
        <v>86</v>
      </c>
      <c r="AV4599" s="12" t="s">
        <v>84</v>
      </c>
      <c r="AW4599" s="12" t="s">
        <v>37</v>
      </c>
      <c r="AX4599" s="12" t="s">
        <v>76</v>
      </c>
      <c r="AY4599" s="148" t="s">
        <v>163</v>
      </c>
    </row>
    <row r="4600" spans="2:51" s="13" customFormat="1">
      <c r="B4600" s="153"/>
      <c r="D4600" s="141" t="s">
        <v>176</v>
      </c>
      <c r="E4600" s="154" t="s">
        <v>19</v>
      </c>
      <c r="F4600" s="155" t="s">
        <v>1096</v>
      </c>
      <c r="H4600" s="156">
        <v>2.4500000000000002</v>
      </c>
      <c r="I4600" s="157"/>
      <c r="L4600" s="153"/>
      <c r="M4600" s="158"/>
      <c r="T4600" s="159"/>
      <c r="AT4600" s="154" t="s">
        <v>176</v>
      </c>
      <c r="AU4600" s="154" t="s">
        <v>86</v>
      </c>
      <c r="AV4600" s="13" t="s">
        <v>86</v>
      </c>
      <c r="AW4600" s="13" t="s">
        <v>37</v>
      </c>
      <c r="AX4600" s="13" t="s">
        <v>76</v>
      </c>
      <c r="AY4600" s="154" t="s">
        <v>163</v>
      </c>
    </row>
    <row r="4601" spans="2:51" s="12" customFormat="1">
      <c r="B4601" s="147"/>
      <c r="D4601" s="141" t="s">
        <v>176</v>
      </c>
      <c r="E4601" s="148" t="s">
        <v>19</v>
      </c>
      <c r="F4601" s="149" t="s">
        <v>593</v>
      </c>
      <c r="H4601" s="148" t="s">
        <v>19</v>
      </c>
      <c r="I4601" s="150"/>
      <c r="L4601" s="147"/>
      <c r="M4601" s="151"/>
      <c r="T4601" s="152"/>
      <c r="AT4601" s="148" t="s">
        <v>176</v>
      </c>
      <c r="AU4601" s="148" t="s">
        <v>86</v>
      </c>
      <c r="AV4601" s="12" t="s">
        <v>84</v>
      </c>
      <c r="AW4601" s="12" t="s">
        <v>37</v>
      </c>
      <c r="AX4601" s="12" t="s">
        <v>76</v>
      </c>
      <c r="AY4601" s="148" t="s">
        <v>163</v>
      </c>
    </row>
    <row r="4602" spans="2:51" s="13" customFormat="1">
      <c r="B4602" s="153"/>
      <c r="D4602" s="141" t="s">
        <v>176</v>
      </c>
      <c r="E4602" s="154" t="s">
        <v>19</v>
      </c>
      <c r="F4602" s="155" t="s">
        <v>1097</v>
      </c>
      <c r="H4602" s="156">
        <v>2.16</v>
      </c>
      <c r="I4602" s="157"/>
      <c r="L4602" s="153"/>
      <c r="M4602" s="158"/>
      <c r="T4602" s="159"/>
      <c r="AT4602" s="154" t="s">
        <v>176</v>
      </c>
      <c r="AU4602" s="154" t="s">
        <v>86</v>
      </c>
      <c r="AV4602" s="13" t="s">
        <v>86</v>
      </c>
      <c r="AW4602" s="13" t="s">
        <v>37</v>
      </c>
      <c r="AX4602" s="13" t="s">
        <v>76</v>
      </c>
      <c r="AY4602" s="154" t="s">
        <v>163</v>
      </c>
    </row>
    <row r="4603" spans="2:51" s="12" customFormat="1">
      <c r="B4603" s="147"/>
      <c r="D4603" s="141" t="s">
        <v>176</v>
      </c>
      <c r="E4603" s="148" t="s">
        <v>19</v>
      </c>
      <c r="F4603" s="149" t="s">
        <v>596</v>
      </c>
      <c r="H4603" s="148" t="s">
        <v>19</v>
      </c>
      <c r="I4603" s="150"/>
      <c r="L4603" s="147"/>
      <c r="M4603" s="151"/>
      <c r="T4603" s="152"/>
      <c r="AT4603" s="148" t="s">
        <v>176</v>
      </c>
      <c r="AU4603" s="148" t="s">
        <v>86</v>
      </c>
      <c r="AV4603" s="12" t="s">
        <v>84</v>
      </c>
      <c r="AW4603" s="12" t="s">
        <v>37</v>
      </c>
      <c r="AX4603" s="12" t="s">
        <v>76</v>
      </c>
      <c r="AY4603" s="148" t="s">
        <v>163</v>
      </c>
    </row>
    <row r="4604" spans="2:51" s="13" customFormat="1">
      <c r="B4604" s="153"/>
      <c r="D4604" s="141" t="s">
        <v>176</v>
      </c>
      <c r="E4604" s="154" t="s">
        <v>19</v>
      </c>
      <c r="F4604" s="155" t="s">
        <v>1098</v>
      </c>
      <c r="H4604" s="156">
        <v>2.4</v>
      </c>
      <c r="I4604" s="157"/>
      <c r="L4604" s="153"/>
      <c r="M4604" s="158"/>
      <c r="T4604" s="159"/>
      <c r="AT4604" s="154" t="s">
        <v>176</v>
      </c>
      <c r="AU4604" s="154" t="s">
        <v>86</v>
      </c>
      <c r="AV4604" s="13" t="s">
        <v>86</v>
      </c>
      <c r="AW4604" s="13" t="s">
        <v>37</v>
      </c>
      <c r="AX4604" s="13" t="s">
        <v>76</v>
      </c>
      <c r="AY4604" s="154" t="s">
        <v>163</v>
      </c>
    </row>
    <row r="4605" spans="2:51" s="12" customFormat="1">
      <c r="B4605" s="147"/>
      <c r="D4605" s="141" t="s">
        <v>176</v>
      </c>
      <c r="E4605" s="148" t="s">
        <v>19</v>
      </c>
      <c r="F4605" s="149" t="s">
        <v>583</v>
      </c>
      <c r="H4605" s="148" t="s">
        <v>19</v>
      </c>
      <c r="I4605" s="150"/>
      <c r="L4605" s="147"/>
      <c r="M4605" s="151"/>
      <c r="T4605" s="152"/>
      <c r="AT4605" s="148" t="s">
        <v>176</v>
      </c>
      <c r="AU4605" s="148" t="s">
        <v>86</v>
      </c>
      <c r="AV4605" s="12" t="s">
        <v>84</v>
      </c>
      <c r="AW4605" s="12" t="s">
        <v>37</v>
      </c>
      <c r="AX4605" s="12" t="s">
        <v>76</v>
      </c>
      <c r="AY4605" s="148" t="s">
        <v>163</v>
      </c>
    </row>
    <row r="4606" spans="2:51" s="13" customFormat="1">
      <c r="B4606" s="153"/>
      <c r="D4606" s="141" t="s">
        <v>176</v>
      </c>
      <c r="E4606" s="154" t="s">
        <v>19</v>
      </c>
      <c r="F4606" s="155" t="s">
        <v>1386</v>
      </c>
      <c r="H4606" s="156">
        <v>2.15</v>
      </c>
      <c r="I4606" s="157"/>
      <c r="L4606" s="153"/>
      <c r="M4606" s="158"/>
      <c r="T4606" s="159"/>
      <c r="AT4606" s="154" t="s">
        <v>176</v>
      </c>
      <c r="AU4606" s="154" t="s">
        <v>86</v>
      </c>
      <c r="AV4606" s="13" t="s">
        <v>86</v>
      </c>
      <c r="AW4606" s="13" t="s">
        <v>37</v>
      </c>
      <c r="AX4606" s="13" t="s">
        <v>76</v>
      </c>
      <c r="AY4606" s="154" t="s">
        <v>163</v>
      </c>
    </row>
    <row r="4607" spans="2:51" s="12" customFormat="1">
      <c r="B4607" s="147"/>
      <c r="D4607" s="141" t="s">
        <v>176</v>
      </c>
      <c r="E4607" s="148" t="s">
        <v>19</v>
      </c>
      <c r="F4607" s="149" t="s">
        <v>1050</v>
      </c>
      <c r="H4607" s="148" t="s">
        <v>19</v>
      </c>
      <c r="I4607" s="150"/>
      <c r="L4607" s="147"/>
      <c r="M4607" s="151"/>
      <c r="T4607" s="152"/>
      <c r="AT4607" s="148" t="s">
        <v>176</v>
      </c>
      <c r="AU4607" s="148" t="s">
        <v>86</v>
      </c>
      <c r="AV4607" s="12" t="s">
        <v>84</v>
      </c>
      <c r="AW4607" s="12" t="s">
        <v>37</v>
      </c>
      <c r="AX4607" s="12" t="s">
        <v>76</v>
      </c>
      <c r="AY4607" s="148" t="s">
        <v>163</v>
      </c>
    </row>
    <row r="4608" spans="2:51" s="13" customFormat="1">
      <c r="B4608" s="153"/>
      <c r="D4608" s="141" t="s">
        <v>176</v>
      </c>
      <c r="E4608" s="154" t="s">
        <v>19</v>
      </c>
      <c r="F4608" s="155" t="s">
        <v>1097</v>
      </c>
      <c r="H4608" s="156">
        <v>2.16</v>
      </c>
      <c r="I4608" s="157"/>
      <c r="L4608" s="153"/>
      <c r="M4608" s="158"/>
      <c r="T4608" s="159"/>
      <c r="AT4608" s="154" t="s">
        <v>176</v>
      </c>
      <c r="AU4608" s="154" t="s">
        <v>86</v>
      </c>
      <c r="AV4608" s="13" t="s">
        <v>86</v>
      </c>
      <c r="AW4608" s="13" t="s">
        <v>37</v>
      </c>
      <c r="AX4608" s="13" t="s">
        <v>76</v>
      </c>
      <c r="AY4608" s="154" t="s">
        <v>163</v>
      </c>
    </row>
    <row r="4609" spans="2:65" s="12" customFormat="1">
      <c r="B4609" s="147"/>
      <c r="D4609" s="141" t="s">
        <v>176</v>
      </c>
      <c r="E4609" s="148" t="s">
        <v>19</v>
      </c>
      <c r="F4609" s="149" t="s">
        <v>1051</v>
      </c>
      <c r="H4609" s="148" t="s">
        <v>19</v>
      </c>
      <c r="I4609" s="150"/>
      <c r="L4609" s="147"/>
      <c r="M4609" s="151"/>
      <c r="T4609" s="152"/>
      <c r="AT4609" s="148" t="s">
        <v>176</v>
      </c>
      <c r="AU4609" s="148" t="s">
        <v>86</v>
      </c>
      <c r="AV4609" s="12" t="s">
        <v>84</v>
      </c>
      <c r="AW4609" s="12" t="s">
        <v>37</v>
      </c>
      <c r="AX4609" s="12" t="s">
        <v>76</v>
      </c>
      <c r="AY4609" s="148" t="s">
        <v>163</v>
      </c>
    </row>
    <row r="4610" spans="2:65" s="13" customFormat="1">
      <c r="B4610" s="153"/>
      <c r="D4610" s="141" t="s">
        <v>176</v>
      </c>
      <c r="E4610" s="154" t="s">
        <v>19</v>
      </c>
      <c r="F4610" s="155" t="s">
        <v>1100</v>
      </c>
      <c r="H4610" s="156">
        <v>6.72</v>
      </c>
      <c r="I4610" s="157"/>
      <c r="L4610" s="153"/>
      <c r="M4610" s="158"/>
      <c r="T4610" s="159"/>
      <c r="AT4610" s="154" t="s">
        <v>176</v>
      </c>
      <c r="AU4610" s="154" t="s">
        <v>86</v>
      </c>
      <c r="AV4610" s="13" t="s">
        <v>86</v>
      </c>
      <c r="AW4610" s="13" t="s">
        <v>37</v>
      </c>
      <c r="AX4610" s="13" t="s">
        <v>76</v>
      </c>
      <c r="AY4610" s="154" t="s">
        <v>163</v>
      </c>
    </row>
    <row r="4611" spans="2:65" s="12" customFormat="1">
      <c r="B4611" s="147"/>
      <c r="D4611" s="141" t="s">
        <v>176</v>
      </c>
      <c r="E4611" s="148" t="s">
        <v>19</v>
      </c>
      <c r="F4611" s="149" t="s">
        <v>1053</v>
      </c>
      <c r="H4611" s="148" t="s">
        <v>19</v>
      </c>
      <c r="I4611" s="150"/>
      <c r="L4611" s="147"/>
      <c r="M4611" s="151"/>
      <c r="T4611" s="152"/>
      <c r="AT4611" s="148" t="s">
        <v>176</v>
      </c>
      <c r="AU4611" s="148" t="s">
        <v>86</v>
      </c>
      <c r="AV4611" s="12" t="s">
        <v>84</v>
      </c>
      <c r="AW4611" s="12" t="s">
        <v>37</v>
      </c>
      <c r="AX4611" s="12" t="s">
        <v>76</v>
      </c>
      <c r="AY4611" s="148" t="s">
        <v>163</v>
      </c>
    </row>
    <row r="4612" spans="2:65" s="13" customFormat="1">
      <c r="B4612" s="153"/>
      <c r="D4612" s="141" t="s">
        <v>176</v>
      </c>
      <c r="E4612" s="154" t="s">
        <v>19</v>
      </c>
      <c r="F4612" s="155" t="s">
        <v>1101</v>
      </c>
      <c r="H4612" s="156">
        <v>1.35</v>
      </c>
      <c r="I4612" s="157"/>
      <c r="L4612" s="153"/>
      <c r="M4612" s="158"/>
      <c r="T4612" s="159"/>
      <c r="AT4612" s="154" t="s">
        <v>176</v>
      </c>
      <c r="AU4612" s="154" t="s">
        <v>86</v>
      </c>
      <c r="AV4612" s="13" t="s">
        <v>86</v>
      </c>
      <c r="AW4612" s="13" t="s">
        <v>37</v>
      </c>
      <c r="AX4612" s="13" t="s">
        <v>76</v>
      </c>
      <c r="AY4612" s="154" t="s">
        <v>163</v>
      </c>
    </row>
    <row r="4613" spans="2:65" s="12" customFormat="1">
      <c r="B4613" s="147"/>
      <c r="D4613" s="141" t="s">
        <v>176</v>
      </c>
      <c r="E4613" s="148" t="s">
        <v>19</v>
      </c>
      <c r="F4613" s="149" t="s">
        <v>608</v>
      </c>
      <c r="H4613" s="148" t="s">
        <v>19</v>
      </c>
      <c r="I4613" s="150"/>
      <c r="L4613" s="147"/>
      <c r="M4613" s="151"/>
      <c r="T4613" s="152"/>
      <c r="AT4613" s="148" t="s">
        <v>176</v>
      </c>
      <c r="AU4613" s="148" t="s">
        <v>86</v>
      </c>
      <c r="AV4613" s="12" t="s">
        <v>84</v>
      </c>
      <c r="AW4613" s="12" t="s">
        <v>37</v>
      </c>
      <c r="AX4613" s="12" t="s">
        <v>76</v>
      </c>
      <c r="AY4613" s="148" t="s">
        <v>163</v>
      </c>
    </row>
    <row r="4614" spans="2:65" s="13" customFormat="1">
      <c r="B4614" s="153"/>
      <c r="D4614" s="141" t="s">
        <v>176</v>
      </c>
      <c r="E4614" s="154" t="s">
        <v>19</v>
      </c>
      <c r="F4614" s="155" t="s">
        <v>1100</v>
      </c>
      <c r="H4614" s="156">
        <v>6.72</v>
      </c>
      <c r="I4614" s="157"/>
      <c r="L4614" s="153"/>
      <c r="M4614" s="158"/>
      <c r="T4614" s="159"/>
      <c r="AT4614" s="154" t="s">
        <v>176</v>
      </c>
      <c r="AU4614" s="154" t="s">
        <v>86</v>
      </c>
      <c r="AV4614" s="13" t="s">
        <v>86</v>
      </c>
      <c r="AW4614" s="13" t="s">
        <v>37</v>
      </c>
      <c r="AX4614" s="13" t="s">
        <v>76</v>
      </c>
      <c r="AY4614" s="154" t="s">
        <v>163</v>
      </c>
    </row>
    <row r="4615" spans="2:65" s="12" customFormat="1">
      <c r="B4615" s="147"/>
      <c r="D4615" s="141" t="s">
        <v>176</v>
      </c>
      <c r="E4615" s="148" t="s">
        <v>19</v>
      </c>
      <c r="F4615" s="149" t="s">
        <v>1055</v>
      </c>
      <c r="H4615" s="148" t="s">
        <v>19</v>
      </c>
      <c r="I4615" s="150"/>
      <c r="L4615" s="147"/>
      <c r="M4615" s="151"/>
      <c r="T4615" s="152"/>
      <c r="AT4615" s="148" t="s">
        <v>176</v>
      </c>
      <c r="AU4615" s="148" t="s">
        <v>86</v>
      </c>
      <c r="AV4615" s="12" t="s">
        <v>84</v>
      </c>
      <c r="AW4615" s="12" t="s">
        <v>37</v>
      </c>
      <c r="AX4615" s="12" t="s">
        <v>76</v>
      </c>
      <c r="AY4615" s="148" t="s">
        <v>163</v>
      </c>
    </row>
    <row r="4616" spans="2:65" s="13" customFormat="1">
      <c r="B4616" s="153"/>
      <c r="D4616" s="141" t="s">
        <v>176</v>
      </c>
      <c r="E4616" s="154" t="s">
        <v>19</v>
      </c>
      <c r="F4616" s="155" t="s">
        <v>1098</v>
      </c>
      <c r="H4616" s="156">
        <v>2.4</v>
      </c>
      <c r="I4616" s="157"/>
      <c r="L4616" s="153"/>
      <c r="M4616" s="158"/>
      <c r="T4616" s="159"/>
      <c r="AT4616" s="154" t="s">
        <v>176</v>
      </c>
      <c r="AU4616" s="154" t="s">
        <v>86</v>
      </c>
      <c r="AV4616" s="13" t="s">
        <v>86</v>
      </c>
      <c r="AW4616" s="13" t="s">
        <v>37</v>
      </c>
      <c r="AX4616" s="13" t="s">
        <v>76</v>
      </c>
      <c r="AY4616" s="154" t="s">
        <v>163</v>
      </c>
    </row>
    <row r="4617" spans="2:65" s="12" customFormat="1">
      <c r="B4617" s="147"/>
      <c r="D4617" s="141" t="s">
        <v>176</v>
      </c>
      <c r="E4617" s="148" t="s">
        <v>19</v>
      </c>
      <c r="F4617" s="149" t="s">
        <v>1220</v>
      </c>
      <c r="H4617" s="148" t="s">
        <v>19</v>
      </c>
      <c r="I4617" s="150"/>
      <c r="L4617" s="147"/>
      <c r="M4617" s="151"/>
      <c r="T4617" s="152"/>
      <c r="AT4617" s="148" t="s">
        <v>176</v>
      </c>
      <c r="AU4617" s="148" t="s">
        <v>86</v>
      </c>
      <c r="AV4617" s="12" t="s">
        <v>84</v>
      </c>
      <c r="AW4617" s="12" t="s">
        <v>37</v>
      </c>
      <c r="AX4617" s="12" t="s">
        <v>76</v>
      </c>
      <c r="AY4617" s="148" t="s">
        <v>163</v>
      </c>
    </row>
    <row r="4618" spans="2:65" s="13" customFormat="1">
      <c r="B4618" s="153"/>
      <c r="D4618" s="141" t="s">
        <v>176</v>
      </c>
      <c r="E4618" s="154" t="s">
        <v>19</v>
      </c>
      <c r="F4618" s="155" t="s">
        <v>1387</v>
      </c>
      <c r="H4618" s="156">
        <v>1.95</v>
      </c>
      <c r="I4618" s="157"/>
      <c r="L4618" s="153"/>
      <c r="M4618" s="158"/>
      <c r="T4618" s="159"/>
      <c r="AT4618" s="154" t="s">
        <v>176</v>
      </c>
      <c r="AU4618" s="154" t="s">
        <v>86</v>
      </c>
      <c r="AV4618" s="13" t="s">
        <v>86</v>
      </c>
      <c r="AW4618" s="13" t="s">
        <v>37</v>
      </c>
      <c r="AX4618" s="13" t="s">
        <v>76</v>
      </c>
      <c r="AY4618" s="154" t="s">
        <v>163</v>
      </c>
    </row>
    <row r="4619" spans="2:65" s="12" customFormat="1">
      <c r="B4619" s="147"/>
      <c r="D4619" s="141" t="s">
        <v>176</v>
      </c>
      <c r="E4619" s="148" t="s">
        <v>19</v>
      </c>
      <c r="F4619" s="149" t="s">
        <v>2784</v>
      </c>
      <c r="H4619" s="148" t="s">
        <v>19</v>
      </c>
      <c r="I4619" s="150"/>
      <c r="L4619" s="147"/>
      <c r="M4619" s="151"/>
      <c r="T4619" s="152"/>
      <c r="AT4619" s="148" t="s">
        <v>176</v>
      </c>
      <c r="AU4619" s="148" t="s">
        <v>86</v>
      </c>
      <c r="AV4619" s="12" t="s">
        <v>84</v>
      </c>
      <c r="AW4619" s="12" t="s">
        <v>37</v>
      </c>
      <c r="AX4619" s="12" t="s">
        <v>76</v>
      </c>
      <c r="AY4619" s="148" t="s">
        <v>163</v>
      </c>
    </row>
    <row r="4620" spans="2:65" s="13" customFormat="1">
      <c r="B4620" s="153"/>
      <c r="D4620" s="141" t="s">
        <v>176</v>
      </c>
      <c r="E4620" s="154" t="s">
        <v>19</v>
      </c>
      <c r="F4620" s="155" t="s">
        <v>2785</v>
      </c>
      <c r="H4620" s="156">
        <v>87.638000000000005</v>
      </c>
      <c r="I4620" s="157"/>
      <c r="L4620" s="153"/>
      <c r="M4620" s="158"/>
      <c r="T4620" s="159"/>
      <c r="AT4620" s="154" t="s">
        <v>176</v>
      </c>
      <c r="AU4620" s="154" t="s">
        <v>86</v>
      </c>
      <c r="AV4620" s="13" t="s">
        <v>86</v>
      </c>
      <c r="AW4620" s="13" t="s">
        <v>37</v>
      </c>
      <c r="AX4620" s="13" t="s">
        <v>76</v>
      </c>
      <c r="AY4620" s="154" t="s">
        <v>163</v>
      </c>
    </row>
    <row r="4621" spans="2:65" s="13" customFormat="1">
      <c r="B4621" s="153"/>
      <c r="D4621" s="141" t="s">
        <v>176</v>
      </c>
      <c r="E4621" s="154" t="s">
        <v>19</v>
      </c>
      <c r="F4621" s="155" t="s">
        <v>2786</v>
      </c>
      <c r="H4621" s="156">
        <v>-5.52</v>
      </c>
      <c r="I4621" s="157"/>
      <c r="L4621" s="153"/>
      <c r="M4621" s="158"/>
      <c r="T4621" s="159"/>
      <c r="AT4621" s="154" t="s">
        <v>176</v>
      </c>
      <c r="AU4621" s="154" t="s">
        <v>86</v>
      </c>
      <c r="AV4621" s="13" t="s">
        <v>86</v>
      </c>
      <c r="AW4621" s="13" t="s">
        <v>37</v>
      </c>
      <c r="AX4621" s="13" t="s">
        <v>76</v>
      </c>
      <c r="AY4621" s="154" t="s">
        <v>163</v>
      </c>
    </row>
    <row r="4622" spans="2:65" s="14" customFormat="1">
      <c r="B4622" s="160"/>
      <c r="D4622" s="141" t="s">
        <v>176</v>
      </c>
      <c r="E4622" s="161" t="s">
        <v>19</v>
      </c>
      <c r="F4622" s="162" t="s">
        <v>178</v>
      </c>
      <c r="H4622" s="163">
        <v>188.53800000000001</v>
      </c>
      <c r="I4622" s="164"/>
      <c r="L4622" s="160"/>
      <c r="M4622" s="165"/>
      <c r="T4622" s="166"/>
      <c r="AT4622" s="161" t="s">
        <v>176</v>
      </c>
      <c r="AU4622" s="161" t="s">
        <v>86</v>
      </c>
      <c r="AV4622" s="14" t="s">
        <v>170</v>
      </c>
      <c r="AW4622" s="14" t="s">
        <v>37</v>
      </c>
      <c r="AX4622" s="14" t="s">
        <v>84</v>
      </c>
      <c r="AY4622" s="161" t="s">
        <v>163</v>
      </c>
    </row>
    <row r="4623" spans="2:65" s="1" customFormat="1" ht="24.15" customHeight="1">
      <c r="B4623" s="33"/>
      <c r="C4623" s="128" t="s">
        <v>2804</v>
      </c>
      <c r="D4623" s="128" t="s">
        <v>165</v>
      </c>
      <c r="E4623" s="129" t="s">
        <v>2805</v>
      </c>
      <c r="F4623" s="130" t="s">
        <v>2806</v>
      </c>
      <c r="G4623" s="131" t="s">
        <v>187</v>
      </c>
      <c r="H4623" s="132">
        <v>84.28</v>
      </c>
      <c r="I4623" s="133"/>
      <c r="J4623" s="134">
        <f>ROUND(I4623*H4623,2)</f>
        <v>0</v>
      </c>
      <c r="K4623" s="130" t="s">
        <v>169</v>
      </c>
      <c r="L4623" s="33"/>
      <c r="M4623" s="135" t="s">
        <v>19</v>
      </c>
      <c r="N4623" s="136" t="s">
        <v>47</v>
      </c>
      <c r="P4623" s="137">
        <f>O4623*H4623</f>
        <v>0</v>
      </c>
      <c r="Q4623" s="137">
        <v>1.0000000000000001E-5</v>
      </c>
      <c r="R4623" s="137">
        <f>Q4623*H4623</f>
        <v>8.428000000000001E-4</v>
      </c>
      <c r="S4623" s="137">
        <v>0</v>
      </c>
      <c r="T4623" s="138">
        <f>S4623*H4623</f>
        <v>0</v>
      </c>
      <c r="AR4623" s="139" t="s">
        <v>302</v>
      </c>
      <c r="AT4623" s="139" t="s">
        <v>165</v>
      </c>
      <c r="AU4623" s="139" t="s">
        <v>86</v>
      </c>
      <c r="AY4623" s="18" t="s">
        <v>163</v>
      </c>
      <c r="BE4623" s="140">
        <f>IF(N4623="základní",J4623,0)</f>
        <v>0</v>
      </c>
      <c r="BF4623" s="140">
        <f>IF(N4623="snížená",J4623,0)</f>
        <v>0</v>
      </c>
      <c r="BG4623" s="140">
        <f>IF(N4623="zákl. přenesená",J4623,0)</f>
        <v>0</v>
      </c>
      <c r="BH4623" s="140">
        <f>IF(N4623="sníž. přenesená",J4623,0)</f>
        <v>0</v>
      </c>
      <c r="BI4623" s="140">
        <f>IF(N4623="nulová",J4623,0)</f>
        <v>0</v>
      </c>
      <c r="BJ4623" s="18" t="s">
        <v>84</v>
      </c>
      <c r="BK4623" s="140">
        <f>ROUND(I4623*H4623,2)</f>
        <v>0</v>
      </c>
      <c r="BL4623" s="18" t="s">
        <v>302</v>
      </c>
      <c r="BM4623" s="139" t="s">
        <v>2807</v>
      </c>
    </row>
    <row r="4624" spans="2:65" s="1" customFormat="1" ht="19.2">
      <c r="B4624" s="33"/>
      <c r="D4624" s="141" t="s">
        <v>172</v>
      </c>
      <c r="F4624" s="142" t="s">
        <v>2808</v>
      </c>
      <c r="I4624" s="143"/>
      <c r="L4624" s="33"/>
      <c r="M4624" s="144"/>
      <c r="T4624" s="54"/>
      <c r="AT4624" s="18" t="s">
        <v>172</v>
      </c>
      <c r="AU4624" s="18" t="s">
        <v>86</v>
      </c>
    </row>
    <row r="4625" spans="2:65" s="1" customFormat="1">
      <c r="B4625" s="33"/>
      <c r="D4625" s="145" t="s">
        <v>174</v>
      </c>
      <c r="F4625" s="146" t="s">
        <v>2809</v>
      </c>
      <c r="I4625" s="143"/>
      <c r="L4625" s="33"/>
      <c r="M4625" s="144"/>
      <c r="T4625" s="54"/>
      <c r="AT4625" s="18" t="s">
        <v>174</v>
      </c>
      <c r="AU4625" s="18" t="s">
        <v>86</v>
      </c>
    </row>
    <row r="4626" spans="2:65" s="12" customFormat="1">
      <c r="B4626" s="147"/>
      <c r="D4626" s="141" t="s">
        <v>176</v>
      </c>
      <c r="E4626" s="148" t="s">
        <v>19</v>
      </c>
      <c r="F4626" s="149" t="s">
        <v>576</v>
      </c>
      <c r="H4626" s="148" t="s">
        <v>19</v>
      </c>
      <c r="I4626" s="150"/>
      <c r="L4626" s="147"/>
      <c r="M4626" s="151"/>
      <c r="T4626" s="152"/>
      <c r="AT4626" s="148" t="s">
        <v>176</v>
      </c>
      <c r="AU4626" s="148" t="s">
        <v>86</v>
      </c>
      <c r="AV4626" s="12" t="s">
        <v>84</v>
      </c>
      <c r="AW4626" s="12" t="s">
        <v>37</v>
      </c>
      <c r="AX4626" s="12" t="s">
        <v>76</v>
      </c>
      <c r="AY4626" s="148" t="s">
        <v>163</v>
      </c>
    </row>
    <row r="4627" spans="2:65" s="13" customFormat="1">
      <c r="B4627" s="153"/>
      <c r="D4627" s="141" t="s">
        <v>176</v>
      </c>
      <c r="E4627" s="154" t="s">
        <v>19</v>
      </c>
      <c r="F4627" s="155" t="s">
        <v>1102</v>
      </c>
      <c r="H4627" s="156">
        <v>29.12</v>
      </c>
      <c r="I4627" s="157"/>
      <c r="L4627" s="153"/>
      <c r="M4627" s="158"/>
      <c r="T4627" s="159"/>
      <c r="AT4627" s="154" t="s">
        <v>176</v>
      </c>
      <c r="AU4627" s="154" t="s">
        <v>86</v>
      </c>
      <c r="AV4627" s="13" t="s">
        <v>86</v>
      </c>
      <c r="AW4627" s="13" t="s">
        <v>37</v>
      </c>
      <c r="AX4627" s="13" t="s">
        <v>76</v>
      </c>
      <c r="AY4627" s="154" t="s">
        <v>163</v>
      </c>
    </row>
    <row r="4628" spans="2:65" s="12" customFormat="1">
      <c r="B4628" s="147"/>
      <c r="D4628" s="141" t="s">
        <v>176</v>
      </c>
      <c r="E4628" s="148" t="s">
        <v>19</v>
      </c>
      <c r="F4628" s="149" t="s">
        <v>567</v>
      </c>
      <c r="H4628" s="148" t="s">
        <v>19</v>
      </c>
      <c r="I4628" s="150"/>
      <c r="L4628" s="147"/>
      <c r="M4628" s="151"/>
      <c r="T4628" s="152"/>
      <c r="AT4628" s="148" t="s">
        <v>176</v>
      </c>
      <c r="AU4628" s="148" t="s">
        <v>86</v>
      </c>
      <c r="AV4628" s="12" t="s">
        <v>84</v>
      </c>
      <c r="AW4628" s="12" t="s">
        <v>37</v>
      </c>
      <c r="AX4628" s="12" t="s">
        <v>76</v>
      </c>
      <c r="AY4628" s="148" t="s">
        <v>163</v>
      </c>
    </row>
    <row r="4629" spans="2:65" s="13" customFormat="1">
      <c r="B4629" s="153"/>
      <c r="D4629" s="141" t="s">
        <v>176</v>
      </c>
      <c r="E4629" s="154" t="s">
        <v>19</v>
      </c>
      <c r="F4629" s="155" t="s">
        <v>1103</v>
      </c>
      <c r="H4629" s="156">
        <v>40.975999999999999</v>
      </c>
      <c r="I4629" s="157"/>
      <c r="L4629" s="153"/>
      <c r="M4629" s="158"/>
      <c r="T4629" s="159"/>
      <c r="AT4629" s="154" t="s">
        <v>176</v>
      </c>
      <c r="AU4629" s="154" t="s">
        <v>86</v>
      </c>
      <c r="AV4629" s="13" t="s">
        <v>86</v>
      </c>
      <c r="AW4629" s="13" t="s">
        <v>37</v>
      </c>
      <c r="AX4629" s="13" t="s">
        <v>76</v>
      </c>
      <c r="AY4629" s="154" t="s">
        <v>163</v>
      </c>
    </row>
    <row r="4630" spans="2:65" s="12" customFormat="1">
      <c r="B4630" s="147"/>
      <c r="D4630" s="141" t="s">
        <v>176</v>
      </c>
      <c r="E4630" s="148" t="s">
        <v>19</v>
      </c>
      <c r="F4630" s="149" t="s">
        <v>568</v>
      </c>
      <c r="H4630" s="148" t="s">
        <v>19</v>
      </c>
      <c r="I4630" s="150"/>
      <c r="L4630" s="147"/>
      <c r="M4630" s="151"/>
      <c r="T4630" s="152"/>
      <c r="AT4630" s="148" t="s">
        <v>176</v>
      </c>
      <c r="AU4630" s="148" t="s">
        <v>86</v>
      </c>
      <c r="AV4630" s="12" t="s">
        <v>84</v>
      </c>
      <c r="AW4630" s="12" t="s">
        <v>37</v>
      </c>
      <c r="AX4630" s="12" t="s">
        <v>76</v>
      </c>
      <c r="AY4630" s="148" t="s">
        <v>163</v>
      </c>
    </row>
    <row r="4631" spans="2:65" s="13" customFormat="1">
      <c r="B4631" s="153"/>
      <c r="D4631" s="141" t="s">
        <v>176</v>
      </c>
      <c r="E4631" s="154" t="s">
        <v>19</v>
      </c>
      <c r="F4631" s="155" t="s">
        <v>1104</v>
      </c>
      <c r="H4631" s="156">
        <v>11.032</v>
      </c>
      <c r="I4631" s="157"/>
      <c r="L4631" s="153"/>
      <c r="M4631" s="158"/>
      <c r="T4631" s="159"/>
      <c r="AT4631" s="154" t="s">
        <v>176</v>
      </c>
      <c r="AU4631" s="154" t="s">
        <v>86</v>
      </c>
      <c r="AV4631" s="13" t="s">
        <v>86</v>
      </c>
      <c r="AW4631" s="13" t="s">
        <v>37</v>
      </c>
      <c r="AX4631" s="13" t="s">
        <v>76</v>
      </c>
      <c r="AY4631" s="154" t="s">
        <v>163</v>
      </c>
    </row>
    <row r="4632" spans="2:65" s="12" customFormat="1">
      <c r="B4632" s="147"/>
      <c r="D4632" s="141" t="s">
        <v>176</v>
      </c>
      <c r="E4632" s="148" t="s">
        <v>19</v>
      </c>
      <c r="F4632" s="149" t="s">
        <v>569</v>
      </c>
      <c r="H4632" s="148" t="s">
        <v>19</v>
      </c>
      <c r="I4632" s="150"/>
      <c r="L4632" s="147"/>
      <c r="M4632" s="151"/>
      <c r="T4632" s="152"/>
      <c r="AT4632" s="148" t="s">
        <v>176</v>
      </c>
      <c r="AU4632" s="148" t="s">
        <v>86</v>
      </c>
      <c r="AV4632" s="12" t="s">
        <v>84</v>
      </c>
      <c r="AW4632" s="12" t="s">
        <v>37</v>
      </c>
      <c r="AX4632" s="12" t="s">
        <v>76</v>
      </c>
      <c r="AY4632" s="148" t="s">
        <v>163</v>
      </c>
    </row>
    <row r="4633" spans="2:65" s="13" customFormat="1">
      <c r="B4633" s="153"/>
      <c r="D4633" s="141" t="s">
        <v>176</v>
      </c>
      <c r="E4633" s="154" t="s">
        <v>19</v>
      </c>
      <c r="F4633" s="155" t="s">
        <v>1105</v>
      </c>
      <c r="H4633" s="156">
        <v>3.1520000000000001</v>
      </c>
      <c r="I4633" s="157"/>
      <c r="L4633" s="153"/>
      <c r="M4633" s="158"/>
      <c r="T4633" s="159"/>
      <c r="AT4633" s="154" t="s">
        <v>176</v>
      </c>
      <c r="AU4633" s="154" t="s">
        <v>86</v>
      </c>
      <c r="AV4633" s="13" t="s">
        <v>86</v>
      </c>
      <c r="AW4633" s="13" t="s">
        <v>37</v>
      </c>
      <c r="AX4633" s="13" t="s">
        <v>76</v>
      </c>
      <c r="AY4633" s="154" t="s">
        <v>163</v>
      </c>
    </row>
    <row r="4634" spans="2:65" s="14" customFormat="1">
      <c r="B4634" s="160"/>
      <c r="D4634" s="141" t="s">
        <v>176</v>
      </c>
      <c r="E4634" s="161" t="s">
        <v>19</v>
      </c>
      <c r="F4634" s="162" t="s">
        <v>178</v>
      </c>
      <c r="H4634" s="163">
        <v>84.28</v>
      </c>
      <c r="I4634" s="164"/>
      <c r="L4634" s="160"/>
      <c r="M4634" s="165"/>
      <c r="T4634" s="166"/>
      <c r="AT4634" s="161" t="s">
        <v>176</v>
      </c>
      <c r="AU4634" s="161" t="s">
        <v>86</v>
      </c>
      <c r="AV4634" s="14" t="s">
        <v>170</v>
      </c>
      <c r="AW4634" s="14" t="s">
        <v>37</v>
      </c>
      <c r="AX4634" s="14" t="s">
        <v>84</v>
      </c>
      <c r="AY4634" s="161" t="s">
        <v>163</v>
      </c>
    </row>
    <row r="4635" spans="2:65" s="1" customFormat="1" ht="24.15" customHeight="1">
      <c r="B4635" s="33"/>
      <c r="C4635" s="128" t="s">
        <v>2810</v>
      </c>
      <c r="D4635" s="128" t="s">
        <v>165</v>
      </c>
      <c r="E4635" s="129" t="s">
        <v>2811</v>
      </c>
      <c r="F4635" s="130" t="s">
        <v>2812</v>
      </c>
      <c r="G4635" s="131" t="s">
        <v>187</v>
      </c>
      <c r="H4635" s="132">
        <v>517.67899999999997</v>
      </c>
      <c r="I4635" s="133"/>
      <c r="J4635" s="134">
        <f>ROUND(I4635*H4635,2)</f>
        <v>0</v>
      </c>
      <c r="K4635" s="130" t="s">
        <v>169</v>
      </c>
      <c r="L4635" s="33"/>
      <c r="M4635" s="135" t="s">
        <v>19</v>
      </c>
      <c r="N4635" s="136" t="s">
        <v>47</v>
      </c>
      <c r="P4635" s="137">
        <f>O4635*H4635</f>
        <v>0</v>
      </c>
      <c r="Q4635" s="137">
        <v>1.0000000000000001E-5</v>
      </c>
      <c r="R4635" s="137">
        <f>Q4635*H4635</f>
        <v>5.1767900000000006E-3</v>
      </c>
      <c r="S4635" s="137">
        <v>0</v>
      </c>
      <c r="T4635" s="138">
        <f>S4635*H4635</f>
        <v>0</v>
      </c>
      <c r="AR4635" s="139" t="s">
        <v>302</v>
      </c>
      <c r="AT4635" s="139" t="s">
        <v>165</v>
      </c>
      <c r="AU4635" s="139" t="s">
        <v>86</v>
      </c>
      <c r="AY4635" s="18" t="s">
        <v>163</v>
      </c>
      <c r="BE4635" s="140">
        <f>IF(N4635="základní",J4635,0)</f>
        <v>0</v>
      </c>
      <c r="BF4635" s="140">
        <f>IF(N4635="snížená",J4635,0)</f>
        <v>0</v>
      </c>
      <c r="BG4635" s="140">
        <f>IF(N4635="zákl. přenesená",J4635,0)</f>
        <v>0</v>
      </c>
      <c r="BH4635" s="140">
        <f>IF(N4635="sníž. přenesená",J4635,0)</f>
        <v>0</v>
      </c>
      <c r="BI4635" s="140">
        <f>IF(N4635="nulová",J4635,0)</f>
        <v>0</v>
      </c>
      <c r="BJ4635" s="18" t="s">
        <v>84</v>
      </c>
      <c r="BK4635" s="140">
        <f>ROUND(I4635*H4635,2)</f>
        <v>0</v>
      </c>
      <c r="BL4635" s="18" t="s">
        <v>302</v>
      </c>
      <c r="BM4635" s="139" t="s">
        <v>2813</v>
      </c>
    </row>
    <row r="4636" spans="2:65" s="1" customFormat="1" ht="19.2">
      <c r="B4636" s="33"/>
      <c r="D4636" s="141" t="s">
        <v>172</v>
      </c>
      <c r="F4636" s="142" t="s">
        <v>2814</v>
      </c>
      <c r="I4636" s="143"/>
      <c r="L4636" s="33"/>
      <c r="M4636" s="144"/>
      <c r="T4636" s="54"/>
      <c r="AT4636" s="18" t="s">
        <v>172</v>
      </c>
      <c r="AU4636" s="18" t="s">
        <v>86</v>
      </c>
    </row>
    <row r="4637" spans="2:65" s="1" customFormat="1">
      <c r="B4637" s="33"/>
      <c r="D4637" s="145" t="s">
        <v>174</v>
      </c>
      <c r="F4637" s="146" t="s">
        <v>2815</v>
      </c>
      <c r="I4637" s="143"/>
      <c r="L4637" s="33"/>
      <c r="M4637" s="144"/>
      <c r="T4637" s="54"/>
      <c r="AT4637" s="18" t="s">
        <v>174</v>
      </c>
      <c r="AU4637" s="18" t="s">
        <v>86</v>
      </c>
    </row>
    <row r="4638" spans="2:65" s="12" customFormat="1">
      <c r="B4638" s="147"/>
      <c r="D4638" s="141" t="s">
        <v>176</v>
      </c>
      <c r="E4638" s="148" t="s">
        <v>19</v>
      </c>
      <c r="F4638" s="149" t="s">
        <v>511</v>
      </c>
      <c r="H4638" s="148" t="s">
        <v>19</v>
      </c>
      <c r="I4638" s="150"/>
      <c r="L4638" s="147"/>
      <c r="M4638" s="151"/>
      <c r="T4638" s="152"/>
      <c r="AT4638" s="148" t="s">
        <v>176</v>
      </c>
      <c r="AU4638" s="148" t="s">
        <v>86</v>
      </c>
      <c r="AV4638" s="12" t="s">
        <v>84</v>
      </c>
      <c r="AW4638" s="12" t="s">
        <v>37</v>
      </c>
      <c r="AX4638" s="12" t="s">
        <v>76</v>
      </c>
      <c r="AY4638" s="148" t="s">
        <v>163</v>
      </c>
    </row>
    <row r="4639" spans="2:65" s="12" customFormat="1">
      <c r="B4639" s="147"/>
      <c r="D4639" s="141" t="s">
        <v>176</v>
      </c>
      <c r="E4639" s="148" t="s">
        <v>19</v>
      </c>
      <c r="F4639" s="149" t="s">
        <v>877</v>
      </c>
      <c r="H4639" s="148" t="s">
        <v>19</v>
      </c>
      <c r="I4639" s="150"/>
      <c r="L4639" s="147"/>
      <c r="M4639" s="151"/>
      <c r="T4639" s="152"/>
      <c r="AT4639" s="148" t="s">
        <v>176</v>
      </c>
      <c r="AU4639" s="148" t="s">
        <v>86</v>
      </c>
      <c r="AV4639" s="12" t="s">
        <v>84</v>
      </c>
      <c r="AW4639" s="12" t="s">
        <v>37</v>
      </c>
      <c r="AX4639" s="12" t="s">
        <v>76</v>
      </c>
      <c r="AY4639" s="148" t="s">
        <v>163</v>
      </c>
    </row>
    <row r="4640" spans="2:65" s="13" customFormat="1">
      <c r="B4640" s="153"/>
      <c r="D4640" s="141" t="s">
        <v>176</v>
      </c>
      <c r="E4640" s="154" t="s">
        <v>19</v>
      </c>
      <c r="F4640" s="155" t="s">
        <v>1062</v>
      </c>
      <c r="H4640" s="156">
        <v>23.372</v>
      </c>
      <c r="I4640" s="157"/>
      <c r="L4640" s="153"/>
      <c r="M4640" s="158"/>
      <c r="T4640" s="159"/>
      <c r="AT4640" s="154" t="s">
        <v>176</v>
      </c>
      <c r="AU4640" s="154" t="s">
        <v>86</v>
      </c>
      <c r="AV4640" s="13" t="s">
        <v>86</v>
      </c>
      <c r="AW4640" s="13" t="s">
        <v>37</v>
      </c>
      <c r="AX4640" s="13" t="s">
        <v>76</v>
      </c>
      <c r="AY4640" s="154" t="s">
        <v>163</v>
      </c>
    </row>
    <row r="4641" spans="2:51" s="12" customFormat="1">
      <c r="B4641" s="147"/>
      <c r="D4641" s="141" t="s">
        <v>176</v>
      </c>
      <c r="E4641" s="148" t="s">
        <v>19</v>
      </c>
      <c r="F4641" s="149" t="s">
        <v>909</v>
      </c>
      <c r="H4641" s="148" t="s">
        <v>19</v>
      </c>
      <c r="I4641" s="150"/>
      <c r="L4641" s="147"/>
      <c r="M4641" s="151"/>
      <c r="T4641" s="152"/>
      <c r="AT4641" s="148" t="s">
        <v>176</v>
      </c>
      <c r="AU4641" s="148" t="s">
        <v>86</v>
      </c>
      <c r="AV4641" s="12" t="s">
        <v>84</v>
      </c>
      <c r="AW4641" s="12" t="s">
        <v>37</v>
      </c>
      <c r="AX4641" s="12" t="s">
        <v>76</v>
      </c>
      <c r="AY4641" s="148" t="s">
        <v>163</v>
      </c>
    </row>
    <row r="4642" spans="2:51" s="13" customFormat="1">
      <c r="B4642" s="153"/>
      <c r="D4642" s="141" t="s">
        <v>176</v>
      </c>
      <c r="E4642" s="154" t="s">
        <v>19</v>
      </c>
      <c r="F4642" s="155" t="s">
        <v>1063</v>
      </c>
      <c r="H4642" s="156">
        <v>15.635</v>
      </c>
      <c r="I4642" s="157"/>
      <c r="L4642" s="153"/>
      <c r="M4642" s="158"/>
      <c r="T4642" s="159"/>
      <c r="AT4642" s="154" t="s">
        <v>176</v>
      </c>
      <c r="AU4642" s="154" t="s">
        <v>86</v>
      </c>
      <c r="AV4642" s="13" t="s">
        <v>86</v>
      </c>
      <c r="AW4642" s="13" t="s">
        <v>37</v>
      </c>
      <c r="AX4642" s="13" t="s">
        <v>76</v>
      </c>
      <c r="AY4642" s="154" t="s">
        <v>163</v>
      </c>
    </row>
    <row r="4643" spans="2:51" s="12" customFormat="1">
      <c r="B4643" s="147"/>
      <c r="D4643" s="141" t="s">
        <v>176</v>
      </c>
      <c r="E4643" s="148" t="s">
        <v>19</v>
      </c>
      <c r="F4643" s="149" t="s">
        <v>912</v>
      </c>
      <c r="H4643" s="148" t="s">
        <v>19</v>
      </c>
      <c r="I4643" s="150"/>
      <c r="L4643" s="147"/>
      <c r="M4643" s="151"/>
      <c r="T4643" s="152"/>
      <c r="AT4643" s="148" t="s">
        <v>176</v>
      </c>
      <c r="AU4643" s="148" t="s">
        <v>86</v>
      </c>
      <c r="AV4643" s="12" t="s">
        <v>84</v>
      </c>
      <c r="AW4643" s="12" t="s">
        <v>37</v>
      </c>
      <c r="AX4643" s="12" t="s">
        <v>76</v>
      </c>
      <c r="AY4643" s="148" t="s">
        <v>163</v>
      </c>
    </row>
    <row r="4644" spans="2:51" s="13" customFormat="1">
      <c r="B4644" s="153"/>
      <c r="D4644" s="141" t="s">
        <v>176</v>
      </c>
      <c r="E4644" s="154" t="s">
        <v>19</v>
      </c>
      <c r="F4644" s="155" t="s">
        <v>1064</v>
      </c>
      <c r="H4644" s="156">
        <v>11.183</v>
      </c>
      <c r="I4644" s="157"/>
      <c r="L4644" s="153"/>
      <c r="M4644" s="158"/>
      <c r="T4644" s="159"/>
      <c r="AT4644" s="154" t="s">
        <v>176</v>
      </c>
      <c r="AU4644" s="154" t="s">
        <v>86</v>
      </c>
      <c r="AV4644" s="13" t="s">
        <v>86</v>
      </c>
      <c r="AW4644" s="13" t="s">
        <v>37</v>
      </c>
      <c r="AX4644" s="13" t="s">
        <v>76</v>
      </c>
      <c r="AY4644" s="154" t="s">
        <v>163</v>
      </c>
    </row>
    <row r="4645" spans="2:51" s="12" customFormat="1">
      <c r="B4645" s="147"/>
      <c r="D4645" s="141" t="s">
        <v>176</v>
      </c>
      <c r="E4645" s="148" t="s">
        <v>19</v>
      </c>
      <c r="F4645" s="149" t="s">
        <v>915</v>
      </c>
      <c r="H4645" s="148" t="s">
        <v>19</v>
      </c>
      <c r="I4645" s="150"/>
      <c r="L4645" s="147"/>
      <c r="M4645" s="151"/>
      <c r="T4645" s="152"/>
      <c r="AT4645" s="148" t="s">
        <v>176</v>
      </c>
      <c r="AU4645" s="148" t="s">
        <v>86</v>
      </c>
      <c r="AV4645" s="12" t="s">
        <v>84</v>
      </c>
      <c r="AW4645" s="12" t="s">
        <v>37</v>
      </c>
      <c r="AX4645" s="12" t="s">
        <v>76</v>
      </c>
      <c r="AY4645" s="148" t="s">
        <v>163</v>
      </c>
    </row>
    <row r="4646" spans="2:51" s="13" customFormat="1">
      <c r="B4646" s="153"/>
      <c r="D4646" s="141" t="s">
        <v>176</v>
      </c>
      <c r="E4646" s="154" t="s">
        <v>19</v>
      </c>
      <c r="F4646" s="155" t="s">
        <v>1065</v>
      </c>
      <c r="H4646" s="156">
        <v>5.1230000000000002</v>
      </c>
      <c r="I4646" s="157"/>
      <c r="L4646" s="153"/>
      <c r="M4646" s="158"/>
      <c r="T4646" s="159"/>
      <c r="AT4646" s="154" t="s">
        <v>176</v>
      </c>
      <c r="AU4646" s="154" t="s">
        <v>86</v>
      </c>
      <c r="AV4646" s="13" t="s">
        <v>86</v>
      </c>
      <c r="AW4646" s="13" t="s">
        <v>37</v>
      </c>
      <c r="AX4646" s="13" t="s">
        <v>76</v>
      </c>
      <c r="AY4646" s="154" t="s">
        <v>163</v>
      </c>
    </row>
    <row r="4647" spans="2:51" s="12" customFormat="1">
      <c r="B4647" s="147"/>
      <c r="D4647" s="141" t="s">
        <v>176</v>
      </c>
      <c r="E4647" s="148" t="s">
        <v>19</v>
      </c>
      <c r="F4647" s="149" t="s">
        <v>917</v>
      </c>
      <c r="H4647" s="148" t="s">
        <v>19</v>
      </c>
      <c r="I4647" s="150"/>
      <c r="L4647" s="147"/>
      <c r="M4647" s="151"/>
      <c r="T4647" s="152"/>
      <c r="AT4647" s="148" t="s">
        <v>176</v>
      </c>
      <c r="AU4647" s="148" t="s">
        <v>86</v>
      </c>
      <c r="AV4647" s="12" t="s">
        <v>84</v>
      </c>
      <c r="AW4647" s="12" t="s">
        <v>37</v>
      </c>
      <c r="AX4647" s="12" t="s">
        <v>76</v>
      </c>
      <c r="AY4647" s="148" t="s">
        <v>163</v>
      </c>
    </row>
    <row r="4648" spans="2:51" s="13" customFormat="1">
      <c r="B4648" s="153"/>
      <c r="D4648" s="141" t="s">
        <v>176</v>
      </c>
      <c r="E4648" s="154" t="s">
        <v>19</v>
      </c>
      <c r="F4648" s="155" t="s">
        <v>1066</v>
      </c>
      <c r="H4648" s="156">
        <v>1.62</v>
      </c>
      <c r="I4648" s="157"/>
      <c r="L4648" s="153"/>
      <c r="M4648" s="158"/>
      <c r="T4648" s="159"/>
      <c r="AT4648" s="154" t="s">
        <v>176</v>
      </c>
      <c r="AU4648" s="154" t="s">
        <v>86</v>
      </c>
      <c r="AV4648" s="13" t="s">
        <v>86</v>
      </c>
      <c r="AW4648" s="13" t="s">
        <v>37</v>
      </c>
      <c r="AX4648" s="13" t="s">
        <v>76</v>
      </c>
      <c r="AY4648" s="154" t="s">
        <v>163</v>
      </c>
    </row>
    <row r="4649" spans="2:51" s="12" customFormat="1">
      <c r="B4649" s="147"/>
      <c r="D4649" s="141" t="s">
        <v>176</v>
      </c>
      <c r="E4649" s="148" t="s">
        <v>19</v>
      </c>
      <c r="F4649" s="149" t="s">
        <v>919</v>
      </c>
      <c r="H4649" s="148" t="s">
        <v>19</v>
      </c>
      <c r="I4649" s="150"/>
      <c r="L4649" s="147"/>
      <c r="M4649" s="151"/>
      <c r="T4649" s="152"/>
      <c r="AT4649" s="148" t="s">
        <v>176</v>
      </c>
      <c r="AU4649" s="148" t="s">
        <v>86</v>
      </c>
      <c r="AV4649" s="12" t="s">
        <v>84</v>
      </c>
      <c r="AW4649" s="12" t="s">
        <v>37</v>
      </c>
      <c r="AX4649" s="12" t="s">
        <v>76</v>
      </c>
      <c r="AY4649" s="148" t="s">
        <v>163</v>
      </c>
    </row>
    <row r="4650" spans="2:51" s="13" customFormat="1">
      <c r="B4650" s="153"/>
      <c r="D4650" s="141" t="s">
        <v>176</v>
      </c>
      <c r="E4650" s="154" t="s">
        <v>19</v>
      </c>
      <c r="F4650" s="155" t="s">
        <v>1067</v>
      </c>
      <c r="H4650" s="156">
        <v>3.87</v>
      </c>
      <c r="I4650" s="157"/>
      <c r="L4650" s="153"/>
      <c r="M4650" s="158"/>
      <c r="T4650" s="159"/>
      <c r="AT4650" s="154" t="s">
        <v>176</v>
      </c>
      <c r="AU4650" s="154" t="s">
        <v>86</v>
      </c>
      <c r="AV4650" s="13" t="s">
        <v>86</v>
      </c>
      <c r="AW4650" s="13" t="s">
        <v>37</v>
      </c>
      <c r="AX4650" s="13" t="s">
        <v>76</v>
      </c>
      <c r="AY4650" s="154" t="s">
        <v>163</v>
      </c>
    </row>
    <row r="4651" spans="2:51" s="12" customFormat="1">
      <c r="B4651" s="147"/>
      <c r="D4651" s="141" t="s">
        <v>176</v>
      </c>
      <c r="E4651" s="148" t="s">
        <v>19</v>
      </c>
      <c r="F4651" s="149" t="s">
        <v>922</v>
      </c>
      <c r="H4651" s="148" t="s">
        <v>19</v>
      </c>
      <c r="I4651" s="150"/>
      <c r="L4651" s="147"/>
      <c r="M4651" s="151"/>
      <c r="T4651" s="152"/>
      <c r="AT4651" s="148" t="s">
        <v>176</v>
      </c>
      <c r="AU4651" s="148" t="s">
        <v>86</v>
      </c>
      <c r="AV4651" s="12" t="s">
        <v>84</v>
      </c>
      <c r="AW4651" s="12" t="s">
        <v>37</v>
      </c>
      <c r="AX4651" s="12" t="s">
        <v>76</v>
      </c>
      <c r="AY4651" s="148" t="s">
        <v>163</v>
      </c>
    </row>
    <row r="4652" spans="2:51" s="13" customFormat="1">
      <c r="B4652" s="153"/>
      <c r="D4652" s="141" t="s">
        <v>176</v>
      </c>
      <c r="E4652" s="154" t="s">
        <v>19</v>
      </c>
      <c r="F4652" s="155" t="s">
        <v>1068</v>
      </c>
      <c r="H4652" s="156">
        <v>15.61</v>
      </c>
      <c r="I4652" s="157"/>
      <c r="L4652" s="153"/>
      <c r="M4652" s="158"/>
      <c r="T4652" s="159"/>
      <c r="AT4652" s="154" t="s">
        <v>176</v>
      </c>
      <c r="AU4652" s="154" t="s">
        <v>86</v>
      </c>
      <c r="AV4652" s="13" t="s">
        <v>86</v>
      </c>
      <c r="AW4652" s="13" t="s">
        <v>37</v>
      </c>
      <c r="AX4652" s="13" t="s">
        <v>76</v>
      </c>
      <c r="AY4652" s="154" t="s">
        <v>163</v>
      </c>
    </row>
    <row r="4653" spans="2:51" s="12" customFormat="1">
      <c r="B4653" s="147"/>
      <c r="D4653" s="141" t="s">
        <v>176</v>
      </c>
      <c r="E4653" s="148" t="s">
        <v>19</v>
      </c>
      <c r="F4653" s="149" t="s">
        <v>925</v>
      </c>
      <c r="H4653" s="148" t="s">
        <v>19</v>
      </c>
      <c r="I4653" s="150"/>
      <c r="L4653" s="147"/>
      <c r="M4653" s="151"/>
      <c r="T4653" s="152"/>
      <c r="AT4653" s="148" t="s">
        <v>176</v>
      </c>
      <c r="AU4653" s="148" t="s">
        <v>86</v>
      </c>
      <c r="AV4653" s="12" t="s">
        <v>84</v>
      </c>
      <c r="AW4653" s="12" t="s">
        <v>37</v>
      </c>
      <c r="AX4653" s="12" t="s">
        <v>76</v>
      </c>
      <c r="AY4653" s="148" t="s">
        <v>163</v>
      </c>
    </row>
    <row r="4654" spans="2:51" s="13" customFormat="1">
      <c r="B4654" s="153"/>
      <c r="D4654" s="141" t="s">
        <v>176</v>
      </c>
      <c r="E4654" s="154" t="s">
        <v>19</v>
      </c>
      <c r="F4654" s="155" t="s">
        <v>1069</v>
      </c>
      <c r="H4654" s="156">
        <v>18.010000000000002</v>
      </c>
      <c r="I4654" s="157"/>
      <c r="L4654" s="153"/>
      <c r="M4654" s="158"/>
      <c r="T4654" s="159"/>
      <c r="AT4654" s="154" t="s">
        <v>176</v>
      </c>
      <c r="AU4654" s="154" t="s">
        <v>86</v>
      </c>
      <c r="AV4654" s="13" t="s">
        <v>86</v>
      </c>
      <c r="AW4654" s="13" t="s">
        <v>37</v>
      </c>
      <c r="AX4654" s="13" t="s">
        <v>76</v>
      </c>
      <c r="AY4654" s="154" t="s">
        <v>163</v>
      </c>
    </row>
    <row r="4655" spans="2:51" s="12" customFormat="1">
      <c r="B4655" s="147"/>
      <c r="D4655" s="141" t="s">
        <v>176</v>
      </c>
      <c r="E4655" s="148" t="s">
        <v>19</v>
      </c>
      <c r="F4655" s="149" t="s">
        <v>928</v>
      </c>
      <c r="H4655" s="148" t="s">
        <v>19</v>
      </c>
      <c r="I4655" s="150"/>
      <c r="L4655" s="147"/>
      <c r="M4655" s="151"/>
      <c r="T4655" s="152"/>
      <c r="AT4655" s="148" t="s">
        <v>176</v>
      </c>
      <c r="AU4655" s="148" t="s">
        <v>86</v>
      </c>
      <c r="AV4655" s="12" t="s">
        <v>84</v>
      </c>
      <c r="AW4655" s="12" t="s">
        <v>37</v>
      </c>
      <c r="AX4655" s="12" t="s">
        <v>76</v>
      </c>
      <c r="AY4655" s="148" t="s">
        <v>163</v>
      </c>
    </row>
    <row r="4656" spans="2:51" s="13" customFormat="1">
      <c r="B4656" s="153"/>
      <c r="D4656" s="141" t="s">
        <v>176</v>
      </c>
      <c r="E4656" s="154" t="s">
        <v>19</v>
      </c>
      <c r="F4656" s="155" t="s">
        <v>1070</v>
      </c>
      <c r="H4656" s="156">
        <v>10.015000000000001</v>
      </c>
      <c r="I4656" s="157"/>
      <c r="L4656" s="153"/>
      <c r="M4656" s="158"/>
      <c r="T4656" s="159"/>
      <c r="AT4656" s="154" t="s">
        <v>176</v>
      </c>
      <c r="AU4656" s="154" t="s">
        <v>86</v>
      </c>
      <c r="AV4656" s="13" t="s">
        <v>86</v>
      </c>
      <c r="AW4656" s="13" t="s">
        <v>37</v>
      </c>
      <c r="AX4656" s="13" t="s">
        <v>76</v>
      </c>
      <c r="AY4656" s="154" t="s">
        <v>163</v>
      </c>
    </row>
    <row r="4657" spans="2:51" s="12" customFormat="1">
      <c r="B4657" s="147"/>
      <c r="D4657" s="141" t="s">
        <v>176</v>
      </c>
      <c r="E4657" s="148" t="s">
        <v>19</v>
      </c>
      <c r="F4657" s="149" t="s">
        <v>931</v>
      </c>
      <c r="H4657" s="148" t="s">
        <v>19</v>
      </c>
      <c r="I4657" s="150"/>
      <c r="L4657" s="147"/>
      <c r="M4657" s="151"/>
      <c r="T4657" s="152"/>
      <c r="AT4657" s="148" t="s">
        <v>176</v>
      </c>
      <c r="AU4657" s="148" t="s">
        <v>86</v>
      </c>
      <c r="AV4657" s="12" t="s">
        <v>84</v>
      </c>
      <c r="AW4657" s="12" t="s">
        <v>37</v>
      </c>
      <c r="AX4657" s="12" t="s">
        <v>76</v>
      </c>
      <c r="AY4657" s="148" t="s">
        <v>163</v>
      </c>
    </row>
    <row r="4658" spans="2:51" s="13" customFormat="1">
      <c r="B4658" s="153"/>
      <c r="D4658" s="141" t="s">
        <v>176</v>
      </c>
      <c r="E4658" s="154" t="s">
        <v>19</v>
      </c>
      <c r="F4658" s="155" t="s">
        <v>1071</v>
      </c>
      <c r="H4658" s="156">
        <v>7.665</v>
      </c>
      <c r="I4658" s="157"/>
      <c r="L4658" s="153"/>
      <c r="M4658" s="158"/>
      <c r="T4658" s="159"/>
      <c r="AT4658" s="154" t="s">
        <v>176</v>
      </c>
      <c r="AU4658" s="154" t="s">
        <v>86</v>
      </c>
      <c r="AV4658" s="13" t="s">
        <v>86</v>
      </c>
      <c r="AW4658" s="13" t="s">
        <v>37</v>
      </c>
      <c r="AX4658" s="13" t="s">
        <v>76</v>
      </c>
      <c r="AY4658" s="154" t="s">
        <v>163</v>
      </c>
    </row>
    <row r="4659" spans="2:51" s="12" customFormat="1">
      <c r="B4659" s="147"/>
      <c r="D4659" s="141" t="s">
        <v>176</v>
      </c>
      <c r="E4659" s="148" t="s">
        <v>19</v>
      </c>
      <c r="F4659" s="149" t="s">
        <v>934</v>
      </c>
      <c r="H4659" s="148" t="s">
        <v>19</v>
      </c>
      <c r="I4659" s="150"/>
      <c r="L4659" s="147"/>
      <c r="M4659" s="151"/>
      <c r="T4659" s="152"/>
      <c r="AT4659" s="148" t="s">
        <v>176</v>
      </c>
      <c r="AU4659" s="148" t="s">
        <v>86</v>
      </c>
      <c r="AV4659" s="12" t="s">
        <v>84</v>
      </c>
      <c r="AW4659" s="12" t="s">
        <v>37</v>
      </c>
      <c r="AX4659" s="12" t="s">
        <v>76</v>
      </c>
      <c r="AY4659" s="148" t="s">
        <v>163</v>
      </c>
    </row>
    <row r="4660" spans="2:51" s="13" customFormat="1">
      <c r="B4660" s="153"/>
      <c r="D4660" s="141" t="s">
        <v>176</v>
      </c>
      <c r="E4660" s="154" t="s">
        <v>19</v>
      </c>
      <c r="F4660" s="155" t="s">
        <v>1072</v>
      </c>
      <c r="H4660" s="156">
        <v>54.38</v>
      </c>
      <c r="I4660" s="157"/>
      <c r="L4660" s="153"/>
      <c r="M4660" s="158"/>
      <c r="T4660" s="159"/>
      <c r="AT4660" s="154" t="s">
        <v>176</v>
      </c>
      <c r="AU4660" s="154" t="s">
        <v>86</v>
      </c>
      <c r="AV4660" s="13" t="s">
        <v>86</v>
      </c>
      <c r="AW4660" s="13" t="s">
        <v>37</v>
      </c>
      <c r="AX4660" s="13" t="s">
        <v>76</v>
      </c>
      <c r="AY4660" s="154" t="s">
        <v>163</v>
      </c>
    </row>
    <row r="4661" spans="2:51" s="12" customFormat="1">
      <c r="B4661" s="147"/>
      <c r="D4661" s="141" t="s">
        <v>176</v>
      </c>
      <c r="E4661" s="148" t="s">
        <v>19</v>
      </c>
      <c r="F4661" s="149" t="s">
        <v>937</v>
      </c>
      <c r="H4661" s="148" t="s">
        <v>19</v>
      </c>
      <c r="I4661" s="150"/>
      <c r="L4661" s="147"/>
      <c r="M4661" s="151"/>
      <c r="T4661" s="152"/>
      <c r="AT4661" s="148" t="s">
        <v>176</v>
      </c>
      <c r="AU4661" s="148" t="s">
        <v>86</v>
      </c>
      <c r="AV4661" s="12" t="s">
        <v>84</v>
      </c>
      <c r="AW4661" s="12" t="s">
        <v>37</v>
      </c>
      <c r="AX4661" s="12" t="s">
        <v>76</v>
      </c>
      <c r="AY4661" s="148" t="s">
        <v>163</v>
      </c>
    </row>
    <row r="4662" spans="2:51" s="13" customFormat="1">
      <c r="B4662" s="153"/>
      <c r="D4662" s="141" t="s">
        <v>176</v>
      </c>
      <c r="E4662" s="154" t="s">
        <v>19</v>
      </c>
      <c r="F4662" s="155" t="s">
        <v>1073</v>
      </c>
      <c r="H4662" s="156">
        <v>73</v>
      </c>
      <c r="I4662" s="157"/>
      <c r="L4662" s="153"/>
      <c r="M4662" s="158"/>
      <c r="T4662" s="159"/>
      <c r="AT4662" s="154" t="s">
        <v>176</v>
      </c>
      <c r="AU4662" s="154" t="s">
        <v>86</v>
      </c>
      <c r="AV4662" s="13" t="s">
        <v>86</v>
      </c>
      <c r="AW4662" s="13" t="s">
        <v>37</v>
      </c>
      <c r="AX4662" s="13" t="s">
        <v>76</v>
      </c>
      <c r="AY4662" s="154" t="s">
        <v>163</v>
      </c>
    </row>
    <row r="4663" spans="2:51" s="12" customFormat="1">
      <c r="B4663" s="147"/>
      <c r="D4663" s="141" t="s">
        <v>176</v>
      </c>
      <c r="E4663" s="148" t="s">
        <v>19</v>
      </c>
      <c r="F4663" s="149" t="s">
        <v>940</v>
      </c>
      <c r="H4663" s="148" t="s">
        <v>19</v>
      </c>
      <c r="I4663" s="150"/>
      <c r="L4663" s="147"/>
      <c r="M4663" s="151"/>
      <c r="T4663" s="152"/>
      <c r="AT4663" s="148" t="s">
        <v>176</v>
      </c>
      <c r="AU4663" s="148" t="s">
        <v>86</v>
      </c>
      <c r="AV4663" s="12" t="s">
        <v>84</v>
      </c>
      <c r="AW4663" s="12" t="s">
        <v>37</v>
      </c>
      <c r="AX4663" s="12" t="s">
        <v>76</v>
      </c>
      <c r="AY4663" s="148" t="s">
        <v>163</v>
      </c>
    </row>
    <row r="4664" spans="2:51" s="13" customFormat="1">
      <c r="B4664" s="153"/>
      <c r="D4664" s="141" t="s">
        <v>176</v>
      </c>
      <c r="E4664" s="154" t="s">
        <v>19</v>
      </c>
      <c r="F4664" s="155" t="s">
        <v>1074</v>
      </c>
      <c r="H4664" s="156">
        <v>8.5779999999999994</v>
      </c>
      <c r="I4664" s="157"/>
      <c r="L4664" s="153"/>
      <c r="M4664" s="158"/>
      <c r="T4664" s="159"/>
      <c r="AT4664" s="154" t="s">
        <v>176</v>
      </c>
      <c r="AU4664" s="154" t="s">
        <v>86</v>
      </c>
      <c r="AV4664" s="13" t="s">
        <v>86</v>
      </c>
      <c r="AW4664" s="13" t="s">
        <v>37</v>
      </c>
      <c r="AX4664" s="13" t="s">
        <v>76</v>
      </c>
      <c r="AY4664" s="154" t="s">
        <v>163</v>
      </c>
    </row>
    <row r="4665" spans="2:51" s="12" customFormat="1">
      <c r="B4665" s="147"/>
      <c r="D4665" s="141" t="s">
        <v>176</v>
      </c>
      <c r="E4665" s="148" t="s">
        <v>19</v>
      </c>
      <c r="F4665" s="149" t="s">
        <v>943</v>
      </c>
      <c r="H4665" s="148" t="s">
        <v>19</v>
      </c>
      <c r="I4665" s="150"/>
      <c r="L4665" s="147"/>
      <c r="M4665" s="151"/>
      <c r="T4665" s="152"/>
      <c r="AT4665" s="148" t="s">
        <v>176</v>
      </c>
      <c r="AU4665" s="148" t="s">
        <v>86</v>
      </c>
      <c r="AV4665" s="12" t="s">
        <v>84</v>
      </c>
      <c r="AW4665" s="12" t="s">
        <v>37</v>
      </c>
      <c r="AX4665" s="12" t="s">
        <v>76</v>
      </c>
      <c r="AY4665" s="148" t="s">
        <v>163</v>
      </c>
    </row>
    <row r="4666" spans="2:51" s="13" customFormat="1">
      <c r="B4666" s="153"/>
      <c r="D4666" s="141" t="s">
        <v>176</v>
      </c>
      <c r="E4666" s="154" t="s">
        <v>19</v>
      </c>
      <c r="F4666" s="155" t="s">
        <v>1075</v>
      </c>
      <c r="H4666" s="156">
        <v>5.67</v>
      </c>
      <c r="I4666" s="157"/>
      <c r="L4666" s="153"/>
      <c r="M4666" s="158"/>
      <c r="T4666" s="159"/>
      <c r="AT4666" s="154" t="s">
        <v>176</v>
      </c>
      <c r="AU4666" s="154" t="s">
        <v>86</v>
      </c>
      <c r="AV4666" s="13" t="s">
        <v>86</v>
      </c>
      <c r="AW4666" s="13" t="s">
        <v>37</v>
      </c>
      <c r="AX4666" s="13" t="s">
        <v>76</v>
      </c>
      <c r="AY4666" s="154" t="s">
        <v>163</v>
      </c>
    </row>
    <row r="4667" spans="2:51" s="12" customFormat="1">
      <c r="B4667" s="147"/>
      <c r="D4667" s="141" t="s">
        <v>176</v>
      </c>
      <c r="E4667" s="148" t="s">
        <v>19</v>
      </c>
      <c r="F4667" s="149" t="s">
        <v>894</v>
      </c>
      <c r="H4667" s="148" t="s">
        <v>19</v>
      </c>
      <c r="I4667" s="150"/>
      <c r="L4667" s="147"/>
      <c r="M4667" s="151"/>
      <c r="T4667" s="152"/>
      <c r="AT4667" s="148" t="s">
        <v>176</v>
      </c>
      <c r="AU4667" s="148" t="s">
        <v>86</v>
      </c>
      <c r="AV4667" s="12" t="s">
        <v>84</v>
      </c>
      <c r="AW4667" s="12" t="s">
        <v>37</v>
      </c>
      <c r="AX4667" s="12" t="s">
        <v>76</v>
      </c>
      <c r="AY4667" s="148" t="s">
        <v>163</v>
      </c>
    </row>
    <row r="4668" spans="2:51" s="13" customFormat="1">
      <c r="B4668" s="153"/>
      <c r="D4668" s="141" t="s">
        <v>176</v>
      </c>
      <c r="E4668" s="154" t="s">
        <v>19</v>
      </c>
      <c r="F4668" s="155" t="s">
        <v>2777</v>
      </c>
      <c r="H4668" s="156">
        <v>7.05</v>
      </c>
      <c r="I4668" s="157"/>
      <c r="L4668" s="153"/>
      <c r="M4668" s="158"/>
      <c r="T4668" s="159"/>
      <c r="AT4668" s="154" t="s">
        <v>176</v>
      </c>
      <c r="AU4668" s="154" t="s">
        <v>86</v>
      </c>
      <c r="AV4668" s="13" t="s">
        <v>86</v>
      </c>
      <c r="AW4668" s="13" t="s">
        <v>37</v>
      </c>
      <c r="AX4668" s="13" t="s">
        <v>76</v>
      </c>
      <c r="AY4668" s="154" t="s">
        <v>163</v>
      </c>
    </row>
    <row r="4669" spans="2:51" s="12" customFormat="1">
      <c r="B4669" s="147"/>
      <c r="D4669" s="141" t="s">
        <v>176</v>
      </c>
      <c r="E4669" s="148" t="s">
        <v>19</v>
      </c>
      <c r="F4669" s="149" t="s">
        <v>558</v>
      </c>
      <c r="H4669" s="148" t="s">
        <v>19</v>
      </c>
      <c r="I4669" s="150"/>
      <c r="L4669" s="147"/>
      <c r="M4669" s="151"/>
      <c r="T4669" s="152"/>
      <c r="AT4669" s="148" t="s">
        <v>176</v>
      </c>
      <c r="AU4669" s="148" t="s">
        <v>86</v>
      </c>
      <c r="AV4669" s="12" t="s">
        <v>84</v>
      </c>
      <c r="AW4669" s="12" t="s">
        <v>37</v>
      </c>
      <c r="AX4669" s="12" t="s">
        <v>76</v>
      </c>
      <c r="AY4669" s="148" t="s">
        <v>163</v>
      </c>
    </row>
    <row r="4670" spans="2:51" s="12" customFormat="1">
      <c r="B4670" s="147"/>
      <c r="D4670" s="141" t="s">
        <v>176</v>
      </c>
      <c r="E4670" s="148" t="s">
        <v>19</v>
      </c>
      <c r="F4670" s="149" t="s">
        <v>880</v>
      </c>
      <c r="H4670" s="148" t="s">
        <v>19</v>
      </c>
      <c r="I4670" s="150"/>
      <c r="L4670" s="147"/>
      <c r="M4670" s="151"/>
      <c r="T4670" s="152"/>
      <c r="AT4670" s="148" t="s">
        <v>176</v>
      </c>
      <c r="AU4670" s="148" t="s">
        <v>86</v>
      </c>
      <c r="AV4670" s="12" t="s">
        <v>84</v>
      </c>
      <c r="AW4670" s="12" t="s">
        <v>37</v>
      </c>
      <c r="AX4670" s="12" t="s">
        <v>76</v>
      </c>
      <c r="AY4670" s="148" t="s">
        <v>163</v>
      </c>
    </row>
    <row r="4671" spans="2:51" s="13" customFormat="1">
      <c r="B4671" s="153"/>
      <c r="D4671" s="141" t="s">
        <v>176</v>
      </c>
      <c r="E4671" s="154" t="s">
        <v>19</v>
      </c>
      <c r="F4671" s="155" t="s">
        <v>1076</v>
      </c>
      <c r="H4671" s="156">
        <v>15.151999999999999</v>
      </c>
      <c r="I4671" s="157"/>
      <c r="L4671" s="153"/>
      <c r="M4671" s="158"/>
      <c r="T4671" s="159"/>
      <c r="AT4671" s="154" t="s">
        <v>176</v>
      </c>
      <c r="AU4671" s="154" t="s">
        <v>86</v>
      </c>
      <c r="AV4671" s="13" t="s">
        <v>86</v>
      </c>
      <c r="AW4671" s="13" t="s">
        <v>37</v>
      </c>
      <c r="AX4671" s="13" t="s">
        <v>76</v>
      </c>
      <c r="AY4671" s="154" t="s">
        <v>163</v>
      </c>
    </row>
    <row r="4672" spans="2:51" s="12" customFormat="1">
      <c r="B4672" s="147"/>
      <c r="D4672" s="141" t="s">
        <v>176</v>
      </c>
      <c r="E4672" s="148" t="s">
        <v>19</v>
      </c>
      <c r="F4672" s="149" t="s">
        <v>947</v>
      </c>
      <c r="H4672" s="148" t="s">
        <v>19</v>
      </c>
      <c r="I4672" s="150"/>
      <c r="L4672" s="147"/>
      <c r="M4672" s="151"/>
      <c r="T4672" s="152"/>
      <c r="AT4672" s="148" t="s">
        <v>176</v>
      </c>
      <c r="AU4672" s="148" t="s">
        <v>86</v>
      </c>
      <c r="AV4672" s="12" t="s">
        <v>84</v>
      </c>
      <c r="AW4672" s="12" t="s">
        <v>37</v>
      </c>
      <c r="AX4672" s="12" t="s">
        <v>76</v>
      </c>
      <c r="AY4672" s="148" t="s">
        <v>163</v>
      </c>
    </row>
    <row r="4673" spans="2:51" s="13" customFormat="1">
      <c r="B4673" s="153"/>
      <c r="D4673" s="141" t="s">
        <v>176</v>
      </c>
      <c r="E4673" s="154" t="s">
        <v>19</v>
      </c>
      <c r="F4673" s="155" t="s">
        <v>1077</v>
      </c>
      <c r="H4673" s="156">
        <v>15.95</v>
      </c>
      <c r="I4673" s="157"/>
      <c r="L4673" s="153"/>
      <c r="M4673" s="158"/>
      <c r="T4673" s="159"/>
      <c r="AT4673" s="154" t="s">
        <v>176</v>
      </c>
      <c r="AU4673" s="154" t="s">
        <v>86</v>
      </c>
      <c r="AV4673" s="13" t="s">
        <v>86</v>
      </c>
      <c r="AW4673" s="13" t="s">
        <v>37</v>
      </c>
      <c r="AX4673" s="13" t="s">
        <v>76</v>
      </c>
      <c r="AY4673" s="154" t="s">
        <v>163</v>
      </c>
    </row>
    <row r="4674" spans="2:51" s="12" customFormat="1">
      <c r="B4674" s="147"/>
      <c r="D4674" s="141" t="s">
        <v>176</v>
      </c>
      <c r="E4674" s="148" t="s">
        <v>19</v>
      </c>
      <c r="F4674" s="149" t="s">
        <v>950</v>
      </c>
      <c r="H4674" s="148" t="s">
        <v>19</v>
      </c>
      <c r="I4674" s="150"/>
      <c r="L4674" s="147"/>
      <c r="M4674" s="151"/>
      <c r="T4674" s="152"/>
      <c r="AT4674" s="148" t="s">
        <v>176</v>
      </c>
      <c r="AU4674" s="148" t="s">
        <v>86</v>
      </c>
      <c r="AV4674" s="12" t="s">
        <v>84</v>
      </c>
      <c r="AW4674" s="12" t="s">
        <v>37</v>
      </c>
      <c r="AX4674" s="12" t="s">
        <v>76</v>
      </c>
      <c r="AY4674" s="148" t="s">
        <v>163</v>
      </c>
    </row>
    <row r="4675" spans="2:51" s="13" customFormat="1">
      <c r="B4675" s="153"/>
      <c r="D4675" s="141" t="s">
        <v>176</v>
      </c>
      <c r="E4675" s="154" t="s">
        <v>19</v>
      </c>
      <c r="F4675" s="155" t="s">
        <v>1078</v>
      </c>
      <c r="H4675" s="156">
        <v>14.175000000000001</v>
      </c>
      <c r="I4675" s="157"/>
      <c r="L4675" s="153"/>
      <c r="M4675" s="158"/>
      <c r="T4675" s="159"/>
      <c r="AT4675" s="154" t="s">
        <v>176</v>
      </c>
      <c r="AU4675" s="154" t="s">
        <v>86</v>
      </c>
      <c r="AV4675" s="13" t="s">
        <v>86</v>
      </c>
      <c r="AW4675" s="13" t="s">
        <v>37</v>
      </c>
      <c r="AX4675" s="13" t="s">
        <v>76</v>
      </c>
      <c r="AY4675" s="154" t="s">
        <v>163</v>
      </c>
    </row>
    <row r="4676" spans="2:51" s="12" customFormat="1">
      <c r="B4676" s="147"/>
      <c r="D4676" s="141" t="s">
        <v>176</v>
      </c>
      <c r="E4676" s="148" t="s">
        <v>19</v>
      </c>
      <c r="F4676" s="149" t="s">
        <v>953</v>
      </c>
      <c r="H4676" s="148" t="s">
        <v>19</v>
      </c>
      <c r="I4676" s="150"/>
      <c r="L4676" s="147"/>
      <c r="M4676" s="151"/>
      <c r="T4676" s="152"/>
      <c r="AT4676" s="148" t="s">
        <v>176</v>
      </c>
      <c r="AU4676" s="148" t="s">
        <v>86</v>
      </c>
      <c r="AV4676" s="12" t="s">
        <v>84</v>
      </c>
      <c r="AW4676" s="12" t="s">
        <v>37</v>
      </c>
      <c r="AX4676" s="12" t="s">
        <v>76</v>
      </c>
      <c r="AY4676" s="148" t="s">
        <v>163</v>
      </c>
    </row>
    <row r="4677" spans="2:51" s="13" customFormat="1">
      <c r="B4677" s="153"/>
      <c r="D4677" s="141" t="s">
        <v>176</v>
      </c>
      <c r="E4677" s="154" t="s">
        <v>19</v>
      </c>
      <c r="F4677" s="155" t="s">
        <v>1079</v>
      </c>
      <c r="H4677" s="156">
        <v>2.835</v>
      </c>
      <c r="I4677" s="157"/>
      <c r="L4677" s="153"/>
      <c r="M4677" s="158"/>
      <c r="T4677" s="159"/>
      <c r="AT4677" s="154" t="s">
        <v>176</v>
      </c>
      <c r="AU4677" s="154" t="s">
        <v>86</v>
      </c>
      <c r="AV4677" s="13" t="s">
        <v>86</v>
      </c>
      <c r="AW4677" s="13" t="s">
        <v>37</v>
      </c>
      <c r="AX4677" s="13" t="s">
        <v>76</v>
      </c>
      <c r="AY4677" s="154" t="s">
        <v>163</v>
      </c>
    </row>
    <row r="4678" spans="2:51" s="12" customFormat="1">
      <c r="B4678" s="147"/>
      <c r="D4678" s="141" t="s">
        <v>176</v>
      </c>
      <c r="E4678" s="148" t="s">
        <v>19</v>
      </c>
      <c r="F4678" s="149" t="s">
        <v>955</v>
      </c>
      <c r="H4678" s="148" t="s">
        <v>19</v>
      </c>
      <c r="I4678" s="150"/>
      <c r="L4678" s="147"/>
      <c r="M4678" s="151"/>
      <c r="T4678" s="152"/>
      <c r="AT4678" s="148" t="s">
        <v>176</v>
      </c>
      <c r="AU4678" s="148" t="s">
        <v>86</v>
      </c>
      <c r="AV4678" s="12" t="s">
        <v>84</v>
      </c>
      <c r="AW4678" s="12" t="s">
        <v>37</v>
      </c>
      <c r="AX4678" s="12" t="s">
        <v>76</v>
      </c>
      <c r="AY4678" s="148" t="s">
        <v>163</v>
      </c>
    </row>
    <row r="4679" spans="2:51" s="13" customFormat="1">
      <c r="B4679" s="153"/>
      <c r="D4679" s="141" t="s">
        <v>176</v>
      </c>
      <c r="E4679" s="154" t="s">
        <v>19</v>
      </c>
      <c r="F4679" s="155" t="s">
        <v>1080</v>
      </c>
      <c r="H4679" s="156">
        <v>1.3</v>
      </c>
      <c r="I4679" s="157"/>
      <c r="L4679" s="153"/>
      <c r="M4679" s="158"/>
      <c r="T4679" s="159"/>
      <c r="AT4679" s="154" t="s">
        <v>176</v>
      </c>
      <c r="AU4679" s="154" t="s">
        <v>86</v>
      </c>
      <c r="AV4679" s="13" t="s">
        <v>86</v>
      </c>
      <c r="AW4679" s="13" t="s">
        <v>37</v>
      </c>
      <c r="AX4679" s="13" t="s">
        <v>76</v>
      </c>
      <c r="AY4679" s="154" t="s">
        <v>163</v>
      </c>
    </row>
    <row r="4680" spans="2:51" s="12" customFormat="1">
      <c r="B4680" s="147"/>
      <c r="D4680" s="141" t="s">
        <v>176</v>
      </c>
      <c r="E4680" s="148" t="s">
        <v>19</v>
      </c>
      <c r="F4680" s="149" t="s">
        <v>957</v>
      </c>
      <c r="H4680" s="148" t="s">
        <v>19</v>
      </c>
      <c r="I4680" s="150"/>
      <c r="L4680" s="147"/>
      <c r="M4680" s="151"/>
      <c r="T4680" s="152"/>
      <c r="AT4680" s="148" t="s">
        <v>176</v>
      </c>
      <c r="AU4680" s="148" t="s">
        <v>86</v>
      </c>
      <c r="AV4680" s="12" t="s">
        <v>84</v>
      </c>
      <c r="AW4680" s="12" t="s">
        <v>37</v>
      </c>
      <c r="AX4680" s="12" t="s">
        <v>76</v>
      </c>
      <c r="AY4680" s="148" t="s">
        <v>163</v>
      </c>
    </row>
    <row r="4681" spans="2:51" s="13" customFormat="1">
      <c r="B4681" s="153"/>
      <c r="D4681" s="141" t="s">
        <v>176</v>
      </c>
      <c r="E4681" s="154" t="s">
        <v>19</v>
      </c>
      <c r="F4681" s="155" t="s">
        <v>1081</v>
      </c>
      <c r="H4681" s="156">
        <v>3.7050000000000001</v>
      </c>
      <c r="I4681" s="157"/>
      <c r="L4681" s="153"/>
      <c r="M4681" s="158"/>
      <c r="T4681" s="159"/>
      <c r="AT4681" s="154" t="s">
        <v>176</v>
      </c>
      <c r="AU4681" s="154" t="s">
        <v>86</v>
      </c>
      <c r="AV4681" s="13" t="s">
        <v>86</v>
      </c>
      <c r="AW4681" s="13" t="s">
        <v>37</v>
      </c>
      <c r="AX4681" s="13" t="s">
        <v>76</v>
      </c>
      <c r="AY4681" s="154" t="s">
        <v>163</v>
      </c>
    </row>
    <row r="4682" spans="2:51" s="12" customFormat="1">
      <c r="B4682" s="147"/>
      <c r="D4682" s="141" t="s">
        <v>176</v>
      </c>
      <c r="E4682" s="148" t="s">
        <v>19</v>
      </c>
      <c r="F4682" s="149" t="s">
        <v>959</v>
      </c>
      <c r="H4682" s="148" t="s">
        <v>19</v>
      </c>
      <c r="I4682" s="150"/>
      <c r="L4682" s="147"/>
      <c r="M4682" s="151"/>
      <c r="T4682" s="152"/>
      <c r="AT4682" s="148" t="s">
        <v>176</v>
      </c>
      <c r="AU4682" s="148" t="s">
        <v>86</v>
      </c>
      <c r="AV4682" s="12" t="s">
        <v>84</v>
      </c>
      <c r="AW4682" s="12" t="s">
        <v>37</v>
      </c>
      <c r="AX4682" s="12" t="s">
        <v>76</v>
      </c>
      <c r="AY4682" s="148" t="s">
        <v>163</v>
      </c>
    </row>
    <row r="4683" spans="2:51" s="13" customFormat="1">
      <c r="B4683" s="153"/>
      <c r="D4683" s="141" t="s">
        <v>176</v>
      </c>
      <c r="E4683" s="154" t="s">
        <v>19</v>
      </c>
      <c r="F4683" s="155" t="s">
        <v>1068</v>
      </c>
      <c r="H4683" s="156">
        <v>15.61</v>
      </c>
      <c r="I4683" s="157"/>
      <c r="L4683" s="153"/>
      <c r="M4683" s="158"/>
      <c r="T4683" s="159"/>
      <c r="AT4683" s="154" t="s">
        <v>176</v>
      </c>
      <c r="AU4683" s="154" t="s">
        <v>86</v>
      </c>
      <c r="AV4683" s="13" t="s">
        <v>86</v>
      </c>
      <c r="AW4683" s="13" t="s">
        <v>37</v>
      </c>
      <c r="AX4683" s="13" t="s">
        <v>76</v>
      </c>
      <c r="AY4683" s="154" t="s">
        <v>163</v>
      </c>
    </row>
    <row r="4684" spans="2:51" s="12" customFormat="1">
      <c r="B4684" s="147"/>
      <c r="D4684" s="141" t="s">
        <v>176</v>
      </c>
      <c r="E4684" s="148" t="s">
        <v>19</v>
      </c>
      <c r="F4684" s="149" t="s">
        <v>960</v>
      </c>
      <c r="H4684" s="148" t="s">
        <v>19</v>
      </c>
      <c r="I4684" s="150"/>
      <c r="L4684" s="147"/>
      <c r="M4684" s="151"/>
      <c r="T4684" s="152"/>
      <c r="AT4684" s="148" t="s">
        <v>176</v>
      </c>
      <c r="AU4684" s="148" t="s">
        <v>86</v>
      </c>
      <c r="AV4684" s="12" t="s">
        <v>84</v>
      </c>
      <c r="AW4684" s="12" t="s">
        <v>37</v>
      </c>
      <c r="AX4684" s="12" t="s">
        <v>76</v>
      </c>
      <c r="AY4684" s="148" t="s">
        <v>163</v>
      </c>
    </row>
    <row r="4685" spans="2:51" s="13" customFormat="1">
      <c r="B4685" s="153"/>
      <c r="D4685" s="141" t="s">
        <v>176</v>
      </c>
      <c r="E4685" s="154" t="s">
        <v>19</v>
      </c>
      <c r="F4685" s="155" t="s">
        <v>1069</v>
      </c>
      <c r="H4685" s="156">
        <v>18.010000000000002</v>
      </c>
      <c r="I4685" s="157"/>
      <c r="L4685" s="153"/>
      <c r="M4685" s="158"/>
      <c r="T4685" s="159"/>
      <c r="AT4685" s="154" t="s">
        <v>176</v>
      </c>
      <c r="AU4685" s="154" t="s">
        <v>86</v>
      </c>
      <c r="AV4685" s="13" t="s">
        <v>86</v>
      </c>
      <c r="AW4685" s="13" t="s">
        <v>37</v>
      </c>
      <c r="AX4685" s="13" t="s">
        <v>76</v>
      </c>
      <c r="AY4685" s="154" t="s">
        <v>163</v>
      </c>
    </row>
    <row r="4686" spans="2:51" s="12" customFormat="1">
      <c r="B4686" s="147"/>
      <c r="D4686" s="141" t="s">
        <v>176</v>
      </c>
      <c r="E4686" s="148" t="s">
        <v>19</v>
      </c>
      <c r="F4686" s="149" t="s">
        <v>962</v>
      </c>
      <c r="H4686" s="148" t="s">
        <v>19</v>
      </c>
      <c r="I4686" s="150"/>
      <c r="L4686" s="147"/>
      <c r="M4686" s="151"/>
      <c r="T4686" s="152"/>
      <c r="AT4686" s="148" t="s">
        <v>176</v>
      </c>
      <c r="AU4686" s="148" t="s">
        <v>86</v>
      </c>
      <c r="AV4686" s="12" t="s">
        <v>84</v>
      </c>
      <c r="AW4686" s="12" t="s">
        <v>37</v>
      </c>
      <c r="AX4686" s="12" t="s">
        <v>76</v>
      </c>
      <c r="AY4686" s="148" t="s">
        <v>163</v>
      </c>
    </row>
    <row r="4687" spans="2:51" s="13" customFormat="1">
      <c r="B4687" s="153"/>
      <c r="D4687" s="141" t="s">
        <v>176</v>
      </c>
      <c r="E4687" s="154" t="s">
        <v>19</v>
      </c>
      <c r="F4687" s="155" t="s">
        <v>1082</v>
      </c>
      <c r="H4687" s="156">
        <v>13.253</v>
      </c>
      <c r="I4687" s="157"/>
      <c r="L4687" s="153"/>
      <c r="M4687" s="158"/>
      <c r="T4687" s="159"/>
      <c r="AT4687" s="154" t="s">
        <v>176</v>
      </c>
      <c r="AU4687" s="154" t="s">
        <v>86</v>
      </c>
      <c r="AV4687" s="13" t="s">
        <v>86</v>
      </c>
      <c r="AW4687" s="13" t="s">
        <v>37</v>
      </c>
      <c r="AX4687" s="13" t="s">
        <v>76</v>
      </c>
      <c r="AY4687" s="154" t="s">
        <v>163</v>
      </c>
    </row>
    <row r="4688" spans="2:51" s="12" customFormat="1">
      <c r="B4688" s="147"/>
      <c r="D4688" s="141" t="s">
        <v>176</v>
      </c>
      <c r="E4688" s="148" t="s">
        <v>19</v>
      </c>
      <c r="F4688" s="149" t="s">
        <v>965</v>
      </c>
      <c r="H4688" s="148" t="s">
        <v>19</v>
      </c>
      <c r="I4688" s="150"/>
      <c r="L4688" s="147"/>
      <c r="M4688" s="151"/>
      <c r="T4688" s="152"/>
      <c r="AT4688" s="148" t="s">
        <v>176</v>
      </c>
      <c r="AU4688" s="148" t="s">
        <v>86</v>
      </c>
      <c r="AV4688" s="12" t="s">
        <v>84</v>
      </c>
      <c r="AW4688" s="12" t="s">
        <v>37</v>
      </c>
      <c r="AX4688" s="12" t="s">
        <v>76</v>
      </c>
      <c r="AY4688" s="148" t="s">
        <v>163</v>
      </c>
    </row>
    <row r="4689" spans="2:65" s="13" customFormat="1">
      <c r="B4689" s="153"/>
      <c r="D4689" s="141" t="s">
        <v>176</v>
      </c>
      <c r="E4689" s="154" t="s">
        <v>19</v>
      </c>
      <c r="F4689" s="155" t="s">
        <v>1083</v>
      </c>
      <c r="H4689" s="156">
        <v>9.9879999999999995</v>
      </c>
      <c r="I4689" s="157"/>
      <c r="L4689" s="153"/>
      <c r="M4689" s="158"/>
      <c r="T4689" s="159"/>
      <c r="AT4689" s="154" t="s">
        <v>176</v>
      </c>
      <c r="AU4689" s="154" t="s">
        <v>86</v>
      </c>
      <c r="AV4689" s="13" t="s">
        <v>86</v>
      </c>
      <c r="AW4689" s="13" t="s">
        <v>37</v>
      </c>
      <c r="AX4689" s="13" t="s">
        <v>76</v>
      </c>
      <c r="AY4689" s="154" t="s">
        <v>163</v>
      </c>
    </row>
    <row r="4690" spans="2:65" s="12" customFormat="1">
      <c r="B4690" s="147"/>
      <c r="D4690" s="141" t="s">
        <v>176</v>
      </c>
      <c r="E4690" s="148" t="s">
        <v>19</v>
      </c>
      <c r="F4690" s="149" t="s">
        <v>967</v>
      </c>
      <c r="H4690" s="148" t="s">
        <v>19</v>
      </c>
      <c r="I4690" s="150"/>
      <c r="L4690" s="147"/>
      <c r="M4690" s="151"/>
      <c r="T4690" s="152"/>
      <c r="AT4690" s="148" t="s">
        <v>176</v>
      </c>
      <c r="AU4690" s="148" t="s">
        <v>86</v>
      </c>
      <c r="AV4690" s="12" t="s">
        <v>84</v>
      </c>
      <c r="AW4690" s="12" t="s">
        <v>37</v>
      </c>
      <c r="AX4690" s="12" t="s">
        <v>76</v>
      </c>
      <c r="AY4690" s="148" t="s">
        <v>163</v>
      </c>
    </row>
    <row r="4691" spans="2:65" s="13" customFormat="1" ht="20.399999999999999">
      <c r="B4691" s="153"/>
      <c r="D4691" s="141" t="s">
        <v>176</v>
      </c>
      <c r="E4691" s="154" t="s">
        <v>19</v>
      </c>
      <c r="F4691" s="155" t="s">
        <v>1084</v>
      </c>
      <c r="H4691" s="156">
        <v>73.92</v>
      </c>
      <c r="I4691" s="157"/>
      <c r="L4691" s="153"/>
      <c r="M4691" s="158"/>
      <c r="T4691" s="159"/>
      <c r="AT4691" s="154" t="s">
        <v>176</v>
      </c>
      <c r="AU4691" s="154" t="s">
        <v>86</v>
      </c>
      <c r="AV4691" s="13" t="s">
        <v>86</v>
      </c>
      <c r="AW4691" s="13" t="s">
        <v>37</v>
      </c>
      <c r="AX4691" s="13" t="s">
        <v>76</v>
      </c>
      <c r="AY4691" s="154" t="s">
        <v>163</v>
      </c>
    </row>
    <row r="4692" spans="2:65" s="12" customFormat="1">
      <c r="B4692" s="147"/>
      <c r="D4692" s="141" t="s">
        <v>176</v>
      </c>
      <c r="E4692" s="148" t="s">
        <v>19</v>
      </c>
      <c r="F4692" s="149" t="s">
        <v>969</v>
      </c>
      <c r="H4692" s="148" t="s">
        <v>19</v>
      </c>
      <c r="I4692" s="150"/>
      <c r="L4692" s="147"/>
      <c r="M4692" s="151"/>
      <c r="T4692" s="152"/>
      <c r="AT4692" s="148" t="s">
        <v>176</v>
      </c>
      <c r="AU4692" s="148" t="s">
        <v>86</v>
      </c>
      <c r="AV4692" s="12" t="s">
        <v>84</v>
      </c>
      <c r="AW4692" s="12" t="s">
        <v>37</v>
      </c>
      <c r="AX4692" s="12" t="s">
        <v>76</v>
      </c>
      <c r="AY4692" s="148" t="s">
        <v>163</v>
      </c>
    </row>
    <row r="4693" spans="2:65" s="13" customFormat="1">
      <c r="B4693" s="153"/>
      <c r="D4693" s="141" t="s">
        <v>176</v>
      </c>
      <c r="E4693" s="154" t="s">
        <v>19</v>
      </c>
      <c r="F4693" s="155" t="s">
        <v>1073</v>
      </c>
      <c r="H4693" s="156">
        <v>73</v>
      </c>
      <c r="I4693" s="157"/>
      <c r="L4693" s="153"/>
      <c r="M4693" s="158"/>
      <c r="T4693" s="159"/>
      <c r="AT4693" s="154" t="s">
        <v>176</v>
      </c>
      <c r="AU4693" s="154" t="s">
        <v>86</v>
      </c>
      <c r="AV4693" s="13" t="s">
        <v>86</v>
      </c>
      <c r="AW4693" s="13" t="s">
        <v>37</v>
      </c>
      <c r="AX4693" s="13" t="s">
        <v>76</v>
      </c>
      <c r="AY4693" s="154" t="s">
        <v>163</v>
      </c>
    </row>
    <row r="4694" spans="2:65" s="14" customFormat="1">
      <c r="B4694" s="160"/>
      <c r="D4694" s="141" t="s">
        <v>176</v>
      </c>
      <c r="E4694" s="161" t="s">
        <v>19</v>
      </c>
      <c r="F4694" s="162" t="s">
        <v>178</v>
      </c>
      <c r="H4694" s="163">
        <v>517.67899999999997</v>
      </c>
      <c r="I4694" s="164"/>
      <c r="L4694" s="160"/>
      <c r="M4694" s="165"/>
      <c r="T4694" s="166"/>
      <c r="AT4694" s="161" t="s">
        <v>176</v>
      </c>
      <c r="AU4694" s="161" t="s">
        <v>86</v>
      </c>
      <c r="AV4694" s="14" t="s">
        <v>170</v>
      </c>
      <c r="AW4694" s="14" t="s">
        <v>37</v>
      </c>
      <c r="AX4694" s="14" t="s">
        <v>84</v>
      </c>
      <c r="AY4694" s="161" t="s">
        <v>163</v>
      </c>
    </row>
    <row r="4695" spans="2:65" s="1" customFormat="1" ht="24.15" customHeight="1">
      <c r="B4695" s="33"/>
      <c r="C4695" s="128" t="s">
        <v>2816</v>
      </c>
      <c r="D4695" s="128" t="s">
        <v>165</v>
      </c>
      <c r="E4695" s="129" t="s">
        <v>2817</v>
      </c>
      <c r="F4695" s="130" t="s">
        <v>2818</v>
      </c>
      <c r="G4695" s="131" t="s">
        <v>187</v>
      </c>
      <c r="H4695" s="132">
        <v>11.34</v>
      </c>
      <c r="I4695" s="133"/>
      <c r="J4695" s="134">
        <f>ROUND(I4695*H4695,2)</f>
        <v>0</v>
      </c>
      <c r="K4695" s="130" t="s">
        <v>169</v>
      </c>
      <c r="L4695" s="33"/>
      <c r="M4695" s="135" t="s">
        <v>19</v>
      </c>
      <c r="N4695" s="136" t="s">
        <v>47</v>
      </c>
      <c r="P4695" s="137">
        <f>O4695*H4695</f>
        <v>0</v>
      </c>
      <c r="Q4695" s="137">
        <v>1.0000000000000001E-5</v>
      </c>
      <c r="R4695" s="137">
        <f>Q4695*H4695</f>
        <v>1.1340000000000001E-4</v>
      </c>
      <c r="S4695" s="137">
        <v>0</v>
      </c>
      <c r="T4695" s="138">
        <f>S4695*H4695</f>
        <v>0</v>
      </c>
      <c r="AR4695" s="139" t="s">
        <v>302</v>
      </c>
      <c r="AT4695" s="139" t="s">
        <v>165</v>
      </c>
      <c r="AU4695" s="139" t="s">
        <v>86</v>
      </c>
      <c r="AY4695" s="18" t="s">
        <v>163</v>
      </c>
      <c r="BE4695" s="140">
        <f>IF(N4695="základní",J4695,0)</f>
        <v>0</v>
      </c>
      <c r="BF4695" s="140">
        <f>IF(N4695="snížená",J4695,0)</f>
        <v>0</v>
      </c>
      <c r="BG4695" s="140">
        <f>IF(N4695="zákl. přenesená",J4695,0)</f>
        <v>0</v>
      </c>
      <c r="BH4695" s="140">
        <f>IF(N4695="sníž. přenesená",J4695,0)</f>
        <v>0</v>
      </c>
      <c r="BI4695" s="140">
        <f>IF(N4695="nulová",J4695,0)</f>
        <v>0</v>
      </c>
      <c r="BJ4695" s="18" t="s">
        <v>84</v>
      </c>
      <c r="BK4695" s="140">
        <f>ROUND(I4695*H4695,2)</f>
        <v>0</v>
      </c>
      <c r="BL4695" s="18" t="s">
        <v>302</v>
      </c>
      <c r="BM4695" s="139" t="s">
        <v>2819</v>
      </c>
    </row>
    <row r="4696" spans="2:65" s="1" customFormat="1" ht="19.2">
      <c r="B4696" s="33"/>
      <c r="D4696" s="141" t="s">
        <v>172</v>
      </c>
      <c r="F4696" s="142" t="s">
        <v>2820</v>
      </c>
      <c r="I4696" s="143"/>
      <c r="L4696" s="33"/>
      <c r="M4696" s="144"/>
      <c r="T4696" s="54"/>
      <c r="AT4696" s="18" t="s">
        <v>172</v>
      </c>
      <c r="AU4696" s="18" t="s">
        <v>86</v>
      </c>
    </row>
    <row r="4697" spans="2:65" s="1" customFormat="1">
      <c r="B4697" s="33"/>
      <c r="D4697" s="145" t="s">
        <v>174</v>
      </c>
      <c r="F4697" s="146" t="s">
        <v>2821</v>
      </c>
      <c r="I4697" s="143"/>
      <c r="L4697" s="33"/>
      <c r="M4697" s="144"/>
      <c r="T4697" s="54"/>
      <c r="AT4697" s="18" t="s">
        <v>174</v>
      </c>
      <c r="AU4697" s="18" t="s">
        <v>86</v>
      </c>
    </row>
    <row r="4698" spans="2:65" s="12" customFormat="1" ht="20.399999999999999">
      <c r="B4698" s="147"/>
      <c r="D4698" s="141" t="s">
        <v>176</v>
      </c>
      <c r="E4698" s="148" t="s">
        <v>19</v>
      </c>
      <c r="F4698" s="149" t="s">
        <v>830</v>
      </c>
      <c r="H4698" s="148" t="s">
        <v>19</v>
      </c>
      <c r="I4698" s="150"/>
      <c r="L4698" s="147"/>
      <c r="M4698" s="151"/>
      <c r="T4698" s="152"/>
      <c r="AT4698" s="148" t="s">
        <v>176</v>
      </c>
      <c r="AU4698" s="148" t="s">
        <v>86</v>
      </c>
      <c r="AV4698" s="12" t="s">
        <v>84</v>
      </c>
      <c r="AW4698" s="12" t="s">
        <v>37</v>
      </c>
      <c r="AX4698" s="12" t="s">
        <v>76</v>
      </c>
      <c r="AY4698" s="148" t="s">
        <v>163</v>
      </c>
    </row>
    <row r="4699" spans="2:65" s="12" customFormat="1">
      <c r="B4699" s="147"/>
      <c r="D4699" s="141" t="s">
        <v>176</v>
      </c>
      <c r="E4699" s="148" t="s">
        <v>19</v>
      </c>
      <c r="F4699" s="149" t="s">
        <v>2468</v>
      </c>
      <c r="H4699" s="148" t="s">
        <v>19</v>
      </c>
      <c r="I4699" s="150"/>
      <c r="L4699" s="147"/>
      <c r="M4699" s="151"/>
      <c r="T4699" s="152"/>
      <c r="AT4699" s="148" t="s">
        <v>176</v>
      </c>
      <c r="AU4699" s="148" t="s">
        <v>86</v>
      </c>
      <c r="AV4699" s="12" t="s">
        <v>84</v>
      </c>
      <c r="AW4699" s="12" t="s">
        <v>37</v>
      </c>
      <c r="AX4699" s="12" t="s">
        <v>76</v>
      </c>
      <c r="AY4699" s="148" t="s">
        <v>163</v>
      </c>
    </row>
    <row r="4700" spans="2:65" s="13" customFormat="1">
      <c r="B4700" s="153"/>
      <c r="D4700" s="141" t="s">
        <v>176</v>
      </c>
      <c r="E4700" s="154" t="s">
        <v>19</v>
      </c>
      <c r="F4700" s="155" t="s">
        <v>2477</v>
      </c>
      <c r="H4700" s="156">
        <v>7.2</v>
      </c>
      <c r="I4700" s="157"/>
      <c r="L4700" s="153"/>
      <c r="M4700" s="158"/>
      <c r="T4700" s="159"/>
      <c r="AT4700" s="154" t="s">
        <v>176</v>
      </c>
      <c r="AU4700" s="154" t="s">
        <v>86</v>
      </c>
      <c r="AV4700" s="13" t="s">
        <v>86</v>
      </c>
      <c r="AW4700" s="13" t="s">
        <v>37</v>
      </c>
      <c r="AX4700" s="13" t="s">
        <v>76</v>
      </c>
      <c r="AY4700" s="154" t="s">
        <v>163</v>
      </c>
    </row>
    <row r="4701" spans="2:65" s="12" customFormat="1">
      <c r="B4701" s="147"/>
      <c r="D4701" s="141" t="s">
        <v>176</v>
      </c>
      <c r="E4701" s="148" t="s">
        <v>19</v>
      </c>
      <c r="F4701" s="149" t="s">
        <v>831</v>
      </c>
      <c r="H4701" s="148" t="s">
        <v>19</v>
      </c>
      <c r="I4701" s="150"/>
      <c r="L4701" s="147"/>
      <c r="M4701" s="151"/>
      <c r="T4701" s="152"/>
      <c r="AT4701" s="148" t="s">
        <v>176</v>
      </c>
      <c r="AU4701" s="148" t="s">
        <v>86</v>
      </c>
      <c r="AV4701" s="12" t="s">
        <v>84</v>
      </c>
      <c r="AW4701" s="12" t="s">
        <v>37</v>
      </c>
      <c r="AX4701" s="12" t="s">
        <v>76</v>
      </c>
      <c r="AY4701" s="148" t="s">
        <v>163</v>
      </c>
    </row>
    <row r="4702" spans="2:65" s="13" customFormat="1">
      <c r="B4702" s="153"/>
      <c r="D4702" s="141" t="s">
        <v>176</v>
      </c>
      <c r="E4702" s="154" t="s">
        <v>19</v>
      </c>
      <c r="F4702" s="155" t="s">
        <v>2478</v>
      </c>
      <c r="H4702" s="156">
        <v>4.1399999999999997</v>
      </c>
      <c r="I4702" s="157"/>
      <c r="L4702" s="153"/>
      <c r="M4702" s="158"/>
      <c r="T4702" s="159"/>
      <c r="AT4702" s="154" t="s">
        <v>176</v>
      </c>
      <c r="AU4702" s="154" t="s">
        <v>86</v>
      </c>
      <c r="AV4702" s="13" t="s">
        <v>86</v>
      </c>
      <c r="AW4702" s="13" t="s">
        <v>37</v>
      </c>
      <c r="AX4702" s="13" t="s">
        <v>76</v>
      </c>
      <c r="AY4702" s="154" t="s">
        <v>163</v>
      </c>
    </row>
    <row r="4703" spans="2:65" s="14" customFormat="1">
      <c r="B4703" s="160"/>
      <c r="D4703" s="141" t="s">
        <v>176</v>
      </c>
      <c r="E4703" s="161" t="s">
        <v>19</v>
      </c>
      <c r="F4703" s="162" t="s">
        <v>178</v>
      </c>
      <c r="H4703" s="163">
        <v>11.34</v>
      </c>
      <c r="I4703" s="164"/>
      <c r="L4703" s="160"/>
      <c r="M4703" s="165"/>
      <c r="T4703" s="166"/>
      <c r="AT4703" s="161" t="s">
        <v>176</v>
      </c>
      <c r="AU4703" s="161" t="s">
        <v>86</v>
      </c>
      <c r="AV4703" s="14" t="s">
        <v>170</v>
      </c>
      <c r="AW4703" s="14" t="s">
        <v>37</v>
      </c>
      <c r="AX4703" s="14" t="s">
        <v>84</v>
      </c>
      <c r="AY4703" s="161" t="s">
        <v>163</v>
      </c>
    </row>
    <row r="4704" spans="2:65" s="1" customFormat="1" ht="24.15" customHeight="1">
      <c r="B4704" s="33"/>
      <c r="C4704" s="128" t="s">
        <v>2822</v>
      </c>
      <c r="D4704" s="128" t="s">
        <v>165</v>
      </c>
      <c r="E4704" s="129" t="s">
        <v>2823</v>
      </c>
      <c r="F4704" s="130" t="s">
        <v>2824</v>
      </c>
      <c r="G4704" s="131" t="s">
        <v>187</v>
      </c>
      <c r="H4704" s="132">
        <v>1283.2560000000001</v>
      </c>
      <c r="I4704" s="133"/>
      <c r="J4704" s="134">
        <f>ROUND(I4704*H4704,2)</f>
        <v>0</v>
      </c>
      <c r="K4704" s="130" t="s">
        <v>169</v>
      </c>
      <c r="L4704" s="33"/>
      <c r="M4704" s="135" t="s">
        <v>19</v>
      </c>
      <c r="N4704" s="136" t="s">
        <v>47</v>
      </c>
      <c r="P4704" s="137">
        <f>O4704*H4704</f>
        <v>0</v>
      </c>
      <c r="Q4704" s="137">
        <v>2.9E-4</v>
      </c>
      <c r="R4704" s="137">
        <f>Q4704*H4704</f>
        <v>0.37214424000000002</v>
      </c>
      <c r="S4704" s="137">
        <v>0</v>
      </c>
      <c r="T4704" s="138">
        <f>S4704*H4704</f>
        <v>0</v>
      </c>
      <c r="AR4704" s="139" t="s">
        <v>302</v>
      </c>
      <c r="AT4704" s="139" t="s">
        <v>165</v>
      </c>
      <c r="AU4704" s="139" t="s">
        <v>86</v>
      </c>
      <c r="AY4704" s="18" t="s">
        <v>163</v>
      </c>
      <c r="BE4704" s="140">
        <f>IF(N4704="základní",J4704,0)</f>
        <v>0</v>
      </c>
      <c r="BF4704" s="140">
        <f>IF(N4704="snížená",J4704,0)</f>
        <v>0</v>
      </c>
      <c r="BG4704" s="140">
        <f>IF(N4704="zákl. přenesená",J4704,0)</f>
        <v>0</v>
      </c>
      <c r="BH4704" s="140">
        <f>IF(N4704="sníž. přenesená",J4704,0)</f>
        <v>0</v>
      </c>
      <c r="BI4704" s="140">
        <f>IF(N4704="nulová",J4704,0)</f>
        <v>0</v>
      </c>
      <c r="BJ4704" s="18" t="s">
        <v>84</v>
      </c>
      <c r="BK4704" s="140">
        <f>ROUND(I4704*H4704,2)</f>
        <v>0</v>
      </c>
      <c r="BL4704" s="18" t="s">
        <v>302</v>
      </c>
      <c r="BM4704" s="139" t="s">
        <v>2825</v>
      </c>
    </row>
    <row r="4705" spans="2:51" s="1" customFormat="1" ht="28.8">
      <c r="B4705" s="33"/>
      <c r="D4705" s="141" t="s">
        <v>172</v>
      </c>
      <c r="F4705" s="142" t="s">
        <v>2826</v>
      </c>
      <c r="I4705" s="143"/>
      <c r="L4705" s="33"/>
      <c r="M4705" s="144"/>
      <c r="T4705" s="54"/>
      <c r="AT4705" s="18" t="s">
        <v>172</v>
      </c>
      <c r="AU4705" s="18" t="s">
        <v>86</v>
      </c>
    </row>
    <row r="4706" spans="2:51" s="1" customFormat="1">
      <c r="B4706" s="33"/>
      <c r="D4706" s="145" t="s">
        <v>174</v>
      </c>
      <c r="F4706" s="146" t="s">
        <v>2827</v>
      </c>
      <c r="I4706" s="143"/>
      <c r="L4706" s="33"/>
      <c r="M4706" s="144"/>
      <c r="T4706" s="54"/>
      <c r="AT4706" s="18" t="s">
        <v>174</v>
      </c>
      <c r="AU4706" s="18" t="s">
        <v>86</v>
      </c>
    </row>
    <row r="4707" spans="2:51" s="12" customFormat="1">
      <c r="B4707" s="147"/>
      <c r="D4707" s="141" t="s">
        <v>176</v>
      </c>
      <c r="E4707" s="148" t="s">
        <v>19</v>
      </c>
      <c r="F4707" s="149" t="s">
        <v>511</v>
      </c>
      <c r="H4707" s="148" t="s">
        <v>19</v>
      </c>
      <c r="I4707" s="150"/>
      <c r="L4707" s="147"/>
      <c r="M4707" s="151"/>
      <c r="T4707" s="152"/>
      <c r="AT4707" s="148" t="s">
        <v>176</v>
      </c>
      <c r="AU4707" s="148" t="s">
        <v>86</v>
      </c>
      <c r="AV4707" s="12" t="s">
        <v>84</v>
      </c>
      <c r="AW4707" s="12" t="s">
        <v>37</v>
      </c>
      <c r="AX4707" s="12" t="s">
        <v>76</v>
      </c>
      <c r="AY4707" s="148" t="s">
        <v>163</v>
      </c>
    </row>
    <row r="4708" spans="2:51" s="12" customFormat="1">
      <c r="B4708" s="147"/>
      <c r="D4708" s="141" t="s">
        <v>176</v>
      </c>
      <c r="E4708" s="148" t="s">
        <v>19</v>
      </c>
      <c r="F4708" s="149" t="s">
        <v>909</v>
      </c>
      <c r="H4708" s="148" t="s">
        <v>19</v>
      </c>
      <c r="I4708" s="150"/>
      <c r="L4708" s="147"/>
      <c r="M4708" s="151"/>
      <c r="T4708" s="152"/>
      <c r="AT4708" s="148" t="s">
        <v>176</v>
      </c>
      <c r="AU4708" s="148" t="s">
        <v>86</v>
      </c>
      <c r="AV4708" s="12" t="s">
        <v>84</v>
      </c>
      <c r="AW4708" s="12" t="s">
        <v>37</v>
      </c>
      <c r="AX4708" s="12" t="s">
        <v>76</v>
      </c>
      <c r="AY4708" s="148" t="s">
        <v>163</v>
      </c>
    </row>
    <row r="4709" spans="2:51" s="13" customFormat="1" ht="20.399999999999999">
      <c r="B4709" s="153"/>
      <c r="D4709" s="141" t="s">
        <v>176</v>
      </c>
      <c r="E4709" s="154" t="s">
        <v>19</v>
      </c>
      <c r="F4709" s="155" t="s">
        <v>910</v>
      </c>
      <c r="H4709" s="156">
        <v>57.51</v>
      </c>
      <c r="I4709" s="157"/>
      <c r="L4709" s="153"/>
      <c r="M4709" s="158"/>
      <c r="T4709" s="159"/>
      <c r="AT4709" s="154" t="s">
        <v>176</v>
      </c>
      <c r="AU4709" s="154" t="s">
        <v>86</v>
      </c>
      <c r="AV4709" s="13" t="s">
        <v>86</v>
      </c>
      <c r="AW4709" s="13" t="s">
        <v>37</v>
      </c>
      <c r="AX4709" s="13" t="s">
        <v>76</v>
      </c>
      <c r="AY4709" s="154" t="s">
        <v>163</v>
      </c>
    </row>
    <row r="4710" spans="2:51" s="12" customFormat="1">
      <c r="B4710" s="147"/>
      <c r="D4710" s="141" t="s">
        <v>176</v>
      </c>
      <c r="E4710" s="148" t="s">
        <v>19</v>
      </c>
      <c r="F4710" s="149" t="s">
        <v>555</v>
      </c>
      <c r="H4710" s="148" t="s">
        <v>19</v>
      </c>
      <c r="I4710" s="150"/>
      <c r="L4710" s="147"/>
      <c r="M4710" s="151"/>
      <c r="T4710" s="152"/>
      <c r="AT4710" s="148" t="s">
        <v>176</v>
      </c>
      <c r="AU4710" s="148" t="s">
        <v>86</v>
      </c>
      <c r="AV4710" s="12" t="s">
        <v>84</v>
      </c>
      <c r="AW4710" s="12" t="s">
        <v>37</v>
      </c>
      <c r="AX4710" s="12" t="s">
        <v>76</v>
      </c>
      <c r="AY4710" s="148" t="s">
        <v>163</v>
      </c>
    </row>
    <row r="4711" spans="2:51" s="13" customFormat="1" ht="30.6">
      <c r="B4711" s="153"/>
      <c r="D4711" s="141" t="s">
        <v>176</v>
      </c>
      <c r="E4711" s="154" t="s">
        <v>19</v>
      </c>
      <c r="F4711" s="155" t="s">
        <v>911</v>
      </c>
      <c r="H4711" s="156">
        <v>-11.334</v>
      </c>
      <c r="I4711" s="157"/>
      <c r="L4711" s="153"/>
      <c r="M4711" s="158"/>
      <c r="T4711" s="159"/>
      <c r="AT4711" s="154" t="s">
        <v>176</v>
      </c>
      <c r="AU4711" s="154" t="s">
        <v>86</v>
      </c>
      <c r="AV4711" s="13" t="s">
        <v>86</v>
      </c>
      <c r="AW4711" s="13" t="s">
        <v>37</v>
      </c>
      <c r="AX4711" s="13" t="s">
        <v>76</v>
      </c>
      <c r="AY4711" s="154" t="s">
        <v>163</v>
      </c>
    </row>
    <row r="4712" spans="2:51" s="12" customFormat="1">
      <c r="B4712" s="147"/>
      <c r="D4712" s="141" t="s">
        <v>176</v>
      </c>
      <c r="E4712" s="148" t="s">
        <v>19</v>
      </c>
      <c r="F4712" s="149" t="s">
        <v>912</v>
      </c>
      <c r="H4712" s="148" t="s">
        <v>19</v>
      </c>
      <c r="I4712" s="150"/>
      <c r="L4712" s="147"/>
      <c r="M4712" s="151"/>
      <c r="T4712" s="152"/>
      <c r="AT4712" s="148" t="s">
        <v>176</v>
      </c>
      <c r="AU4712" s="148" t="s">
        <v>86</v>
      </c>
      <c r="AV4712" s="12" t="s">
        <v>84</v>
      </c>
      <c r="AW4712" s="12" t="s">
        <v>37</v>
      </c>
      <c r="AX4712" s="12" t="s">
        <v>76</v>
      </c>
      <c r="AY4712" s="148" t="s">
        <v>163</v>
      </c>
    </row>
    <row r="4713" spans="2:51" s="13" customFormat="1">
      <c r="B4713" s="153"/>
      <c r="D4713" s="141" t="s">
        <v>176</v>
      </c>
      <c r="E4713" s="154" t="s">
        <v>19</v>
      </c>
      <c r="F4713" s="155" t="s">
        <v>913</v>
      </c>
      <c r="H4713" s="156">
        <v>36.18</v>
      </c>
      <c r="I4713" s="157"/>
      <c r="L4713" s="153"/>
      <c r="M4713" s="158"/>
      <c r="T4713" s="159"/>
      <c r="AT4713" s="154" t="s">
        <v>176</v>
      </c>
      <c r="AU4713" s="154" t="s">
        <v>86</v>
      </c>
      <c r="AV4713" s="13" t="s">
        <v>86</v>
      </c>
      <c r="AW4713" s="13" t="s">
        <v>37</v>
      </c>
      <c r="AX4713" s="13" t="s">
        <v>76</v>
      </c>
      <c r="AY4713" s="154" t="s">
        <v>163</v>
      </c>
    </row>
    <row r="4714" spans="2:51" s="12" customFormat="1">
      <c r="B4714" s="147"/>
      <c r="D4714" s="141" t="s">
        <v>176</v>
      </c>
      <c r="E4714" s="148" t="s">
        <v>19</v>
      </c>
      <c r="F4714" s="149" t="s">
        <v>555</v>
      </c>
      <c r="H4714" s="148" t="s">
        <v>19</v>
      </c>
      <c r="I4714" s="150"/>
      <c r="L4714" s="147"/>
      <c r="M4714" s="151"/>
      <c r="T4714" s="152"/>
      <c r="AT4714" s="148" t="s">
        <v>176</v>
      </c>
      <c r="AU4714" s="148" t="s">
        <v>86</v>
      </c>
      <c r="AV4714" s="12" t="s">
        <v>84</v>
      </c>
      <c r="AW4714" s="12" t="s">
        <v>37</v>
      </c>
      <c r="AX4714" s="12" t="s">
        <v>76</v>
      </c>
      <c r="AY4714" s="148" t="s">
        <v>163</v>
      </c>
    </row>
    <row r="4715" spans="2:51" s="13" customFormat="1">
      <c r="B4715" s="153"/>
      <c r="D4715" s="141" t="s">
        <v>176</v>
      </c>
      <c r="E4715" s="154" t="s">
        <v>19</v>
      </c>
      <c r="F4715" s="155" t="s">
        <v>914</v>
      </c>
      <c r="H4715" s="156">
        <v>-5.1760000000000002</v>
      </c>
      <c r="I4715" s="157"/>
      <c r="L4715" s="153"/>
      <c r="M4715" s="158"/>
      <c r="T4715" s="159"/>
      <c r="AT4715" s="154" t="s">
        <v>176</v>
      </c>
      <c r="AU4715" s="154" t="s">
        <v>86</v>
      </c>
      <c r="AV4715" s="13" t="s">
        <v>86</v>
      </c>
      <c r="AW4715" s="13" t="s">
        <v>37</v>
      </c>
      <c r="AX4715" s="13" t="s">
        <v>76</v>
      </c>
      <c r="AY4715" s="154" t="s">
        <v>163</v>
      </c>
    </row>
    <row r="4716" spans="2:51" s="12" customFormat="1">
      <c r="B4716" s="147"/>
      <c r="D4716" s="141" t="s">
        <v>176</v>
      </c>
      <c r="E4716" s="148" t="s">
        <v>19</v>
      </c>
      <c r="F4716" s="149" t="s">
        <v>915</v>
      </c>
      <c r="H4716" s="148" t="s">
        <v>19</v>
      </c>
      <c r="I4716" s="150"/>
      <c r="L4716" s="147"/>
      <c r="M4716" s="151"/>
      <c r="T4716" s="152"/>
      <c r="AT4716" s="148" t="s">
        <v>176</v>
      </c>
      <c r="AU4716" s="148" t="s">
        <v>86</v>
      </c>
      <c r="AV4716" s="12" t="s">
        <v>84</v>
      </c>
      <c r="AW4716" s="12" t="s">
        <v>37</v>
      </c>
      <c r="AX4716" s="12" t="s">
        <v>76</v>
      </c>
      <c r="AY4716" s="148" t="s">
        <v>163</v>
      </c>
    </row>
    <row r="4717" spans="2:51" s="13" customFormat="1" ht="20.399999999999999">
      <c r="B4717" s="153"/>
      <c r="D4717" s="141" t="s">
        <v>176</v>
      </c>
      <c r="E4717" s="154" t="s">
        <v>19</v>
      </c>
      <c r="F4717" s="155" t="s">
        <v>1021</v>
      </c>
      <c r="H4717" s="156">
        <v>8.4</v>
      </c>
      <c r="I4717" s="157"/>
      <c r="L4717" s="153"/>
      <c r="M4717" s="158"/>
      <c r="T4717" s="159"/>
      <c r="AT4717" s="154" t="s">
        <v>176</v>
      </c>
      <c r="AU4717" s="154" t="s">
        <v>86</v>
      </c>
      <c r="AV4717" s="13" t="s">
        <v>86</v>
      </c>
      <c r="AW4717" s="13" t="s">
        <v>37</v>
      </c>
      <c r="AX4717" s="13" t="s">
        <v>76</v>
      </c>
      <c r="AY4717" s="154" t="s">
        <v>163</v>
      </c>
    </row>
    <row r="4718" spans="2:51" s="12" customFormat="1">
      <c r="B4718" s="147"/>
      <c r="D4718" s="141" t="s">
        <v>176</v>
      </c>
      <c r="E4718" s="148" t="s">
        <v>19</v>
      </c>
      <c r="F4718" s="149" t="s">
        <v>1022</v>
      </c>
      <c r="H4718" s="148" t="s">
        <v>19</v>
      </c>
      <c r="I4718" s="150"/>
      <c r="L4718" s="147"/>
      <c r="M4718" s="151"/>
      <c r="T4718" s="152"/>
      <c r="AT4718" s="148" t="s">
        <v>176</v>
      </c>
      <c r="AU4718" s="148" t="s">
        <v>86</v>
      </c>
      <c r="AV4718" s="12" t="s">
        <v>84</v>
      </c>
      <c r="AW4718" s="12" t="s">
        <v>37</v>
      </c>
      <c r="AX4718" s="12" t="s">
        <v>76</v>
      </c>
      <c r="AY4718" s="148" t="s">
        <v>163</v>
      </c>
    </row>
    <row r="4719" spans="2:51" s="13" customFormat="1">
      <c r="B4719" s="153"/>
      <c r="D4719" s="141" t="s">
        <v>176</v>
      </c>
      <c r="E4719" s="154" t="s">
        <v>19</v>
      </c>
      <c r="F4719" s="155" t="s">
        <v>1023</v>
      </c>
      <c r="H4719" s="156">
        <v>2.1000000000000001E-2</v>
      </c>
      <c r="I4719" s="157"/>
      <c r="L4719" s="153"/>
      <c r="M4719" s="158"/>
      <c r="T4719" s="159"/>
      <c r="AT4719" s="154" t="s">
        <v>176</v>
      </c>
      <c r="AU4719" s="154" t="s">
        <v>86</v>
      </c>
      <c r="AV4719" s="13" t="s">
        <v>86</v>
      </c>
      <c r="AW4719" s="13" t="s">
        <v>37</v>
      </c>
      <c r="AX4719" s="13" t="s">
        <v>76</v>
      </c>
      <c r="AY4719" s="154" t="s">
        <v>163</v>
      </c>
    </row>
    <row r="4720" spans="2:51" s="12" customFormat="1">
      <c r="B4720" s="147"/>
      <c r="D4720" s="141" t="s">
        <v>176</v>
      </c>
      <c r="E4720" s="148" t="s">
        <v>19</v>
      </c>
      <c r="F4720" s="149" t="s">
        <v>917</v>
      </c>
      <c r="H4720" s="148" t="s">
        <v>19</v>
      </c>
      <c r="I4720" s="150"/>
      <c r="L4720" s="147"/>
      <c r="M4720" s="151"/>
      <c r="T4720" s="152"/>
      <c r="AT4720" s="148" t="s">
        <v>176</v>
      </c>
      <c r="AU4720" s="148" t="s">
        <v>86</v>
      </c>
      <c r="AV4720" s="12" t="s">
        <v>84</v>
      </c>
      <c r="AW4720" s="12" t="s">
        <v>37</v>
      </c>
      <c r="AX4720" s="12" t="s">
        <v>76</v>
      </c>
      <c r="AY4720" s="148" t="s">
        <v>163</v>
      </c>
    </row>
    <row r="4721" spans="2:51" s="13" customFormat="1">
      <c r="B4721" s="153"/>
      <c r="D4721" s="141" t="s">
        <v>176</v>
      </c>
      <c r="E4721" s="154" t="s">
        <v>19</v>
      </c>
      <c r="F4721" s="155" t="s">
        <v>1024</v>
      </c>
      <c r="H4721" s="156">
        <v>3.78</v>
      </c>
      <c r="I4721" s="157"/>
      <c r="L4721" s="153"/>
      <c r="M4721" s="158"/>
      <c r="T4721" s="159"/>
      <c r="AT4721" s="154" t="s">
        <v>176</v>
      </c>
      <c r="AU4721" s="154" t="s">
        <v>86</v>
      </c>
      <c r="AV4721" s="13" t="s">
        <v>86</v>
      </c>
      <c r="AW4721" s="13" t="s">
        <v>37</v>
      </c>
      <c r="AX4721" s="13" t="s">
        <v>76</v>
      </c>
      <c r="AY4721" s="154" t="s">
        <v>163</v>
      </c>
    </row>
    <row r="4722" spans="2:51" s="12" customFormat="1">
      <c r="B4722" s="147"/>
      <c r="D4722" s="141" t="s">
        <v>176</v>
      </c>
      <c r="E4722" s="148" t="s">
        <v>19</v>
      </c>
      <c r="F4722" s="149" t="s">
        <v>1022</v>
      </c>
      <c r="H4722" s="148" t="s">
        <v>19</v>
      </c>
      <c r="I4722" s="150"/>
      <c r="L4722" s="147"/>
      <c r="M4722" s="151"/>
      <c r="T4722" s="152"/>
      <c r="AT4722" s="148" t="s">
        <v>176</v>
      </c>
      <c r="AU4722" s="148" t="s">
        <v>86</v>
      </c>
      <c r="AV4722" s="12" t="s">
        <v>84</v>
      </c>
      <c r="AW4722" s="12" t="s">
        <v>37</v>
      </c>
      <c r="AX4722" s="12" t="s">
        <v>76</v>
      </c>
      <c r="AY4722" s="148" t="s">
        <v>163</v>
      </c>
    </row>
    <row r="4723" spans="2:51" s="13" customFormat="1">
      <c r="B4723" s="153"/>
      <c r="D4723" s="141" t="s">
        <v>176</v>
      </c>
      <c r="E4723" s="154" t="s">
        <v>19</v>
      </c>
      <c r="F4723" s="155" t="s">
        <v>1023</v>
      </c>
      <c r="H4723" s="156">
        <v>2.1000000000000001E-2</v>
      </c>
      <c r="I4723" s="157"/>
      <c r="L4723" s="153"/>
      <c r="M4723" s="158"/>
      <c r="T4723" s="159"/>
      <c r="AT4723" s="154" t="s">
        <v>176</v>
      </c>
      <c r="AU4723" s="154" t="s">
        <v>86</v>
      </c>
      <c r="AV4723" s="13" t="s">
        <v>86</v>
      </c>
      <c r="AW4723" s="13" t="s">
        <v>37</v>
      </c>
      <c r="AX4723" s="13" t="s">
        <v>76</v>
      </c>
      <c r="AY4723" s="154" t="s">
        <v>163</v>
      </c>
    </row>
    <row r="4724" spans="2:51" s="12" customFormat="1">
      <c r="B4724" s="147"/>
      <c r="D4724" s="141" t="s">
        <v>176</v>
      </c>
      <c r="E4724" s="148" t="s">
        <v>19</v>
      </c>
      <c r="F4724" s="149" t="s">
        <v>919</v>
      </c>
      <c r="H4724" s="148" t="s">
        <v>19</v>
      </c>
      <c r="I4724" s="150"/>
      <c r="L4724" s="147"/>
      <c r="M4724" s="151"/>
      <c r="T4724" s="152"/>
      <c r="AT4724" s="148" t="s">
        <v>176</v>
      </c>
      <c r="AU4724" s="148" t="s">
        <v>86</v>
      </c>
      <c r="AV4724" s="12" t="s">
        <v>84</v>
      </c>
      <c r="AW4724" s="12" t="s">
        <v>37</v>
      </c>
      <c r="AX4724" s="12" t="s">
        <v>76</v>
      </c>
      <c r="AY4724" s="148" t="s">
        <v>163</v>
      </c>
    </row>
    <row r="4725" spans="2:51" s="13" customFormat="1">
      <c r="B4725" s="153"/>
      <c r="D4725" s="141" t="s">
        <v>176</v>
      </c>
      <c r="E4725" s="154" t="s">
        <v>19</v>
      </c>
      <c r="F4725" s="155" t="s">
        <v>1025</v>
      </c>
      <c r="H4725" s="156">
        <v>5.53</v>
      </c>
      <c r="I4725" s="157"/>
      <c r="L4725" s="153"/>
      <c r="M4725" s="158"/>
      <c r="T4725" s="159"/>
      <c r="AT4725" s="154" t="s">
        <v>176</v>
      </c>
      <c r="AU4725" s="154" t="s">
        <v>86</v>
      </c>
      <c r="AV4725" s="13" t="s">
        <v>86</v>
      </c>
      <c r="AW4725" s="13" t="s">
        <v>37</v>
      </c>
      <c r="AX4725" s="13" t="s">
        <v>76</v>
      </c>
      <c r="AY4725" s="154" t="s">
        <v>163</v>
      </c>
    </row>
    <row r="4726" spans="2:51" s="12" customFormat="1">
      <c r="B4726" s="147"/>
      <c r="D4726" s="141" t="s">
        <v>176</v>
      </c>
      <c r="E4726" s="148" t="s">
        <v>19</v>
      </c>
      <c r="F4726" s="149" t="s">
        <v>1022</v>
      </c>
      <c r="H4726" s="148" t="s">
        <v>19</v>
      </c>
      <c r="I4726" s="150"/>
      <c r="L4726" s="147"/>
      <c r="M4726" s="151"/>
      <c r="T4726" s="152"/>
      <c r="AT4726" s="148" t="s">
        <v>176</v>
      </c>
      <c r="AU4726" s="148" t="s">
        <v>86</v>
      </c>
      <c r="AV4726" s="12" t="s">
        <v>84</v>
      </c>
      <c r="AW4726" s="12" t="s">
        <v>37</v>
      </c>
      <c r="AX4726" s="12" t="s">
        <v>76</v>
      </c>
      <c r="AY4726" s="148" t="s">
        <v>163</v>
      </c>
    </row>
    <row r="4727" spans="2:51" s="13" customFormat="1">
      <c r="B4727" s="153"/>
      <c r="D4727" s="141" t="s">
        <v>176</v>
      </c>
      <c r="E4727" s="154" t="s">
        <v>19</v>
      </c>
      <c r="F4727" s="155" t="s">
        <v>1026</v>
      </c>
      <c r="H4727" s="156">
        <v>2.4E-2</v>
      </c>
      <c r="I4727" s="157"/>
      <c r="L4727" s="153"/>
      <c r="M4727" s="158"/>
      <c r="T4727" s="159"/>
      <c r="AT4727" s="154" t="s">
        <v>176</v>
      </c>
      <c r="AU4727" s="154" t="s">
        <v>86</v>
      </c>
      <c r="AV4727" s="13" t="s">
        <v>86</v>
      </c>
      <c r="AW4727" s="13" t="s">
        <v>37</v>
      </c>
      <c r="AX4727" s="13" t="s">
        <v>76</v>
      </c>
      <c r="AY4727" s="154" t="s">
        <v>163</v>
      </c>
    </row>
    <row r="4728" spans="2:51" s="12" customFormat="1">
      <c r="B4728" s="147"/>
      <c r="D4728" s="141" t="s">
        <v>176</v>
      </c>
      <c r="E4728" s="148" t="s">
        <v>19</v>
      </c>
      <c r="F4728" s="149" t="s">
        <v>922</v>
      </c>
      <c r="H4728" s="148" t="s">
        <v>19</v>
      </c>
      <c r="I4728" s="150"/>
      <c r="L4728" s="147"/>
      <c r="M4728" s="151"/>
      <c r="T4728" s="152"/>
      <c r="AT4728" s="148" t="s">
        <v>176</v>
      </c>
      <c r="AU4728" s="148" t="s">
        <v>86</v>
      </c>
      <c r="AV4728" s="12" t="s">
        <v>84</v>
      </c>
      <c r="AW4728" s="12" t="s">
        <v>37</v>
      </c>
      <c r="AX4728" s="12" t="s">
        <v>76</v>
      </c>
      <c r="AY4728" s="148" t="s">
        <v>163</v>
      </c>
    </row>
    <row r="4729" spans="2:51" s="13" customFormat="1" ht="20.399999999999999">
      <c r="B4729" s="153"/>
      <c r="D4729" s="141" t="s">
        <v>176</v>
      </c>
      <c r="E4729" s="154" t="s">
        <v>19</v>
      </c>
      <c r="F4729" s="155" t="s">
        <v>923</v>
      </c>
      <c r="H4729" s="156">
        <v>49.95</v>
      </c>
      <c r="I4729" s="157"/>
      <c r="L4729" s="153"/>
      <c r="M4729" s="158"/>
      <c r="T4729" s="159"/>
      <c r="AT4729" s="154" t="s">
        <v>176</v>
      </c>
      <c r="AU4729" s="154" t="s">
        <v>86</v>
      </c>
      <c r="AV4729" s="13" t="s">
        <v>86</v>
      </c>
      <c r="AW4729" s="13" t="s">
        <v>37</v>
      </c>
      <c r="AX4729" s="13" t="s">
        <v>76</v>
      </c>
      <c r="AY4729" s="154" t="s">
        <v>163</v>
      </c>
    </row>
    <row r="4730" spans="2:51" s="12" customFormat="1">
      <c r="B4730" s="147"/>
      <c r="D4730" s="141" t="s">
        <v>176</v>
      </c>
      <c r="E4730" s="148" t="s">
        <v>19</v>
      </c>
      <c r="F4730" s="149" t="s">
        <v>555</v>
      </c>
      <c r="H4730" s="148" t="s">
        <v>19</v>
      </c>
      <c r="I4730" s="150"/>
      <c r="L4730" s="147"/>
      <c r="M4730" s="151"/>
      <c r="T4730" s="152"/>
      <c r="AT4730" s="148" t="s">
        <v>176</v>
      </c>
      <c r="AU4730" s="148" t="s">
        <v>86</v>
      </c>
      <c r="AV4730" s="12" t="s">
        <v>84</v>
      </c>
      <c r="AW4730" s="12" t="s">
        <v>37</v>
      </c>
      <c r="AX4730" s="12" t="s">
        <v>76</v>
      </c>
      <c r="AY4730" s="148" t="s">
        <v>163</v>
      </c>
    </row>
    <row r="4731" spans="2:51" s="13" customFormat="1">
      <c r="B4731" s="153"/>
      <c r="D4731" s="141" t="s">
        <v>176</v>
      </c>
      <c r="E4731" s="154" t="s">
        <v>19</v>
      </c>
      <c r="F4731" s="155" t="s">
        <v>924</v>
      </c>
      <c r="H4731" s="156">
        <v>-8.8559999999999999</v>
      </c>
      <c r="I4731" s="157"/>
      <c r="L4731" s="153"/>
      <c r="M4731" s="158"/>
      <c r="T4731" s="159"/>
      <c r="AT4731" s="154" t="s">
        <v>176</v>
      </c>
      <c r="AU4731" s="154" t="s">
        <v>86</v>
      </c>
      <c r="AV4731" s="13" t="s">
        <v>86</v>
      </c>
      <c r="AW4731" s="13" t="s">
        <v>37</v>
      </c>
      <c r="AX4731" s="13" t="s">
        <v>76</v>
      </c>
      <c r="AY4731" s="154" t="s">
        <v>163</v>
      </c>
    </row>
    <row r="4732" spans="2:51" s="12" customFormat="1">
      <c r="B4732" s="147"/>
      <c r="D4732" s="141" t="s">
        <v>176</v>
      </c>
      <c r="E4732" s="148" t="s">
        <v>19</v>
      </c>
      <c r="F4732" s="149" t="s">
        <v>925</v>
      </c>
      <c r="H4732" s="148" t="s">
        <v>19</v>
      </c>
      <c r="I4732" s="150"/>
      <c r="L4732" s="147"/>
      <c r="M4732" s="151"/>
      <c r="T4732" s="152"/>
      <c r="AT4732" s="148" t="s">
        <v>176</v>
      </c>
      <c r="AU4732" s="148" t="s">
        <v>86</v>
      </c>
      <c r="AV4732" s="12" t="s">
        <v>84</v>
      </c>
      <c r="AW4732" s="12" t="s">
        <v>37</v>
      </c>
      <c r="AX4732" s="12" t="s">
        <v>76</v>
      </c>
      <c r="AY4732" s="148" t="s">
        <v>163</v>
      </c>
    </row>
    <row r="4733" spans="2:51" s="13" customFormat="1" ht="20.399999999999999">
      <c r="B4733" s="153"/>
      <c r="D4733" s="141" t="s">
        <v>176</v>
      </c>
      <c r="E4733" s="154" t="s">
        <v>19</v>
      </c>
      <c r="F4733" s="155" t="s">
        <v>1027</v>
      </c>
      <c r="H4733" s="156">
        <v>15.12</v>
      </c>
      <c r="I4733" s="157"/>
      <c r="L4733" s="153"/>
      <c r="M4733" s="158"/>
      <c r="T4733" s="159"/>
      <c r="AT4733" s="154" t="s">
        <v>176</v>
      </c>
      <c r="AU4733" s="154" t="s">
        <v>86</v>
      </c>
      <c r="AV4733" s="13" t="s">
        <v>86</v>
      </c>
      <c r="AW4733" s="13" t="s">
        <v>37</v>
      </c>
      <c r="AX4733" s="13" t="s">
        <v>76</v>
      </c>
      <c r="AY4733" s="154" t="s">
        <v>163</v>
      </c>
    </row>
    <row r="4734" spans="2:51" s="12" customFormat="1">
      <c r="B4734" s="147"/>
      <c r="D4734" s="141" t="s">
        <v>176</v>
      </c>
      <c r="E4734" s="148" t="s">
        <v>19</v>
      </c>
      <c r="F4734" s="149" t="s">
        <v>555</v>
      </c>
      <c r="H4734" s="148" t="s">
        <v>19</v>
      </c>
      <c r="I4734" s="150"/>
      <c r="L4734" s="147"/>
      <c r="M4734" s="151"/>
      <c r="T4734" s="152"/>
      <c r="AT4734" s="148" t="s">
        <v>176</v>
      </c>
      <c r="AU4734" s="148" t="s">
        <v>86</v>
      </c>
      <c r="AV4734" s="12" t="s">
        <v>84</v>
      </c>
      <c r="AW4734" s="12" t="s">
        <v>37</v>
      </c>
      <c r="AX4734" s="12" t="s">
        <v>76</v>
      </c>
      <c r="AY4734" s="148" t="s">
        <v>163</v>
      </c>
    </row>
    <row r="4735" spans="2:51" s="13" customFormat="1">
      <c r="B4735" s="153"/>
      <c r="D4735" s="141" t="s">
        <v>176</v>
      </c>
      <c r="E4735" s="154" t="s">
        <v>19</v>
      </c>
      <c r="F4735" s="155" t="s">
        <v>1028</v>
      </c>
      <c r="H4735" s="156">
        <v>-1.92</v>
      </c>
      <c r="I4735" s="157"/>
      <c r="L4735" s="153"/>
      <c r="M4735" s="158"/>
      <c r="T4735" s="159"/>
      <c r="AT4735" s="154" t="s">
        <v>176</v>
      </c>
      <c r="AU4735" s="154" t="s">
        <v>86</v>
      </c>
      <c r="AV4735" s="13" t="s">
        <v>86</v>
      </c>
      <c r="AW4735" s="13" t="s">
        <v>37</v>
      </c>
      <c r="AX4735" s="13" t="s">
        <v>76</v>
      </c>
      <c r="AY4735" s="154" t="s">
        <v>163</v>
      </c>
    </row>
    <row r="4736" spans="2:51" s="12" customFormat="1">
      <c r="B4736" s="147"/>
      <c r="D4736" s="141" t="s">
        <v>176</v>
      </c>
      <c r="E4736" s="148" t="s">
        <v>19</v>
      </c>
      <c r="F4736" s="149" t="s">
        <v>1022</v>
      </c>
      <c r="H4736" s="148" t="s">
        <v>19</v>
      </c>
      <c r="I4736" s="150"/>
      <c r="L4736" s="147"/>
      <c r="M4736" s="151"/>
      <c r="T4736" s="152"/>
      <c r="AT4736" s="148" t="s">
        <v>176</v>
      </c>
      <c r="AU4736" s="148" t="s">
        <v>86</v>
      </c>
      <c r="AV4736" s="12" t="s">
        <v>84</v>
      </c>
      <c r="AW4736" s="12" t="s">
        <v>37</v>
      </c>
      <c r="AX4736" s="12" t="s">
        <v>76</v>
      </c>
      <c r="AY4736" s="148" t="s">
        <v>163</v>
      </c>
    </row>
    <row r="4737" spans="2:51" s="13" customFormat="1">
      <c r="B4737" s="153"/>
      <c r="D4737" s="141" t="s">
        <v>176</v>
      </c>
      <c r="E4737" s="154" t="s">
        <v>19</v>
      </c>
      <c r="F4737" s="155" t="s">
        <v>1029</v>
      </c>
      <c r="H4737" s="156">
        <v>7.1999999999999995E-2</v>
      </c>
      <c r="I4737" s="157"/>
      <c r="L4737" s="153"/>
      <c r="M4737" s="158"/>
      <c r="T4737" s="159"/>
      <c r="AT4737" s="154" t="s">
        <v>176</v>
      </c>
      <c r="AU4737" s="154" t="s">
        <v>86</v>
      </c>
      <c r="AV4737" s="13" t="s">
        <v>86</v>
      </c>
      <c r="AW4737" s="13" t="s">
        <v>37</v>
      </c>
      <c r="AX4737" s="13" t="s">
        <v>76</v>
      </c>
      <c r="AY4737" s="154" t="s">
        <v>163</v>
      </c>
    </row>
    <row r="4738" spans="2:51" s="12" customFormat="1">
      <c r="B4738" s="147"/>
      <c r="D4738" s="141" t="s">
        <v>176</v>
      </c>
      <c r="E4738" s="148" t="s">
        <v>19</v>
      </c>
      <c r="F4738" s="149" t="s">
        <v>928</v>
      </c>
      <c r="H4738" s="148" t="s">
        <v>19</v>
      </c>
      <c r="I4738" s="150"/>
      <c r="L4738" s="147"/>
      <c r="M4738" s="151"/>
      <c r="T4738" s="152"/>
      <c r="AT4738" s="148" t="s">
        <v>176</v>
      </c>
      <c r="AU4738" s="148" t="s">
        <v>86</v>
      </c>
      <c r="AV4738" s="12" t="s">
        <v>84</v>
      </c>
      <c r="AW4738" s="12" t="s">
        <v>37</v>
      </c>
      <c r="AX4738" s="12" t="s">
        <v>76</v>
      </c>
      <c r="AY4738" s="148" t="s">
        <v>163</v>
      </c>
    </row>
    <row r="4739" spans="2:51" s="13" customFormat="1" ht="20.399999999999999">
      <c r="B4739" s="153"/>
      <c r="D4739" s="141" t="s">
        <v>176</v>
      </c>
      <c r="E4739" s="154" t="s">
        <v>19</v>
      </c>
      <c r="F4739" s="155" t="s">
        <v>929</v>
      </c>
      <c r="H4739" s="156">
        <v>45.63</v>
      </c>
      <c r="I4739" s="157"/>
      <c r="L4739" s="153"/>
      <c r="M4739" s="158"/>
      <c r="T4739" s="159"/>
      <c r="AT4739" s="154" t="s">
        <v>176</v>
      </c>
      <c r="AU4739" s="154" t="s">
        <v>86</v>
      </c>
      <c r="AV4739" s="13" t="s">
        <v>86</v>
      </c>
      <c r="AW4739" s="13" t="s">
        <v>37</v>
      </c>
      <c r="AX4739" s="13" t="s">
        <v>76</v>
      </c>
      <c r="AY4739" s="154" t="s">
        <v>163</v>
      </c>
    </row>
    <row r="4740" spans="2:51" s="12" customFormat="1">
      <c r="B4740" s="147"/>
      <c r="D4740" s="141" t="s">
        <v>176</v>
      </c>
      <c r="E4740" s="148" t="s">
        <v>19</v>
      </c>
      <c r="F4740" s="149" t="s">
        <v>555</v>
      </c>
      <c r="H4740" s="148" t="s">
        <v>19</v>
      </c>
      <c r="I4740" s="150"/>
      <c r="L4740" s="147"/>
      <c r="M4740" s="151"/>
      <c r="T4740" s="152"/>
      <c r="AT4740" s="148" t="s">
        <v>176</v>
      </c>
      <c r="AU4740" s="148" t="s">
        <v>86</v>
      </c>
      <c r="AV4740" s="12" t="s">
        <v>84</v>
      </c>
      <c r="AW4740" s="12" t="s">
        <v>37</v>
      </c>
      <c r="AX4740" s="12" t="s">
        <v>76</v>
      </c>
      <c r="AY4740" s="148" t="s">
        <v>163</v>
      </c>
    </row>
    <row r="4741" spans="2:51" s="13" customFormat="1">
      <c r="B4741" s="153"/>
      <c r="D4741" s="141" t="s">
        <v>176</v>
      </c>
      <c r="E4741" s="154" t="s">
        <v>19</v>
      </c>
      <c r="F4741" s="155" t="s">
        <v>930</v>
      </c>
      <c r="H4741" s="156">
        <v>-5.149</v>
      </c>
      <c r="I4741" s="157"/>
      <c r="L4741" s="153"/>
      <c r="M4741" s="158"/>
      <c r="T4741" s="159"/>
      <c r="AT4741" s="154" t="s">
        <v>176</v>
      </c>
      <c r="AU4741" s="154" t="s">
        <v>86</v>
      </c>
      <c r="AV4741" s="13" t="s">
        <v>86</v>
      </c>
      <c r="AW4741" s="13" t="s">
        <v>37</v>
      </c>
      <c r="AX4741" s="13" t="s">
        <v>76</v>
      </c>
      <c r="AY4741" s="154" t="s">
        <v>163</v>
      </c>
    </row>
    <row r="4742" spans="2:51" s="12" customFormat="1">
      <c r="B4742" s="147"/>
      <c r="D4742" s="141" t="s">
        <v>176</v>
      </c>
      <c r="E4742" s="148" t="s">
        <v>19</v>
      </c>
      <c r="F4742" s="149" t="s">
        <v>931</v>
      </c>
      <c r="H4742" s="148" t="s">
        <v>19</v>
      </c>
      <c r="I4742" s="150"/>
      <c r="L4742" s="147"/>
      <c r="M4742" s="151"/>
      <c r="T4742" s="152"/>
      <c r="AT4742" s="148" t="s">
        <v>176</v>
      </c>
      <c r="AU4742" s="148" t="s">
        <v>86</v>
      </c>
      <c r="AV4742" s="12" t="s">
        <v>84</v>
      </c>
      <c r="AW4742" s="12" t="s">
        <v>37</v>
      </c>
      <c r="AX4742" s="12" t="s">
        <v>76</v>
      </c>
      <c r="AY4742" s="148" t="s">
        <v>163</v>
      </c>
    </row>
    <row r="4743" spans="2:51" s="13" customFormat="1">
      <c r="B4743" s="153"/>
      <c r="D4743" s="141" t="s">
        <v>176</v>
      </c>
      <c r="E4743" s="154" t="s">
        <v>19</v>
      </c>
      <c r="F4743" s="155" t="s">
        <v>932</v>
      </c>
      <c r="H4743" s="156">
        <v>31.05</v>
      </c>
      <c r="I4743" s="157"/>
      <c r="L4743" s="153"/>
      <c r="M4743" s="158"/>
      <c r="T4743" s="159"/>
      <c r="AT4743" s="154" t="s">
        <v>176</v>
      </c>
      <c r="AU4743" s="154" t="s">
        <v>86</v>
      </c>
      <c r="AV4743" s="13" t="s">
        <v>86</v>
      </c>
      <c r="AW4743" s="13" t="s">
        <v>37</v>
      </c>
      <c r="AX4743" s="13" t="s">
        <v>76</v>
      </c>
      <c r="AY4743" s="154" t="s">
        <v>163</v>
      </c>
    </row>
    <row r="4744" spans="2:51" s="12" customFormat="1">
      <c r="B4744" s="147"/>
      <c r="D4744" s="141" t="s">
        <v>176</v>
      </c>
      <c r="E4744" s="148" t="s">
        <v>19</v>
      </c>
      <c r="F4744" s="149" t="s">
        <v>555</v>
      </c>
      <c r="H4744" s="148" t="s">
        <v>19</v>
      </c>
      <c r="I4744" s="150"/>
      <c r="L4744" s="147"/>
      <c r="M4744" s="151"/>
      <c r="T4744" s="152"/>
      <c r="AT4744" s="148" t="s">
        <v>176</v>
      </c>
      <c r="AU4744" s="148" t="s">
        <v>86</v>
      </c>
      <c r="AV4744" s="12" t="s">
        <v>84</v>
      </c>
      <c r="AW4744" s="12" t="s">
        <v>37</v>
      </c>
      <c r="AX4744" s="12" t="s">
        <v>76</v>
      </c>
      <c r="AY4744" s="148" t="s">
        <v>163</v>
      </c>
    </row>
    <row r="4745" spans="2:51" s="13" customFormat="1">
      <c r="B4745" s="153"/>
      <c r="D4745" s="141" t="s">
        <v>176</v>
      </c>
      <c r="E4745" s="154" t="s">
        <v>19</v>
      </c>
      <c r="F4745" s="155" t="s">
        <v>933</v>
      </c>
      <c r="H4745" s="156">
        <v>-3.1520000000000001</v>
      </c>
      <c r="I4745" s="157"/>
      <c r="L4745" s="153"/>
      <c r="M4745" s="158"/>
      <c r="T4745" s="159"/>
      <c r="AT4745" s="154" t="s">
        <v>176</v>
      </c>
      <c r="AU4745" s="154" t="s">
        <v>86</v>
      </c>
      <c r="AV4745" s="13" t="s">
        <v>86</v>
      </c>
      <c r="AW4745" s="13" t="s">
        <v>37</v>
      </c>
      <c r="AX4745" s="13" t="s">
        <v>76</v>
      </c>
      <c r="AY4745" s="154" t="s">
        <v>163</v>
      </c>
    </row>
    <row r="4746" spans="2:51" s="12" customFormat="1">
      <c r="B4746" s="147"/>
      <c r="D4746" s="141" t="s">
        <v>176</v>
      </c>
      <c r="E4746" s="148" t="s">
        <v>19</v>
      </c>
      <c r="F4746" s="149" t="s">
        <v>934</v>
      </c>
      <c r="H4746" s="148" t="s">
        <v>19</v>
      </c>
      <c r="I4746" s="150"/>
      <c r="L4746" s="147"/>
      <c r="M4746" s="151"/>
      <c r="T4746" s="152"/>
      <c r="AT4746" s="148" t="s">
        <v>176</v>
      </c>
      <c r="AU4746" s="148" t="s">
        <v>86</v>
      </c>
      <c r="AV4746" s="12" t="s">
        <v>84</v>
      </c>
      <c r="AW4746" s="12" t="s">
        <v>37</v>
      </c>
      <c r="AX4746" s="12" t="s">
        <v>76</v>
      </c>
      <c r="AY4746" s="148" t="s">
        <v>163</v>
      </c>
    </row>
    <row r="4747" spans="2:51" s="13" customFormat="1">
      <c r="B4747" s="153"/>
      <c r="D4747" s="141" t="s">
        <v>176</v>
      </c>
      <c r="E4747" s="154" t="s">
        <v>19</v>
      </c>
      <c r="F4747" s="155" t="s">
        <v>935</v>
      </c>
      <c r="H4747" s="156">
        <v>75.02</v>
      </c>
      <c r="I4747" s="157"/>
      <c r="L4747" s="153"/>
      <c r="M4747" s="158"/>
      <c r="T4747" s="159"/>
      <c r="AT4747" s="154" t="s">
        <v>176</v>
      </c>
      <c r="AU4747" s="154" t="s">
        <v>86</v>
      </c>
      <c r="AV4747" s="13" t="s">
        <v>86</v>
      </c>
      <c r="AW4747" s="13" t="s">
        <v>37</v>
      </c>
      <c r="AX4747" s="13" t="s">
        <v>76</v>
      </c>
      <c r="AY4747" s="154" t="s">
        <v>163</v>
      </c>
    </row>
    <row r="4748" spans="2:51" s="12" customFormat="1">
      <c r="B4748" s="147"/>
      <c r="D4748" s="141" t="s">
        <v>176</v>
      </c>
      <c r="E4748" s="148" t="s">
        <v>19</v>
      </c>
      <c r="F4748" s="149" t="s">
        <v>555</v>
      </c>
      <c r="H4748" s="148" t="s">
        <v>19</v>
      </c>
      <c r="I4748" s="150"/>
      <c r="L4748" s="147"/>
      <c r="M4748" s="151"/>
      <c r="T4748" s="152"/>
      <c r="AT4748" s="148" t="s">
        <v>176</v>
      </c>
      <c r="AU4748" s="148" t="s">
        <v>86</v>
      </c>
      <c r="AV4748" s="12" t="s">
        <v>84</v>
      </c>
      <c r="AW4748" s="12" t="s">
        <v>37</v>
      </c>
      <c r="AX4748" s="12" t="s">
        <v>76</v>
      </c>
      <c r="AY4748" s="148" t="s">
        <v>163</v>
      </c>
    </row>
    <row r="4749" spans="2:51" s="13" customFormat="1" ht="30.6">
      <c r="B4749" s="153"/>
      <c r="D4749" s="141" t="s">
        <v>176</v>
      </c>
      <c r="E4749" s="154" t="s">
        <v>19</v>
      </c>
      <c r="F4749" s="155" t="s">
        <v>936</v>
      </c>
      <c r="H4749" s="156">
        <v>-20.968</v>
      </c>
      <c r="I4749" s="157"/>
      <c r="L4749" s="153"/>
      <c r="M4749" s="158"/>
      <c r="T4749" s="159"/>
      <c r="AT4749" s="154" t="s">
        <v>176</v>
      </c>
      <c r="AU4749" s="154" t="s">
        <v>86</v>
      </c>
      <c r="AV4749" s="13" t="s">
        <v>86</v>
      </c>
      <c r="AW4749" s="13" t="s">
        <v>37</v>
      </c>
      <c r="AX4749" s="13" t="s">
        <v>76</v>
      </c>
      <c r="AY4749" s="154" t="s">
        <v>163</v>
      </c>
    </row>
    <row r="4750" spans="2:51" s="12" customFormat="1">
      <c r="B4750" s="147"/>
      <c r="D4750" s="141" t="s">
        <v>176</v>
      </c>
      <c r="E4750" s="148" t="s">
        <v>19</v>
      </c>
      <c r="F4750" s="149" t="s">
        <v>937</v>
      </c>
      <c r="H4750" s="148" t="s">
        <v>19</v>
      </c>
      <c r="I4750" s="150"/>
      <c r="L4750" s="147"/>
      <c r="M4750" s="151"/>
      <c r="T4750" s="152"/>
      <c r="AT4750" s="148" t="s">
        <v>176</v>
      </c>
      <c r="AU4750" s="148" t="s">
        <v>86</v>
      </c>
      <c r="AV4750" s="12" t="s">
        <v>84</v>
      </c>
      <c r="AW4750" s="12" t="s">
        <v>37</v>
      </c>
      <c r="AX4750" s="12" t="s">
        <v>76</v>
      </c>
      <c r="AY4750" s="148" t="s">
        <v>163</v>
      </c>
    </row>
    <row r="4751" spans="2:51" s="13" customFormat="1">
      <c r="B4751" s="153"/>
      <c r="D4751" s="141" t="s">
        <v>176</v>
      </c>
      <c r="E4751" s="154" t="s">
        <v>19</v>
      </c>
      <c r="F4751" s="155" t="s">
        <v>938</v>
      </c>
      <c r="H4751" s="156">
        <v>76.260000000000005</v>
      </c>
      <c r="I4751" s="157"/>
      <c r="L4751" s="153"/>
      <c r="M4751" s="158"/>
      <c r="T4751" s="159"/>
      <c r="AT4751" s="154" t="s">
        <v>176</v>
      </c>
      <c r="AU4751" s="154" t="s">
        <v>86</v>
      </c>
      <c r="AV4751" s="13" t="s">
        <v>86</v>
      </c>
      <c r="AW4751" s="13" t="s">
        <v>37</v>
      </c>
      <c r="AX4751" s="13" t="s">
        <v>76</v>
      </c>
      <c r="AY4751" s="154" t="s">
        <v>163</v>
      </c>
    </row>
    <row r="4752" spans="2:51" s="12" customFormat="1">
      <c r="B4752" s="147"/>
      <c r="D4752" s="141" t="s">
        <v>176</v>
      </c>
      <c r="E4752" s="148" t="s">
        <v>19</v>
      </c>
      <c r="F4752" s="149" t="s">
        <v>555</v>
      </c>
      <c r="H4752" s="148" t="s">
        <v>19</v>
      </c>
      <c r="I4752" s="150"/>
      <c r="L4752" s="147"/>
      <c r="M4752" s="151"/>
      <c r="T4752" s="152"/>
      <c r="AT4752" s="148" t="s">
        <v>176</v>
      </c>
      <c r="AU4752" s="148" t="s">
        <v>86</v>
      </c>
      <c r="AV4752" s="12" t="s">
        <v>84</v>
      </c>
      <c r="AW4752" s="12" t="s">
        <v>37</v>
      </c>
      <c r="AX4752" s="12" t="s">
        <v>76</v>
      </c>
      <c r="AY4752" s="148" t="s">
        <v>163</v>
      </c>
    </row>
    <row r="4753" spans="2:51" s="13" customFormat="1" ht="30.6">
      <c r="B4753" s="153"/>
      <c r="D4753" s="141" t="s">
        <v>176</v>
      </c>
      <c r="E4753" s="154" t="s">
        <v>19</v>
      </c>
      <c r="F4753" s="155" t="s">
        <v>939</v>
      </c>
      <c r="H4753" s="156">
        <v>-17.45</v>
      </c>
      <c r="I4753" s="157"/>
      <c r="L4753" s="153"/>
      <c r="M4753" s="158"/>
      <c r="T4753" s="159"/>
      <c r="AT4753" s="154" t="s">
        <v>176</v>
      </c>
      <c r="AU4753" s="154" t="s">
        <v>86</v>
      </c>
      <c r="AV4753" s="13" t="s">
        <v>86</v>
      </c>
      <c r="AW4753" s="13" t="s">
        <v>37</v>
      </c>
      <c r="AX4753" s="13" t="s">
        <v>76</v>
      </c>
      <c r="AY4753" s="154" t="s">
        <v>163</v>
      </c>
    </row>
    <row r="4754" spans="2:51" s="12" customFormat="1">
      <c r="B4754" s="147"/>
      <c r="D4754" s="141" t="s">
        <v>176</v>
      </c>
      <c r="E4754" s="148" t="s">
        <v>19</v>
      </c>
      <c r="F4754" s="149" t="s">
        <v>940</v>
      </c>
      <c r="H4754" s="148" t="s">
        <v>19</v>
      </c>
      <c r="I4754" s="150"/>
      <c r="L4754" s="147"/>
      <c r="M4754" s="151"/>
      <c r="T4754" s="152"/>
      <c r="AT4754" s="148" t="s">
        <v>176</v>
      </c>
      <c r="AU4754" s="148" t="s">
        <v>86</v>
      </c>
      <c r="AV4754" s="12" t="s">
        <v>84</v>
      </c>
      <c r="AW4754" s="12" t="s">
        <v>37</v>
      </c>
      <c r="AX4754" s="12" t="s">
        <v>76</v>
      </c>
      <c r="AY4754" s="148" t="s">
        <v>163</v>
      </c>
    </row>
    <row r="4755" spans="2:51" s="13" customFormat="1">
      <c r="B4755" s="153"/>
      <c r="D4755" s="141" t="s">
        <v>176</v>
      </c>
      <c r="E4755" s="154" t="s">
        <v>19</v>
      </c>
      <c r="F4755" s="155" t="s">
        <v>941</v>
      </c>
      <c r="H4755" s="156">
        <v>32.4</v>
      </c>
      <c r="I4755" s="157"/>
      <c r="L4755" s="153"/>
      <c r="M4755" s="158"/>
      <c r="T4755" s="159"/>
      <c r="AT4755" s="154" t="s">
        <v>176</v>
      </c>
      <c r="AU4755" s="154" t="s">
        <v>86</v>
      </c>
      <c r="AV4755" s="13" t="s">
        <v>86</v>
      </c>
      <c r="AW4755" s="13" t="s">
        <v>37</v>
      </c>
      <c r="AX4755" s="13" t="s">
        <v>76</v>
      </c>
      <c r="AY4755" s="154" t="s">
        <v>163</v>
      </c>
    </row>
    <row r="4756" spans="2:51" s="12" customFormat="1">
      <c r="B4756" s="147"/>
      <c r="D4756" s="141" t="s">
        <v>176</v>
      </c>
      <c r="E4756" s="148" t="s">
        <v>19</v>
      </c>
      <c r="F4756" s="149" t="s">
        <v>555</v>
      </c>
      <c r="H4756" s="148" t="s">
        <v>19</v>
      </c>
      <c r="I4756" s="150"/>
      <c r="L4756" s="147"/>
      <c r="M4756" s="151"/>
      <c r="T4756" s="152"/>
      <c r="AT4756" s="148" t="s">
        <v>176</v>
      </c>
      <c r="AU4756" s="148" t="s">
        <v>86</v>
      </c>
      <c r="AV4756" s="12" t="s">
        <v>84</v>
      </c>
      <c r="AW4756" s="12" t="s">
        <v>37</v>
      </c>
      <c r="AX4756" s="12" t="s">
        <v>76</v>
      </c>
      <c r="AY4756" s="148" t="s">
        <v>163</v>
      </c>
    </row>
    <row r="4757" spans="2:51" s="13" customFormat="1">
      <c r="B4757" s="153"/>
      <c r="D4757" s="141" t="s">
        <v>176</v>
      </c>
      <c r="E4757" s="154" t="s">
        <v>19</v>
      </c>
      <c r="F4757" s="155" t="s">
        <v>942</v>
      </c>
      <c r="H4757" s="156">
        <v>-3.3759999999999999</v>
      </c>
      <c r="I4757" s="157"/>
      <c r="L4757" s="153"/>
      <c r="M4757" s="158"/>
      <c r="T4757" s="159"/>
      <c r="AT4757" s="154" t="s">
        <v>176</v>
      </c>
      <c r="AU4757" s="154" t="s">
        <v>86</v>
      </c>
      <c r="AV4757" s="13" t="s">
        <v>86</v>
      </c>
      <c r="AW4757" s="13" t="s">
        <v>37</v>
      </c>
      <c r="AX4757" s="13" t="s">
        <v>76</v>
      </c>
      <c r="AY4757" s="154" t="s">
        <v>163</v>
      </c>
    </row>
    <row r="4758" spans="2:51" s="12" customFormat="1">
      <c r="B4758" s="147"/>
      <c r="D4758" s="141" t="s">
        <v>176</v>
      </c>
      <c r="E4758" s="148" t="s">
        <v>19</v>
      </c>
      <c r="F4758" s="149" t="s">
        <v>943</v>
      </c>
      <c r="H4758" s="148" t="s">
        <v>19</v>
      </c>
      <c r="I4758" s="150"/>
      <c r="L4758" s="147"/>
      <c r="M4758" s="151"/>
      <c r="T4758" s="152"/>
      <c r="AT4758" s="148" t="s">
        <v>176</v>
      </c>
      <c r="AU4758" s="148" t="s">
        <v>86</v>
      </c>
      <c r="AV4758" s="12" t="s">
        <v>84</v>
      </c>
      <c r="AW4758" s="12" t="s">
        <v>37</v>
      </c>
      <c r="AX4758" s="12" t="s">
        <v>76</v>
      </c>
      <c r="AY4758" s="148" t="s">
        <v>163</v>
      </c>
    </row>
    <row r="4759" spans="2:51" s="13" customFormat="1">
      <c r="B4759" s="153"/>
      <c r="D4759" s="141" t="s">
        <v>176</v>
      </c>
      <c r="E4759" s="154" t="s">
        <v>19</v>
      </c>
      <c r="F4759" s="155" t="s">
        <v>1030</v>
      </c>
      <c r="H4759" s="156">
        <v>5.32</v>
      </c>
      <c r="I4759" s="157"/>
      <c r="L4759" s="153"/>
      <c r="M4759" s="158"/>
      <c r="T4759" s="159"/>
      <c r="AT4759" s="154" t="s">
        <v>176</v>
      </c>
      <c r="AU4759" s="154" t="s">
        <v>86</v>
      </c>
      <c r="AV4759" s="13" t="s">
        <v>86</v>
      </c>
      <c r="AW4759" s="13" t="s">
        <v>37</v>
      </c>
      <c r="AX4759" s="13" t="s">
        <v>76</v>
      </c>
      <c r="AY4759" s="154" t="s">
        <v>163</v>
      </c>
    </row>
    <row r="4760" spans="2:51" s="12" customFormat="1">
      <c r="B4760" s="147"/>
      <c r="D4760" s="141" t="s">
        <v>176</v>
      </c>
      <c r="E4760" s="148" t="s">
        <v>19</v>
      </c>
      <c r="F4760" s="149" t="s">
        <v>1022</v>
      </c>
      <c r="H4760" s="148" t="s">
        <v>19</v>
      </c>
      <c r="I4760" s="150"/>
      <c r="L4760" s="147"/>
      <c r="M4760" s="151"/>
      <c r="T4760" s="152"/>
      <c r="AT4760" s="148" t="s">
        <v>176</v>
      </c>
      <c r="AU4760" s="148" t="s">
        <v>86</v>
      </c>
      <c r="AV4760" s="12" t="s">
        <v>84</v>
      </c>
      <c r="AW4760" s="12" t="s">
        <v>37</v>
      </c>
      <c r="AX4760" s="12" t="s">
        <v>76</v>
      </c>
      <c r="AY4760" s="148" t="s">
        <v>163</v>
      </c>
    </row>
    <row r="4761" spans="2:51" s="13" customFormat="1">
      <c r="B4761" s="153"/>
      <c r="D4761" s="141" t="s">
        <v>176</v>
      </c>
      <c r="E4761" s="154" t="s">
        <v>19</v>
      </c>
      <c r="F4761" s="155" t="s">
        <v>1031</v>
      </c>
      <c r="H4761" s="156">
        <v>2.7E-2</v>
      </c>
      <c r="I4761" s="157"/>
      <c r="L4761" s="153"/>
      <c r="M4761" s="158"/>
      <c r="T4761" s="159"/>
      <c r="AT4761" s="154" t="s">
        <v>176</v>
      </c>
      <c r="AU4761" s="154" t="s">
        <v>86</v>
      </c>
      <c r="AV4761" s="13" t="s">
        <v>86</v>
      </c>
      <c r="AW4761" s="13" t="s">
        <v>37</v>
      </c>
      <c r="AX4761" s="13" t="s">
        <v>76</v>
      </c>
      <c r="AY4761" s="154" t="s">
        <v>163</v>
      </c>
    </row>
    <row r="4762" spans="2:51" s="12" customFormat="1">
      <c r="B4762" s="147"/>
      <c r="D4762" s="141" t="s">
        <v>176</v>
      </c>
      <c r="E4762" s="148" t="s">
        <v>19</v>
      </c>
      <c r="F4762" s="149" t="s">
        <v>894</v>
      </c>
      <c r="H4762" s="148" t="s">
        <v>19</v>
      </c>
      <c r="I4762" s="150"/>
      <c r="L4762" s="147"/>
      <c r="M4762" s="151"/>
      <c r="T4762" s="152"/>
      <c r="AT4762" s="148" t="s">
        <v>176</v>
      </c>
      <c r="AU4762" s="148" t="s">
        <v>86</v>
      </c>
      <c r="AV4762" s="12" t="s">
        <v>84</v>
      </c>
      <c r="AW4762" s="12" t="s">
        <v>37</v>
      </c>
      <c r="AX4762" s="12" t="s">
        <v>76</v>
      </c>
      <c r="AY4762" s="148" t="s">
        <v>163</v>
      </c>
    </row>
    <row r="4763" spans="2:51" s="13" customFormat="1">
      <c r="B4763" s="153"/>
      <c r="D4763" s="141" t="s">
        <v>176</v>
      </c>
      <c r="E4763" s="154" t="s">
        <v>19</v>
      </c>
      <c r="F4763" s="155" t="s">
        <v>946</v>
      </c>
      <c r="H4763" s="156">
        <v>4.5</v>
      </c>
      <c r="I4763" s="157"/>
      <c r="L4763" s="153"/>
      <c r="M4763" s="158"/>
      <c r="T4763" s="159"/>
      <c r="AT4763" s="154" t="s">
        <v>176</v>
      </c>
      <c r="AU4763" s="154" t="s">
        <v>86</v>
      </c>
      <c r="AV4763" s="13" t="s">
        <v>86</v>
      </c>
      <c r="AW4763" s="13" t="s">
        <v>37</v>
      </c>
      <c r="AX4763" s="13" t="s">
        <v>76</v>
      </c>
      <c r="AY4763" s="154" t="s">
        <v>163</v>
      </c>
    </row>
    <row r="4764" spans="2:51" s="13" customFormat="1">
      <c r="B4764" s="153"/>
      <c r="D4764" s="141" t="s">
        <v>176</v>
      </c>
      <c r="E4764" s="154" t="s">
        <v>19</v>
      </c>
      <c r="F4764" s="155" t="s">
        <v>983</v>
      </c>
      <c r="H4764" s="156">
        <v>0.76800000000000002</v>
      </c>
      <c r="I4764" s="157"/>
      <c r="L4764" s="153"/>
      <c r="M4764" s="158"/>
      <c r="T4764" s="159"/>
      <c r="AT4764" s="154" t="s">
        <v>176</v>
      </c>
      <c r="AU4764" s="154" t="s">
        <v>86</v>
      </c>
      <c r="AV4764" s="13" t="s">
        <v>86</v>
      </c>
      <c r="AW4764" s="13" t="s">
        <v>37</v>
      </c>
      <c r="AX4764" s="13" t="s">
        <v>76</v>
      </c>
      <c r="AY4764" s="154" t="s">
        <v>163</v>
      </c>
    </row>
    <row r="4765" spans="2:51" s="13" customFormat="1">
      <c r="B4765" s="153"/>
      <c r="D4765" s="141" t="s">
        <v>176</v>
      </c>
      <c r="E4765" s="154" t="s">
        <v>19</v>
      </c>
      <c r="F4765" s="155" t="s">
        <v>984</v>
      </c>
      <c r="H4765" s="156">
        <v>1.2</v>
      </c>
      <c r="I4765" s="157"/>
      <c r="L4765" s="153"/>
      <c r="M4765" s="158"/>
      <c r="T4765" s="159"/>
      <c r="AT4765" s="154" t="s">
        <v>176</v>
      </c>
      <c r="AU4765" s="154" t="s">
        <v>86</v>
      </c>
      <c r="AV4765" s="13" t="s">
        <v>86</v>
      </c>
      <c r="AW4765" s="13" t="s">
        <v>37</v>
      </c>
      <c r="AX4765" s="13" t="s">
        <v>76</v>
      </c>
      <c r="AY4765" s="154" t="s">
        <v>163</v>
      </c>
    </row>
    <row r="4766" spans="2:51" s="13" customFormat="1">
      <c r="B4766" s="153"/>
      <c r="D4766" s="141" t="s">
        <v>176</v>
      </c>
      <c r="E4766" s="154" t="s">
        <v>19</v>
      </c>
      <c r="F4766" s="155" t="s">
        <v>896</v>
      </c>
      <c r="H4766" s="156">
        <v>0.34499999999999997</v>
      </c>
      <c r="I4766" s="157"/>
      <c r="L4766" s="153"/>
      <c r="M4766" s="158"/>
      <c r="T4766" s="159"/>
      <c r="AT4766" s="154" t="s">
        <v>176</v>
      </c>
      <c r="AU4766" s="154" t="s">
        <v>86</v>
      </c>
      <c r="AV4766" s="13" t="s">
        <v>86</v>
      </c>
      <c r="AW4766" s="13" t="s">
        <v>37</v>
      </c>
      <c r="AX4766" s="13" t="s">
        <v>76</v>
      </c>
      <c r="AY4766" s="154" t="s">
        <v>163</v>
      </c>
    </row>
    <row r="4767" spans="2:51" s="12" customFormat="1">
      <c r="B4767" s="147"/>
      <c r="D4767" s="141" t="s">
        <v>176</v>
      </c>
      <c r="E4767" s="148" t="s">
        <v>19</v>
      </c>
      <c r="F4767" s="149" t="s">
        <v>558</v>
      </c>
      <c r="H4767" s="148" t="s">
        <v>19</v>
      </c>
      <c r="I4767" s="150"/>
      <c r="L4767" s="147"/>
      <c r="M4767" s="151"/>
      <c r="T4767" s="152"/>
      <c r="AT4767" s="148" t="s">
        <v>176</v>
      </c>
      <c r="AU4767" s="148" t="s">
        <v>86</v>
      </c>
      <c r="AV4767" s="12" t="s">
        <v>84</v>
      </c>
      <c r="AW4767" s="12" t="s">
        <v>37</v>
      </c>
      <c r="AX4767" s="12" t="s">
        <v>76</v>
      </c>
      <c r="AY4767" s="148" t="s">
        <v>163</v>
      </c>
    </row>
    <row r="4768" spans="2:51" s="12" customFormat="1">
      <c r="B4768" s="147"/>
      <c r="D4768" s="141" t="s">
        <v>176</v>
      </c>
      <c r="E4768" s="148" t="s">
        <v>19</v>
      </c>
      <c r="F4768" s="149" t="s">
        <v>947</v>
      </c>
      <c r="H4768" s="148" t="s">
        <v>19</v>
      </c>
      <c r="I4768" s="150"/>
      <c r="L4768" s="147"/>
      <c r="M4768" s="151"/>
      <c r="T4768" s="152"/>
      <c r="AT4768" s="148" t="s">
        <v>176</v>
      </c>
      <c r="AU4768" s="148" t="s">
        <v>86</v>
      </c>
      <c r="AV4768" s="12" t="s">
        <v>84</v>
      </c>
      <c r="AW4768" s="12" t="s">
        <v>37</v>
      </c>
      <c r="AX4768" s="12" t="s">
        <v>76</v>
      </c>
      <c r="AY4768" s="148" t="s">
        <v>163</v>
      </c>
    </row>
    <row r="4769" spans="2:51" s="13" customFormat="1">
      <c r="B4769" s="153"/>
      <c r="D4769" s="141" t="s">
        <v>176</v>
      </c>
      <c r="E4769" s="154" t="s">
        <v>19</v>
      </c>
      <c r="F4769" s="155" t="s">
        <v>948</v>
      </c>
      <c r="H4769" s="156">
        <v>55.08</v>
      </c>
      <c r="I4769" s="157"/>
      <c r="L4769" s="153"/>
      <c r="M4769" s="158"/>
      <c r="T4769" s="159"/>
      <c r="AT4769" s="154" t="s">
        <v>176</v>
      </c>
      <c r="AU4769" s="154" t="s">
        <v>86</v>
      </c>
      <c r="AV4769" s="13" t="s">
        <v>86</v>
      </c>
      <c r="AW4769" s="13" t="s">
        <v>37</v>
      </c>
      <c r="AX4769" s="13" t="s">
        <v>76</v>
      </c>
      <c r="AY4769" s="154" t="s">
        <v>163</v>
      </c>
    </row>
    <row r="4770" spans="2:51" s="12" customFormat="1">
      <c r="B4770" s="147"/>
      <c r="D4770" s="141" t="s">
        <v>176</v>
      </c>
      <c r="E4770" s="148" t="s">
        <v>19</v>
      </c>
      <c r="F4770" s="149" t="s">
        <v>555</v>
      </c>
      <c r="H4770" s="148" t="s">
        <v>19</v>
      </c>
      <c r="I4770" s="150"/>
      <c r="L4770" s="147"/>
      <c r="M4770" s="151"/>
      <c r="T4770" s="152"/>
      <c r="AT4770" s="148" t="s">
        <v>176</v>
      </c>
      <c r="AU4770" s="148" t="s">
        <v>86</v>
      </c>
      <c r="AV4770" s="12" t="s">
        <v>84</v>
      </c>
      <c r="AW4770" s="12" t="s">
        <v>37</v>
      </c>
      <c r="AX4770" s="12" t="s">
        <v>76</v>
      </c>
      <c r="AY4770" s="148" t="s">
        <v>163</v>
      </c>
    </row>
    <row r="4771" spans="2:51" s="13" customFormat="1" ht="30.6">
      <c r="B4771" s="153"/>
      <c r="D4771" s="141" t="s">
        <v>176</v>
      </c>
      <c r="E4771" s="154" t="s">
        <v>19</v>
      </c>
      <c r="F4771" s="155" t="s">
        <v>949</v>
      </c>
      <c r="H4771" s="156">
        <v>-13.106999999999999</v>
      </c>
      <c r="I4771" s="157"/>
      <c r="L4771" s="153"/>
      <c r="M4771" s="158"/>
      <c r="T4771" s="159"/>
      <c r="AT4771" s="154" t="s">
        <v>176</v>
      </c>
      <c r="AU4771" s="154" t="s">
        <v>86</v>
      </c>
      <c r="AV4771" s="13" t="s">
        <v>86</v>
      </c>
      <c r="AW4771" s="13" t="s">
        <v>37</v>
      </c>
      <c r="AX4771" s="13" t="s">
        <v>76</v>
      </c>
      <c r="AY4771" s="154" t="s">
        <v>163</v>
      </c>
    </row>
    <row r="4772" spans="2:51" s="12" customFormat="1">
      <c r="B4772" s="147"/>
      <c r="D4772" s="141" t="s">
        <v>176</v>
      </c>
      <c r="E4772" s="148" t="s">
        <v>19</v>
      </c>
      <c r="F4772" s="149" t="s">
        <v>950</v>
      </c>
      <c r="H4772" s="148" t="s">
        <v>19</v>
      </c>
      <c r="I4772" s="150"/>
      <c r="L4772" s="147"/>
      <c r="M4772" s="151"/>
      <c r="T4772" s="152"/>
      <c r="AT4772" s="148" t="s">
        <v>176</v>
      </c>
      <c r="AU4772" s="148" t="s">
        <v>86</v>
      </c>
      <c r="AV4772" s="12" t="s">
        <v>84</v>
      </c>
      <c r="AW4772" s="12" t="s">
        <v>37</v>
      </c>
      <c r="AX4772" s="12" t="s">
        <v>76</v>
      </c>
      <c r="AY4772" s="148" t="s">
        <v>163</v>
      </c>
    </row>
    <row r="4773" spans="2:51" s="13" customFormat="1">
      <c r="B4773" s="153"/>
      <c r="D4773" s="141" t="s">
        <v>176</v>
      </c>
      <c r="E4773" s="154" t="s">
        <v>19</v>
      </c>
      <c r="F4773" s="155" t="s">
        <v>951</v>
      </c>
      <c r="H4773" s="156">
        <v>41.31</v>
      </c>
      <c r="I4773" s="157"/>
      <c r="L4773" s="153"/>
      <c r="M4773" s="158"/>
      <c r="T4773" s="159"/>
      <c r="AT4773" s="154" t="s">
        <v>176</v>
      </c>
      <c r="AU4773" s="154" t="s">
        <v>86</v>
      </c>
      <c r="AV4773" s="13" t="s">
        <v>86</v>
      </c>
      <c r="AW4773" s="13" t="s">
        <v>37</v>
      </c>
      <c r="AX4773" s="13" t="s">
        <v>76</v>
      </c>
      <c r="AY4773" s="154" t="s">
        <v>163</v>
      </c>
    </row>
    <row r="4774" spans="2:51" s="12" customFormat="1">
      <c r="B4774" s="147"/>
      <c r="D4774" s="141" t="s">
        <v>176</v>
      </c>
      <c r="E4774" s="148" t="s">
        <v>19</v>
      </c>
      <c r="F4774" s="149" t="s">
        <v>555</v>
      </c>
      <c r="H4774" s="148" t="s">
        <v>19</v>
      </c>
      <c r="I4774" s="150"/>
      <c r="L4774" s="147"/>
      <c r="M4774" s="151"/>
      <c r="T4774" s="152"/>
      <c r="AT4774" s="148" t="s">
        <v>176</v>
      </c>
      <c r="AU4774" s="148" t="s">
        <v>86</v>
      </c>
      <c r="AV4774" s="12" t="s">
        <v>84</v>
      </c>
      <c r="AW4774" s="12" t="s">
        <v>37</v>
      </c>
      <c r="AX4774" s="12" t="s">
        <v>76</v>
      </c>
      <c r="AY4774" s="148" t="s">
        <v>163</v>
      </c>
    </row>
    <row r="4775" spans="2:51" s="13" customFormat="1">
      <c r="B4775" s="153"/>
      <c r="D4775" s="141" t="s">
        <v>176</v>
      </c>
      <c r="E4775" s="154" t="s">
        <v>19</v>
      </c>
      <c r="F4775" s="155" t="s">
        <v>952</v>
      </c>
      <c r="H4775" s="156">
        <v>-6.5549999999999997</v>
      </c>
      <c r="I4775" s="157"/>
      <c r="L4775" s="153"/>
      <c r="M4775" s="158"/>
      <c r="T4775" s="159"/>
      <c r="AT4775" s="154" t="s">
        <v>176</v>
      </c>
      <c r="AU4775" s="154" t="s">
        <v>86</v>
      </c>
      <c r="AV4775" s="13" t="s">
        <v>86</v>
      </c>
      <c r="AW4775" s="13" t="s">
        <v>37</v>
      </c>
      <c r="AX4775" s="13" t="s">
        <v>76</v>
      </c>
      <c r="AY4775" s="154" t="s">
        <v>163</v>
      </c>
    </row>
    <row r="4776" spans="2:51" s="12" customFormat="1">
      <c r="B4776" s="147"/>
      <c r="D4776" s="141" t="s">
        <v>176</v>
      </c>
      <c r="E4776" s="148" t="s">
        <v>19</v>
      </c>
      <c r="F4776" s="149" t="s">
        <v>953</v>
      </c>
      <c r="H4776" s="148" t="s">
        <v>19</v>
      </c>
      <c r="I4776" s="150"/>
      <c r="L4776" s="147"/>
      <c r="M4776" s="151"/>
      <c r="T4776" s="152"/>
      <c r="AT4776" s="148" t="s">
        <v>176</v>
      </c>
      <c r="AU4776" s="148" t="s">
        <v>86</v>
      </c>
      <c r="AV4776" s="12" t="s">
        <v>84</v>
      </c>
      <c r="AW4776" s="12" t="s">
        <v>37</v>
      </c>
      <c r="AX4776" s="12" t="s">
        <v>76</v>
      </c>
      <c r="AY4776" s="148" t="s">
        <v>163</v>
      </c>
    </row>
    <row r="4777" spans="2:51" s="13" customFormat="1">
      <c r="B4777" s="153"/>
      <c r="D4777" s="141" t="s">
        <v>176</v>
      </c>
      <c r="E4777" s="154" t="s">
        <v>19</v>
      </c>
      <c r="F4777" s="155" t="s">
        <v>1032</v>
      </c>
      <c r="H4777" s="156">
        <v>5.67</v>
      </c>
      <c r="I4777" s="157"/>
      <c r="L4777" s="153"/>
      <c r="M4777" s="158"/>
      <c r="T4777" s="159"/>
      <c r="AT4777" s="154" t="s">
        <v>176</v>
      </c>
      <c r="AU4777" s="154" t="s">
        <v>86</v>
      </c>
      <c r="AV4777" s="13" t="s">
        <v>86</v>
      </c>
      <c r="AW4777" s="13" t="s">
        <v>37</v>
      </c>
      <c r="AX4777" s="13" t="s">
        <v>76</v>
      </c>
      <c r="AY4777" s="154" t="s">
        <v>163</v>
      </c>
    </row>
    <row r="4778" spans="2:51" s="12" customFormat="1">
      <c r="B4778" s="147"/>
      <c r="D4778" s="141" t="s">
        <v>176</v>
      </c>
      <c r="E4778" s="148" t="s">
        <v>19</v>
      </c>
      <c r="F4778" s="149" t="s">
        <v>1022</v>
      </c>
      <c r="H4778" s="148" t="s">
        <v>19</v>
      </c>
      <c r="I4778" s="150"/>
      <c r="L4778" s="147"/>
      <c r="M4778" s="151"/>
      <c r="T4778" s="152"/>
      <c r="AT4778" s="148" t="s">
        <v>176</v>
      </c>
      <c r="AU4778" s="148" t="s">
        <v>86</v>
      </c>
      <c r="AV4778" s="12" t="s">
        <v>84</v>
      </c>
      <c r="AW4778" s="12" t="s">
        <v>37</v>
      </c>
      <c r="AX4778" s="12" t="s">
        <v>76</v>
      </c>
      <c r="AY4778" s="148" t="s">
        <v>163</v>
      </c>
    </row>
    <row r="4779" spans="2:51" s="13" customFormat="1">
      <c r="B4779" s="153"/>
      <c r="D4779" s="141" t="s">
        <v>176</v>
      </c>
      <c r="E4779" s="154" t="s">
        <v>19</v>
      </c>
      <c r="F4779" s="155" t="s">
        <v>1023</v>
      </c>
      <c r="H4779" s="156">
        <v>2.1000000000000001E-2</v>
      </c>
      <c r="I4779" s="157"/>
      <c r="L4779" s="153"/>
      <c r="M4779" s="158"/>
      <c r="T4779" s="159"/>
      <c r="AT4779" s="154" t="s">
        <v>176</v>
      </c>
      <c r="AU4779" s="154" t="s">
        <v>86</v>
      </c>
      <c r="AV4779" s="13" t="s">
        <v>86</v>
      </c>
      <c r="AW4779" s="13" t="s">
        <v>37</v>
      </c>
      <c r="AX4779" s="13" t="s">
        <v>76</v>
      </c>
      <c r="AY4779" s="154" t="s">
        <v>163</v>
      </c>
    </row>
    <row r="4780" spans="2:51" s="12" customFormat="1">
      <c r="B4780" s="147"/>
      <c r="D4780" s="141" t="s">
        <v>176</v>
      </c>
      <c r="E4780" s="148" t="s">
        <v>19</v>
      </c>
      <c r="F4780" s="149" t="s">
        <v>955</v>
      </c>
      <c r="H4780" s="148" t="s">
        <v>19</v>
      </c>
      <c r="I4780" s="150"/>
      <c r="L4780" s="147"/>
      <c r="M4780" s="151"/>
      <c r="T4780" s="152"/>
      <c r="AT4780" s="148" t="s">
        <v>176</v>
      </c>
      <c r="AU4780" s="148" t="s">
        <v>86</v>
      </c>
      <c r="AV4780" s="12" t="s">
        <v>84</v>
      </c>
      <c r="AW4780" s="12" t="s">
        <v>37</v>
      </c>
      <c r="AX4780" s="12" t="s">
        <v>76</v>
      </c>
      <c r="AY4780" s="148" t="s">
        <v>163</v>
      </c>
    </row>
    <row r="4781" spans="2:51" s="13" customFormat="1">
      <c r="B4781" s="153"/>
      <c r="D4781" s="141" t="s">
        <v>176</v>
      </c>
      <c r="E4781" s="154" t="s">
        <v>19</v>
      </c>
      <c r="F4781" s="155" t="s">
        <v>1033</v>
      </c>
      <c r="H4781" s="156">
        <v>3.22</v>
      </c>
      <c r="I4781" s="157"/>
      <c r="L4781" s="153"/>
      <c r="M4781" s="158"/>
      <c r="T4781" s="159"/>
      <c r="AT4781" s="154" t="s">
        <v>176</v>
      </c>
      <c r="AU4781" s="154" t="s">
        <v>86</v>
      </c>
      <c r="AV4781" s="13" t="s">
        <v>86</v>
      </c>
      <c r="AW4781" s="13" t="s">
        <v>37</v>
      </c>
      <c r="AX4781" s="13" t="s">
        <v>76</v>
      </c>
      <c r="AY4781" s="154" t="s">
        <v>163</v>
      </c>
    </row>
    <row r="4782" spans="2:51" s="12" customFormat="1">
      <c r="B4782" s="147"/>
      <c r="D4782" s="141" t="s">
        <v>176</v>
      </c>
      <c r="E4782" s="148" t="s">
        <v>19</v>
      </c>
      <c r="F4782" s="149" t="s">
        <v>1022</v>
      </c>
      <c r="H4782" s="148" t="s">
        <v>19</v>
      </c>
      <c r="I4782" s="150"/>
      <c r="L4782" s="147"/>
      <c r="M4782" s="151"/>
      <c r="T4782" s="152"/>
      <c r="AT4782" s="148" t="s">
        <v>176</v>
      </c>
      <c r="AU4782" s="148" t="s">
        <v>86</v>
      </c>
      <c r="AV4782" s="12" t="s">
        <v>84</v>
      </c>
      <c r="AW4782" s="12" t="s">
        <v>37</v>
      </c>
      <c r="AX4782" s="12" t="s">
        <v>76</v>
      </c>
      <c r="AY4782" s="148" t="s">
        <v>163</v>
      </c>
    </row>
    <row r="4783" spans="2:51" s="13" customFormat="1">
      <c r="B4783" s="153"/>
      <c r="D4783" s="141" t="s">
        <v>176</v>
      </c>
      <c r="E4783" s="154" t="s">
        <v>19</v>
      </c>
      <c r="F4783" s="155" t="s">
        <v>1023</v>
      </c>
      <c r="H4783" s="156">
        <v>2.1000000000000001E-2</v>
      </c>
      <c r="I4783" s="157"/>
      <c r="L4783" s="153"/>
      <c r="M4783" s="158"/>
      <c r="T4783" s="159"/>
      <c r="AT4783" s="154" t="s">
        <v>176</v>
      </c>
      <c r="AU4783" s="154" t="s">
        <v>86</v>
      </c>
      <c r="AV4783" s="13" t="s">
        <v>86</v>
      </c>
      <c r="AW4783" s="13" t="s">
        <v>37</v>
      </c>
      <c r="AX4783" s="13" t="s">
        <v>76</v>
      </c>
      <c r="AY4783" s="154" t="s">
        <v>163</v>
      </c>
    </row>
    <row r="4784" spans="2:51" s="12" customFormat="1">
      <c r="B4784" s="147"/>
      <c r="D4784" s="141" t="s">
        <v>176</v>
      </c>
      <c r="E4784" s="148" t="s">
        <v>19</v>
      </c>
      <c r="F4784" s="149" t="s">
        <v>957</v>
      </c>
      <c r="H4784" s="148" t="s">
        <v>19</v>
      </c>
      <c r="I4784" s="150"/>
      <c r="L4784" s="147"/>
      <c r="M4784" s="151"/>
      <c r="T4784" s="152"/>
      <c r="AT4784" s="148" t="s">
        <v>176</v>
      </c>
      <c r="AU4784" s="148" t="s">
        <v>86</v>
      </c>
      <c r="AV4784" s="12" t="s">
        <v>84</v>
      </c>
      <c r="AW4784" s="12" t="s">
        <v>37</v>
      </c>
      <c r="AX4784" s="12" t="s">
        <v>76</v>
      </c>
      <c r="AY4784" s="148" t="s">
        <v>163</v>
      </c>
    </row>
    <row r="4785" spans="2:51" s="13" customFormat="1">
      <c r="B4785" s="153"/>
      <c r="D4785" s="141" t="s">
        <v>176</v>
      </c>
      <c r="E4785" s="154" t="s">
        <v>19</v>
      </c>
      <c r="F4785" s="155" t="s">
        <v>958</v>
      </c>
      <c r="H4785" s="156">
        <v>22.41</v>
      </c>
      <c r="I4785" s="157"/>
      <c r="L4785" s="153"/>
      <c r="M4785" s="158"/>
      <c r="T4785" s="159"/>
      <c r="AT4785" s="154" t="s">
        <v>176</v>
      </c>
      <c r="AU4785" s="154" t="s">
        <v>86</v>
      </c>
      <c r="AV4785" s="13" t="s">
        <v>86</v>
      </c>
      <c r="AW4785" s="13" t="s">
        <v>37</v>
      </c>
      <c r="AX4785" s="13" t="s">
        <v>76</v>
      </c>
      <c r="AY4785" s="154" t="s">
        <v>163</v>
      </c>
    </row>
    <row r="4786" spans="2:51" s="12" customFormat="1">
      <c r="B4786" s="147"/>
      <c r="D4786" s="141" t="s">
        <v>176</v>
      </c>
      <c r="E4786" s="148" t="s">
        <v>19</v>
      </c>
      <c r="F4786" s="149" t="s">
        <v>555</v>
      </c>
      <c r="H4786" s="148" t="s">
        <v>19</v>
      </c>
      <c r="I4786" s="150"/>
      <c r="L4786" s="147"/>
      <c r="M4786" s="151"/>
      <c r="T4786" s="152"/>
      <c r="AT4786" s="148" t="s">
        <v>176</v>
      </c>
      <c r="AU4786" s="148" t="s">
        <v>86</v>
      </c>
      <c r="AV4786" s="12" t="s">
        <v>84</v>
      </c>
      <c r="AW4786" s="12" t="s">
        <v>37</v>
      </c>
      <c r="AX4786" s="12" t="s">
        <v>76</v>
      </c>
      <c r="AY4786" s="148" t="s">
        <v>163</v>
      </c>
    </row>
    <row r="4787" spans="2:51" s="13" customFormat="1">
      <c r="B4787" s="153"/>
      <c r="D4787" s="141" t="s">
        <v>176</v>
      </c>
      <c r="E4787" s="154" t="s">
        <v>19</v>
      </c>
      <c r="F4787" s="155" t="s">
        <v>921</v>
      </c>
      <c r="H4787" s="156">
        <v>-1.5760000000000001</v>
      </c>
      <c r="I4787" s="157"/>
      <c r="L4787" s="153"/>
      <c r="M4787" s="158"/>
      <c r="T4787" s="159"/>
      <c r="AT4787" s="154" t="s">
        <v>176</v>
      </c>
      <c r="AU4787" s="154" t="s">
        <v>86</v>
      </c>
      <c r="AV4787" s="13" t="s">
        <v>86</v>
      </c>
      <c r="AW4787" s="13" t="s">
        <v>37</v>
      </c>
      <c r="AX4787" s="13" t="s">
        <v>76</v>
      </c>
      <c r="AY4787" s="154" t="s">
        <v>163</v>
      </c>
    </row>
    <row r="4788" spans="2:51" s="12" customFormat="1">
      <c r="B4788" s="147"/>
      <c r="D4788" s="141" t="s">
        <v>176</v>
      </c>
      <c r="E4788" s="148" t="s">
        <v>19</v>
      </c>
      <c r="F4788" s="149" t="s">
        <v>959</v>
      </c>
      <c r="H4788" s="148" t="s">
        <v>19</v>
      </c>
      <c r="I4788" s="150"/>
      <c r="L4788" s="147"/>
      <c r="M4788" s="151"/>
      <c r="T4788" s="152"/>
      <c r="AT4788" s="148" t="s">
        <v>176</v>
      </c>
      <c r="AU4788" s="148" t="s">
        <v>86</v>
      </c>
      <c r="AV4788" s="12" t="s">
        <v>84</v>
      </c>
      <c r="AW4788" s="12" t="s">
        <v>37</v>
      </c>
      <c r="AX4788" s="12" t="s">
        <v>76</v>
      </c>
      <c r="AY4788" s="148" t="s">
        <v>163</v>
      </c>
    </row>
    <row r="4789" spans="2:51" s="13" customFormat="1" ht="20.399999999999999">
      <c r="B4789" s="153"/>
      <c r="D4789" s="141" t="s">
        <v>176</v>
      </c>
      <c r="E4789" s="154" t="s">
        <v>19</v>
      </c>
      <c r="F4789" s="155" t="s">
        <v>923</v>
      </c>
      <c r="H4789" s="156">
        <v>49.95</v>
      </c>
      <c r="I4789" s="157"/>
      <c r="L4789" s="153"/>
      <c r="M4789" s="158"/>
      <c r="T4789" s="159"/>
      <c r="AT4789" s="154" t="s">
        <v>176</v>
      </c>
      <c r="AU4789" s="154" t="s">
        <v>86</v>
      </c>
      <c r="AV4789" s="13" t="s">
        <v>86</v>
      </c>
      <c r="AW4789" s="13" t="s">
        <v>37</v>
      </c>
      <c r="AX4789" s="13" t="s">
        <v>76</v>
      </c>
      <c r="AY4789" s="154" t="s">
        <v>163</v>
      </c>
    </row>
    <row r="4790" spans="2:51" s="12" customFormat="1">
      <c r="B4790" s="147"/>
      <c r="D4790" s="141" t="s">
        <v>176</v>
      </c>
      <c r="E4790" s="148" t="s">
        <v>19</v>
      </c>
      <c r="F4790" s="149" t="s">
        <v>555</v>
      </c>
      <c r="H4790" s="148" t="s">
        <v>19</v>
      </c>
      <c r="I4790" s="150"/>
      <c r="L4790" s="147"/>
      <c r="M4790" s="151"/>
      <c r="T4790" s="152"/>
      <c r="AT4790" s="148" t="s">
        <v>176</v>
      </c>
      <c r="AU4790" s="148" t="s">
        <v>86</v>
      </c>
      <c r="AV4790" s="12" t="s">
        <v>84</v>
      </c>
      <c r="AW4790" s="12" t="s">
        <v>37</v>
      </c>
      <c r="AX4790" s="12" t="s">
        <v>76</v>
      </c>
      <c r="AY4790" s="148" t="s">
        <v>163</v>
      </c>
    </row>
    <row r="4791" spans="2:51" s="13" customFormat="1">
      <c r="B4791" s="153"/>
      <c r="D4791" s="141" t="s">
        <v>176</v>
      </c>
      <c r="E4791" s="154" t="s">
        <v>19</v>
      </c>
      <c r="F4791" s="155" t="s">
        <v>924</v>
      </c>
      <c r="H4791" s="156">
        <v>-8.8559999999999999</v>
      </c>
      <c r="I4791" s="157"/>
      <c r="L4791" s="153"/>
      <c r="M4791" s="158"/>
      <c r="T4791" s="159"/>
      <c r="AT4791" s="154" t="s">
        <v>176</v>
      </c>
      <c r="AU4791" s="154" t="s">
        <v>86</v>
      </c>
      <c r="AV4791" s="13" t="s">
        <v>86</v>
      </c>
      <c r="AW4791" s="13" t="s">
        <v>37</v>
      </c>
      <c r="AX4791" s="13" t="s">
        <v>76</v>
      </c>
      <c r="AY4791" s="154" t="s">
        <v>163</v>
      </c>
    </row>
    <row r="4792" spans="2:51" s="12" customFormat="1">
      <c r="B4792" s="147"/>
      <c r="D4792" s="141" t="s">
        <v>176</v>
      </c>
      <c r="E4792" s="148" t="s">
        <v>19</v>
      </c>
      <c r="F4792" s="149" t="s">
        <v>960</v>
      </c>
      <c r="H4792" s="148" t="s">
        <v>19</v>
      </c>
      <c r="I4792" s="150"/>
      <c r="L4792" s="147"/>
      <c r="M4792" s="151"/>
      <c r="T4792" s="152"/>
      <c r="AT4792" s="148" t="s">
        <v>176</v>
      </c>
      <c r="AU4792" s="148" t="s">
        <v>86</v>
      </c>
      <c r="AV4792" s="12" t="s">
        <v>84</v>
      </c>
      <c r="AW4792" s="12" t="s">
        <v>37</v>
      </c>
      <c r="AX4792" s="12" t="s">
        <v>76</v>
      </c>
      <c r="AY4792" s="148" t="s">
        <v>163</v>
      </c>
    </row>
    <row r="4793" spans="2:51" s="13" customFormat="1" ht="20.399999999999999">
      <c r="B4793" s="153"/>
      <c r="D4793" s="141" t="s">
        <v>176</v>
      </c>
      <c r="E4793" s="154" t="s">
        <v>19</v>
      </c>
      <c r="F4793" s="155" t="s">
        <v>1027</v>
      </c>
      <c r="H4793" s="156">
        <v>15.12</v>
      </c>
      <c r="I4793" s="157"/>
      <c r="L4793" s="153"/>
      <c r="M4793" s="158"/>
      <c r="T4793" s="159"/>
      <c r="AT4793" s="154" t="s">
        <v>176</v>
      </c>
      <c r="AU4793" s="154" t="s">
        <v>86</v>
      </c>
      <c r="AV4793" s="13" t="s">
        <v>86</v>
      </c>
      <c r="AW4793" s="13" t="s">
        <v>37</v>
      </c>
      <c r="AX4793" s="13" t="s">
        <v>76</v>
      </c>
      <c r="AY4793" s="154" t="s">
        <v>163</v>
      </c>
    </row>
    <row r="4794" spans="2:51" s="12" customFormat="1">
      <c r="B4794" s="147"/>
      <c r="D4794" s="141" t="s">
        <v>176</v>
      </c>
      <c r="E4794" s="148" t="s">
        <v>19</v>
      </c>
      <c r="F4794" s="149" t="s">
        <v>555</v>
      </c>
      <c r="H4794" s="148" t="s">
        <v>19</v>
      </c>
      <c r="I4794" s="150"/>
      <c r="L4794" s="147"/>
      <c r="M4794" s="151"/>
      <c r="T4794" s="152"/>
      <c r="AT4794" s="148" t="s">
        <v>176</v>
      </c>
      <c r="AU4794" s="148" t="s">
        <v>86</v>
      </c>
      <c r="AV4794" s="12" t="s">
        <v>84</v>
      </c>
      <c r="AW4794" s="12" t="s">
        <v>37</v>
      </c>
      <c r="AX4794" s="12" t="s">
        <v>76</v>
      </c>
      <c r="AY4794" s="148" t="s">
        <v>163</v>
      </c>
    </row>
    <row r="4795" spans="2:51" s="13" customFormat="1">
      <c r="B4795" s="153"/>
      <c r="D4795" s="141" t="s">
        <v>176</v>
      </c>
      <c r="E4795" s="154" t="s">
        <v>19</v>
      </c>
      <c r="F4795" s="155" t="s">
        <v>1028</v>
      </c>
      <c r="H4795" s="156">
        <v>-1.92</v>
      </c>
      <c r="I4795" s="157"/>
      <c r="L4795" s="153"/>
      <c r="M4795" s="158"/>
      <c r="T4795" s="159"/>
      <c r="AT4795" s="154" t="s">
        <v>176</v>
      </c>
      <c r="AU4795" s="154" t="s">
        <v>86</v>
      </c>
      <c r="AV4795" s="13" t="s">
        <v>86</v>
      </c>
      <c r="AW4795" s="13" t="s">
        <v>37</v>
      </c>
      <c r="AX4795" s="13" t="s">
        <v>76</v>
      </c>
      <c r="AY4795" s="154" t="s">
        <v>163</v>
      </c>
    </row>
    <row r="4796" spans="2:51" s="12" customFormat="1">
      <c r="B4796" s="147"/>
      <c r="D4796" s="141" t="s">
        <v>176</v>
      </c>
      <c r="E4796" s="148" t="s">
        <v>19</v>
      </c>
      <c r="F4796" s="149" t="s">
        <v>1022</v>
      </c>
      <c r="H4796" s="148" t="s">
        <v>19</v>
      </c>
      <c r="I4796" s="150"/>
      <c r="L4796" s="147"/>
      <c r="M4796" s="151"/>
      <c r="T4796" s="152"/>
      <c r="AT4796" s="148" t="s">
        <v>176</v>
      </c>
      <c r="AU4796" s="148" t="s">
        <v>86</v>
      </c>
      <c r="AV4796" s="12" t="s">
        <v>84</v>
      </c>
      <c r="AW4796" s="12" t="s">
        <v>37</v>
      </c>
      <c r="AX4796" s="12" t="s">
        <v>76</v>
      </c>
      <c r="AY4796" s="148" t="s">
        <v>163</v>
      </c>
    </row>
    <row r="4797" spans="2:51" s="13" customFormat="1">
      <c r="B4797" s="153"/>
      <c r="D4797" s="141" t="s">
        <v>176</v>
      </c>
      <c r="E4797" s="154" t="s">
        <v>19</v>
      </c>
      <c r="F4797" s="155" t="s">
        <v>1034</v>
      </c>
      <c r="H4797" s="156">
        <v>4.8000000000000001E-2</v>
      </c>
      <c r="I4797" s="157"/>
      <c r="L4797" s="153"/>
      <c r="M4797" s="158"/>
      <c r="T4797" s="159"/>
      <c r="AT4797" s="154" t="s">
        <v>176</v>
      </c>
      <c r="AU4797" s="154" t="s">
        <v>86</v>
      </c>
      <c r="AV4797" s="13" t="s">
        <v>86</v>
      </c>
      <c r="AW4797" s="13" t="s">
        <v>37</v>
      </c>
      <c r="AX4797" s="13" t="s">
        <v>76</v>
      </c>
      <c r="AY4797" s="154" t="s">
        <v>163</v>
      </c>
    </row>
    <row r="4798" spans="2:51" s="12" customFormat="1">
      <c r="B4798" s="147"/>
      <c r="D4798" s="141" t="s">
        <v>176</v>
      </c>
      <c r="E4798" s="148" t="s">
        <v>19</v>
      </c>
      <c r="F4798" s="149" t="s">
        <v>962</v>
      </c>
      <c r="H4798" s="148" t="s">
        <v>19</v>
      </c>
      <c r="I4798" s="150"/>
      <c r="L4798" s="147"/>
      <c r="M4798" s="151"/>
      <c r="T4798" s="152"/>
      <c r="AT4798" s="148" t="s">
        <v>176</v>
      </c>
      <c r="AU4798" s="148" t="s">
        <v>86</v>
      </c>
      <c r="AV4798" s="12" t="s">
        <v>84</v>
      </c>
      <c r="AW4798" s="12" t="s">
        <v>37</v>
      </c>
      <c r="AX4798" s="12" t="s">
        <v>76</v>
      </c>
      <c r="AY4798" s="148" t="s">
        <v>163</v>
      </c>
    </row>
    <row r="4799" spans="2:51" s="13" customFormat="1" ht="20.399999999999999">
      <c r="B4799" s="153"/>
      <c r="D4799" s="141" t="s">
        <v>176</v>
      </c>
      <c r="E4799" s="154" t="s">
        <v>19</v>
      </c>
      <c r="F4799" s="155" t="s">
        <v>963</v>
      </c>
      <c r="H4799" s="156">
        <v>51.84</v>
      </c>
      <c r="I4799" s="157"/>
      <c r="L4799" s="153"/>
      <c r="M4799" s="158"/>
      <c r="T4799" s="159"/>
      <c r="AT4799" s="154" t="s">
        <v>176</v>
      </c>
      <c r="AU4799" s="154" t="s">
        <v>86</v>
      </c>
      <c r="AV4799" s="13" t="s">
        <v>86</v>
      </c>
      <c r="AW4799" s="13" t="s">
        <v>37</v>
      </c>
      <c r="AX4799" s="13" t="s">
        <v>76</v>
      </c>
      <c r="AY4799" s="154" t="s">
        <v>163</v>
      </c>
    </row>
    <row r="4800" spans="2:51" s="12" customFormat="1">
      <c r="B4800" s="147"/>
      <c r="D4800" s="141" t="s">
        <v>176</v>
      </c>
      <c r="E4800" s="148" t="s">
        <v>19</v>
      </c>
      <c r="F4800" s="149" t="s">
        <v>555</v>
      </c>
      <c r="H4800" s="148" t="s">
        <v>19</v>
      </c>
      <c r="I4800" s="150"/>
      <c r="L4800" s="147"/>
      <c r="M4800" s="151"/>
      <c r="T4800" s="152"/>
      <c r="AT4800" s="148" t="s">
        <v>176</v>
      </c>
      <c r="AU4800" s="148" t="s">
        <v>86</v>
      </c>
      <c r="AV4800" s="12" t="s">
        <v>84</v>
      </c>
      <c r="AW4800" s="12" t="s">
        <v>37</v>
      </c>
      <c r="AX4800" s="12" t="s">
        <v>76</v>
      </c>
      <c r="AY4800" s="148" t="s">
        <v>163</v>
      </c>
    </row>
    <row r="4801" spans="2:51" s="13" customFormat="1">
      <c r="B4801" s="153"/>
      <c r="D4801" s="141" t="s">
        <v>176</v>
      </c>
      <c r="E4801" s="154" t="s">
        <v>19</v>
      </c>
      <c r="F4801" s="155" t="s">
        <v>964</v>
      </c>
      <c r="H4801" s="156">
        <v>-5.0720000000000001</v>
      </c>
      <c r="I4801" s="157"/>
      <c r="L4801" s="153"/>
      <c r="M4801" s="158"/>
      <c r="T4801" s="159"/>
      <c r="AT4801" s="154" t="s">
        <v>176</v>
      </c>
      <c r="AU4801" s="154" t="s">
        <v>86</v>
      </c>
      <c r="AV4801" s="13" t="s">
        <v>86</v>
      </c>
      <c r="AW4801" s="13" t="s">
        <v>37</v>
      </c>
      <c r="AX4801" s="13" t="s">
        <v>76</v>
      </c>
      <c r="AY4801" s="154" t="s">
        <v>163</v>
      </c>
    </row>
    <row r="4802" spans="2:51" s="12" customFormat="1">
      <c r="B4802" s="147"/>
      <c r="D4802" s="141" t="s">
        <v>176</v>
      </c>
      <c r="E4802" s="148" t="s">
        <v>19</v>
      </c>
      <c r="F4802" s="149" t="s">
        <v>965</v>
      </c>
      <c r="H4802" s="148" t="s">
        <v>19</v>
      </c>
      <c r="I4802" s="150"/>
      <c r="L4802" s="147"/>
      <c r="M4802" s="151"/>
      <c r="T4802" s="152"/>
      <c r="AT4802" s="148" t="s">
        <v>176</v>
      </c>
      <c r="AU4802" s="148" t="s">
        <v>86</v>
      </c>
      <c r="AV4802" s="12" t="s">
        <v>84</v>
      </c>
      <c r="AW4802" s="12" t="s">
        <v>37</v>
      </c>
      <c r="AX4802" s="12" t="s">
        <v>76</v>
      </c>
      <c r="AY4802" s="148" t="s">
        <v>163</v>
      </c>
    </row>
    <row r="4803" spans="2:51" s="13" customFormat="1">
      <c r="B4803" s="153"/>
      <c r="D4803" s="141" t="s">
        <v>176</v>
      </c>
      <c r="E4803" s="154" t="s">
        <v>19</v>
      </c>
      <c r="F4803" s="155" t="s">
        <v>966</v>
      </c>
      <c r="H4803" s="156">
        <v>35.64</v>
      </c>
      <c r="I4803" s="157"/>
      <c r="L4803" s="153"/>
      <c r="M4803" s="158"/>
      <c r="T4803" s="159"/>
      <c r="AT4803" s="154" t="s">
        <v>176</v>
      </c>
      <c r="AU4803" s="154" t="s">
        <v>86</v>
      </c>
      <c r="AV4803" s="13" t="s">
        <v>86</v>
      </c>
      <c r="AW4803" s="13" t="s">
        <v>37</v>
      </c>
      <c r="AX4803" s="13" t="s">
        <v>76</v>
      </c>
      <c r="AY4803" s="154" t="s">
        <v>163</v>
      </c>
    </row>
    <row r="4804" spans="2:51" s="12" customFormat="1">
      <c r="B4804" s="147"/>
      <c r="D4804" s="141" t="s">
        <v>176</v>
      </c>
      <c r="E4804" s="148" t="s">
        <v>19</v>
      </c>
      <c r="F4804" s="149" t="s">
        <v>555</v>
      </c>
      <c r="H4804" s="148" t="s">
        <v>19</v>
      </c>
      <c r="I4804" s="150"/>
      <c r="L4804" s="147"/>
      <c r="M4804" s="151"/>
      <c r="T4804" s="152"/>
      <c r="AT4804" s="148" t="s">
        <v>176</v>
      </c>
      <c r="AU4804" s="148" t="s">
        <v>86</v>
      </c>
      <c r="AV4804" s="12" t="s">
        <v>84</v>
      </c>
      <c r="AW4804" s="12" t="s">
        <v>37</v>
      </c>
      <c r="AX4804" s="12" t="s">
        <v>76</v>
      </c>
      <c r="AY4804" s="148" t="s">
        <v>163</v>
      </c>
    </row>
    <row r="4805" spans="2:51" s="13" customFormat="1">
      <c r="B4805" s="153"/>
      <c r="D4805" s="141" t="s">
        <v>176</v>
      </c>
      <c r="E4805" s="154" t="s">
        <v>19</v>
      </c>
      <c r="F4805" s="155" t="s">
        <v>942</v>
      </c>
      <c r="H4805" s="156">
        <v>-3.3759999999999999</v>
      </c>
      <c r="I4805" s="157"/>
      <c r="L4805" s="153"/>
      <c r="M4805" s="158"/>
      <c r="T4805" s="159"/>
      <c r="AT4805" s="154" t="s">
        <v>176</v>
      </c>
      <c r="AU4805" s="154" t="s">
        <v>86</v>
      </c>
      <c r="AV4805" s="13" t="s">
        <v>86</v>
      </c>
      <c r="AW4805" s="13" t="s">
        <v>37</v>
      </c>
      <c r="AX4805" s="13" t="s">
        <v>76</v>
      </c>
      <c r="AY4805" s="154" t="s">
        <v>163</v>
      </c>
    </row>
    <row r="4806" spans="2:51" s="12" customFormat="1">
      <c r="B4806" s="147"/>
      <c r="D4806" s="141" t="s">
        <v>176</v>
      </c>
      <c r="E4806" s="148" t="s">
        <v>19</v>
      </c>
      <c r="F4806" s="149" t="s">
        <v>967</v>
      </c>
      <c r="H4806" s="148" t="s">
        <v>19</v>
      </c>
      <c r="I4806" s="150"/>
      <c r="L4806" s="147"/>
      <c r="M4806" s="151"/>
      <c r="T4806" s="152"/>
      <c r="AT4806" s="148" t="s">
        <v>176</v>
      </c>
      <c r="AU4806" s="148" t="s">
        <v>86</v>
      </c>
      <c r="AV4806" s="12" t="s">
        <v>84</v>
      </c>
      <c r="AW4806" s="12" t="s">
        <v>37</v>
      </c>
      <c r="AX4806" s="12" t="s">
        <v>76</v>
      </c>
      <c r="AY4806" s="148" t="s">
        <v>163</v>
      </c>
    </row>
    <row r="4807" spans="2:51" s="13" customFormat="1" ht="20.399999999999999">
      <c r="B4807" s="153"/>
      <c r="D4807" s="141" t="s">
        <v>176</v>
      </c>
      <c r="E4807" s="154" t="s">
        <v>19</v>
      </c>
      <c r="F4807" s="155" t="s">
        <v>968</v>
      </c>
      <c r="H4807" s="156">
        <v>107.88</v>
      </c>
      <c r="I4807" s="157"/>
      <c r="L4807" s="153"/>
      <c r="M4807" s="158"/>
      <c r="T4807" s="159"/>
      <c r="AT4807" s="154" t="s">
        <v>176</v>
      </c>
      <c r="AU4807" s="154" t="s">
        <v>86</v>
      </c>
      <c r="AV4807" s="13" t="s">
        <v>86</v>
      </c>
      <c r="AW4807" s="13" t="s">
        <v>37</v>
      </c>
      <c r="AX4807" s="13" t="s">
        <v>76</v>
      </c>
      <c r="AY4807" s="154" t="s">
        <v>163</v>
      </c>
    </row>
    <row r="4808" spans="2:51" s="12" customFormat="1">
      <c r="B4808" s="147"/>
      <c r="D4808" s="141" t="s">
        <v>176</v>
      </c>
      <c r="E4808" s="148" t="s">
        <v>19</v>
      </c>
      <c r="F4808" s="149" t="s">
        <v>555</v>
      </c>
      <c r="H4808" s="148" t="s">
        <v>19</v>
      </c>
      <c r="I4808" s="150"/>
      <c r="L4808" s="147"/>
      <c r="M4808" s="151"/>
      <c r="T4808" s="152"/>
      <c r="AT4808" s="148" t="s">
        <v>176</v>
      </c>
      <c r="AU4808" s="148" t="s">
        <v>86</v>
      </c>
      <c r="AV4808" s="12" t="s">
        <v>84</v>
      </c>
      <c r="AW4808" s="12" t="s">
        <v>37</v>
      </c>
      <c r="AX4808" s="12" t="s">
        <v>76</v>
      </c>
      <c r="AY4808" s="148" t="s">
        <v>163</v>
      </c>
    </row>
    <row r="4809" spans="2:51" s="13" customFormat="1" ht="30.6">
      <c r="B4809" s="153"/>
      <c r="D4809" s="141" t="s">
        <v>176</v>
      </c>
      <c r="E4809" s="154" t="s">
        <v>19</v>
      </c>
      <c r="F4809" s="155" t="s">
        <v>936</v>
      </c>
      <c r="H4809" s="156">
        <v>-20.968</v>
      </c>
      <c r="I4809" s="157"/>
      <c r="L4809" s="153"/>
      <c r="M4809" s="158"/>
      <c r="T4809" s="159"/>
      <c r="AT4809" s="154" t="s">
        <v>176</v>
      </c>
      <c r="AU4809" s="154" t="s">
        <v>86</v>
      </c>
      <c r="AV4809" s="13" t="s">
        <v>86</v>
      </c>
      <c r="AW4809" s="13" t="s">
        <v>37</v>
      </c>
      <c r="AX4809" s="13" t="s">
        <v>76</v>
      </c>
      <c r="AY4809" s="154" t="s">
        <v>163</v>
      </c>
    </row>
    <row r="4810" spans="2:51" s="12" customFormat="1">
      <c r="B4810" s="147"/>
      <c r="D4810" s="141" t="s">
        <v>176</v>
      </c>
      <c r="E4810" s="148" t="s">
        <v>19</v>
      </c>
      <c r="F4810" s="149" t="s">
        <v>969</v>
      </c>
      <c r="H4810" s="148" t="s">
        <v>19</v>
      </c>
      <c r="I4810" s="150"/>
      <c r="L4810" s="147"/>
      <c r="M4810" s="151"/>
      <c r="T4810" s="152"/>
      <c r="AT4810" s="148" t="s">
        <v>176</v>
      </c>
      <c r="AU4810" s="148" t="s">
        <v>86</v>
      </c>
      <c r="AV4810" s="12" t="s">
        <v>84</v>
      </c>
      <c r="AW4810" s="12" t="s">
        <v>37</v>
      </c>
      <c r="AX4810" s="12" t="s">
        <v>76</v>
      </c>
      <c r="AY4810" s="148" t="s">
        <v>163</v>
      </c>
    </row>
    <row r="4811" spans="2:51" s="13" customFormat="1">
      <c r="B4811" s="153"/>
      <c r="D4811" s="141" t="s">
        <v>176</v>
      </c>
      <c r="E4811" s="154" t="s">
        <v>19</v>
      </c>
      <c r="F4811" s="155" t="s">
        <v>938</v>
      </c>
      <c r="H4811" s="156">
        <v>76.260000000000005</v>
      </c>
      <c r="I4811" s="157"/>
      <c r="L4811" s="153"/>
      <c r="M4811" s="158"/>
      <c r="T4811" s="159"/>
      <c r="AT4811" s="154" t="s">
        <v>176</v>
      </c>
      <c r="AU4811" s="154" t="s">
        <v>86</v>
      </c>
      <c r="AV4811" s="13" t="s">
        <v>86</v>
      </c>
      <c r="AW4811" s="13" t="s">
        <v>37</v>
      </c>
      <c r="AX4811" s="13" t="s">
        <v>76</v>
      </c>
      <c r="AY4811" s="154" t="s">
        <v>163</v>
      </c>
    </row>
    <row r="4812" spans="2:51" s="12" customFormat="1">
      <c r="B4812" s="147"/>
      <c r="D4812" s="141" t="s">
        <v>176</v>
      </c>
      <c r="E4812" s="148" t="s">
        <v>19</v>
      </c>
      <c r="F4812" s="149" t="s">
        <v>555</v>
      </c>
      <c r="H4812" s="148" t="s">
        <v>19</v>
      </c>
      <c r="I4812" s="150"/>
      <c r="L4812" s="147"/>
      <c r="M4812" s="151"/>
      <c r="T4812" s="152"/>
      <c r="AT4812" s="148" t="s">
        <v>176</v>
      </c>
      <c r="AU4812" s="148" t="s">
        <v>86</v>
      </c>
      <c r="AV4812" s="12" t="s">
        <v>84</v>
      </c>
      <c r="AW4812" s="12" t="s">
        <v>37</v>
      </c>
      <c r="AX4812" s="12" t="s">
        <v>76</v>
      </c>
      <c r="AY4812" s="148" t="s">
        <v>163</v>
      </c>
    </row>
    <row r="4813" spans="2:51" s="13" customFormat="1" ht="30.6">
      <c r="B4813" s="153"/>
      <c r="D4813" s="141" t="s">
        <v>176</v>
      </c>
      <c r="E4813" s="154" t="s">
        <v>19</v>
      </c>
      <c r="F4813" s="155" t="s">
        <v>970</v>
      </c>
      <c r="H4813" s="156">
        <v>-18.96</v>
      </c>
      <c r="I4813" s="157"/>
      <c r="L4813" s="153"/>
      <c r="M4813" s="158"/>
      <c r="T4813" s="159"/>
      <c r="AT4813" s="154" t="s">
        <v>176</v>
      </c>
      <c r="AU4813" s="154" t="s">
        <v>86</v>
      </c>
      <c r="AV4813" s="13" t="s">
        <v>86</v>
      </c>
      <c r="AW4813" s="13" t="s">
        <v>37</v>
      </c>
      <c r="AX4813" s="13" t="s">
        <v>76</v>
      </c>
      <c r="AY4813" s="154" t="s">
        <v>163</v>
      </c>
    </row>
    <row r="4814" spans="2:51" s="15" customFormat="1">
      <c r="B4814" s="177"/>
      <c r="D4814" s="141" t="s">
        <v>176</v>
      </c>
      <c r="E4814" s="178" t="s">
        <v>19</v>
      </c>
      <c r="F4814" s="179" t="s">
        <v>657</v>
      </c>
      <c r="H4814" s="180">
        <v>755.827</v>
      </c>
      <c r="I4814" s="181"/>
      <c r="L4814" s="177"/>
      <c r="M4814" s="182"/>
      <c r="T4814" s="183"/>
      <c r="AT4814" s="178" t="s">
        <v>176</v>
      </c>
      <c r="AU4814" s="178" t="s">
        <v>86</v>
      </c>
      <c r="AV4814" s="15" t="s">
        <v>184</v>
      </c>
      <c r="AW4814" s="15" t="s">
        <v>37</v>
      </c>
      <c r="AX4814" s="15" t="s">
        <v>76</v>
      </c>
      <c r="AY4814" s="178" t="s">
        <v>163</v>
      </c>
    </row>
    <row r="4815" spans="2:51" s="12" customFormat="1">
      <c r="B4815" s="147"/>
      <c r="D4815" s="141" t="s">
        <v>176</v>
      </c>
      <c r="E4815" s="148" t="s">
        <v>19</v>
      </c>
      <c r="F4815" s="149" t="s">
        <v>2768</v>
      </c>
      <c r="H4815" s="148" t="s">
        <v>19</v>
      </c>
      <c r="I4815" s="150"/>
      <c r="L4815" s="147"/>
      <c r="M4815" s="151"/>
      <c r="T4815" s="152"/>
      <c r="AT4815" s="148" t="s">
        <v>176</v>
      </c>
      <c r="AU4815" s="148" t="s">
        <v>86</v>
      </c>
      <c r="AV4815" s="12" t="s">
        <v>84</v>
      </c>
      <c r="AW4815" s="12" t="s">
        <v>37</v>
      </c>
      <c r="AX4815" s="12" t="s">
        <v>76</v>
      </c>
      <c r="AY4815" s="148" t="s">
        <v>163</v>
      </c>
    </row>
    <row r="4816" spans="2:51" s="12" customFormat="1">
      <c r="B4816" s="147"/>
      <c r="D4816" s="141" t="s">
        <v>176</v>
      </c>
      <c r="E4816" s="148" t="s">
        <v>19</v>
      </c>
      <c r="F4816" s="149" t="s">
        <v>877</v>
      </c>
      <c r="H4816" s="148" t="s">
        <v>19</v>
      </c>
      <c r="I4816" s="150"/>
      <c r="L4816" s="147"/>
      <c r="M4816" s="151"/>
      <c r="T4816" s="152"/>
      <c r="AT4816" s="148" t="s">
        <v>176</v>
      </c>
      <c r="AU4816" s="148" t="s">
        <v>86</v>
      </c>
      <c r="AV4816" s="12" t="s">
        <v>84</v>
      </c>
      <c r="AW4816" s="12" t="s">
        <v>37</v>
      </c>
      <c r="AX4816" s="12" t="s">
        <v>76</v>
      </c>
      <c r="AY4816" s="148" t="s">
        <v>163</v>
      </c>
    </row>
    <row r="4817" spans="2:51" s="13" customFormat="1">
      <c r="B4817" s="153"/>
      <c r="D4817" s="141" t="s">
        <v>176</v>
      </c>
      <c r="E4817" s="154" t="s">
        <v>19</v>
      </c>
      <c r="F4817" s="155" t="s">
        <v>2769</v>
      </c>
      <c r="H4817" s="156">
        <v>15.151999999999999</v>
      </c>
      <c r="I4817" s="157"/>
      <c r="L4817" s="153"/>
      <c r="M4817" s="158"/>
      <c r="T4817" s="159"/>
      <c r="AT4817" s="154" t="s">
        <v>176</v>
      </c>
      <c r="AU4817" s="154" t="s">
        <v>86</v>
      </c>
      <c r="AV4817" s="13" t="s">
        <v>86</v>
      </c>
      <c r="AW4817" s="13" t="s">
        <v>37</v>
      </c>
      <c r="AX4817" s="13" t="s">
        <v>76</v>
      </c>
      <c r="AY4817" s="154" t="s">
        <v>163</v>
      </c>
    </row>
    <row r="4818" spans="2:51" s="13" customFormat="1">
      <c r="B4818" s="153"/>
      <c r="D4818" s="141" t="s">
        <v>176</v>
      </c>
      <c r="E4818" s="154" t="s">
        <v>19</v>
      </c>
      <c r="F4818" s="155" t="s">
        <v>2770</v>
      </c>
      <c r="H4818" s="156">
        <v>8.4</v>
      </c>
      <c r="I4818" s="157"/>
      <c r="L4818" s="153"/>
      <c r="M4818" s="158"/>
      <c r="T4818" s="159"/>
      <c r="AT4818" s="154" t="s">
        <v>176</v>
      </c>
      <c r="AU4818" s="154" t="s">
        <v>86</v>
      </c>
      <c r="AV4818" s="13" t="s">
        <v>86</v>
      </c>
      <c r="AW4818" s="13" t="s">
        <v>37</v>
      </c>
      <c r="AX4818" s="13" t="s">
        <v>76</v>
      </c>
      <c r="AY4818" s="154" t="s">
        <v>163</v>
      </c>
    </row>
    <row r="4819" spans="2:51" s="12" customFormat="1">
      <c r="B4819" s="147"/>
      <c r="D4819" s="141" t="s">
        <v>176</v>
      </c>
      <c r="E4819" s="148" t="s">
        <v>19</v>
      </c>
      <c r="F4819" s="149" t="s">
        <v>909</v>
      </c>
      <c r="H4819" s="148" t="s">
        <v>19</v>
      </c>
      <c r="I4819" s="150"/>
      <c r="L4819" s="147"/>
      <c r="M4819" s="151"/>
      <c r="T4819" s="152"/>
      <c r="AT4819" s="148" t="s">
        <v>176</v>
      </c>
      <c r="AU4819" s="148" t="s">
        <v>86</v>
      </c>
      <c r="AV4819" s="12" t="s">
        <v>84</v>
      </c>
      <c r="AW4819" s="12" t="s">
        <v>37</v>
      </c>
      <c r="AX4819" s="12" t="s">
        <v>76</v>
      </c>
      <c r="AY4819" s="148" t="s">
        <v>163</v>
      </c>
    </row>
    <row r="4820" spans="2:51" s="13" customFormat="1">
      <c r="B4820" s="153"/>
      <c r="D4820" s="141" t="s">
        <v>176</v>
      </c>
      <c r="E4820" s="154" t="s">
        <v>19</v>
      </c>
      <c r="F4820" s="155" t="s">
        <v>1063</v>
      </c>
      <c r="H4820" s="156">
        <v>15.635</v>
      </c>
      <c r="I4820" s="157"/>
      <c r="L4820" s="153"/>
      <c r="M4820" s="158"/>
      <c r="T4820" s="159"/>
      <c r="AT4820" s="154" t="s">
        <v>176</v>
      </c>
      <c r="AU4820" s="154" t="s">
        <v>86</v>
      </c>
      <c r="AV4820" s="13" t="s">
        <v>86</v>
      </c>
      <c r="AW4820" s="13" t="s">
        <v>37</v>
      </c>
      <c r="AX4820" s="13" t="s">
        <v>76</v>
      </c>
      <c r="AY4820" s="154" t="s">
        <v>163</v>
      </c>
    </row>
    <row r="4821" spans="2:51" s="12" customFormat="1">
      <c r="B4821" s="147"/>
      <c r="D4821" s="141" t="s">
        <v>176</v>
      </c>
      <c r="E4821" s="148" t="s">
        <v>19</v>
      </c>
      <c r="F4821" s="149" t="s">
        <v>912</v>
      </c>
      <c r="H4821" s="148" t="s">
        <v>19</v>
      </c>
      <c r="I4821" s="150"/>
      <c r="L4821" s="147"/>
      <c r="M4821" s="151"/>
      <c r="T4821" s="152"/>
      <c r="AT4821" s="148" t="s">
        <v>176</v>
      </c>
      <c r="AU4821" s="148" t="s">
        <v>86</v>
      </c>
      <c r="AV4821" s="12" t="s">
        <v>84</v>
      </c>
      <c r="AW4821" s="12" t="s">
        <v>37</v>
      </c>
      <c r="AX4821" s="12" t="s">
        <v>76</v>
      </c>
      <c r="AY4821" s="148" t="s">
        <v>163</v>
      </c>
    </row>
    <row r="4822" spans="2:51" s="13" customFormat="1">
      <c r="B4822" s="153"/>
      <c r="D4822" s="141" t="s">
        <v>176</v>
      </c>
      <c r="E4822" s="154" t="s">
        <v>19</v>
      </c>
      <c r="F4822" s="155" t="s">
        <v>1064</v>
      </c>
      <c r="H4822" s="156">
        <v>11.183</v>
      </c>
      <c r="I4822" s="157"/>
      <c r="L4822" s="153"/>
      <c r="M4822" s="158"/>
      <c r="T4822" s="159"/>
      <c r="AT4822" s="154" t="s">
        <v>176</v>
      </c>
      <c r="AU4822" s="154" t="s">
        <v>86</v>
      </c>
      <c r="AV4822" s="13" t="s">
        <v>86</v>
      </c>
      <c r="AW4822" s="13" t="s">
        <v>37</v>
      </c>
      <c r="AX4822" s="13" t="s">
        <v>76</v>
      </c>
      <c r="AY4822" s="154" t="s">
        <v>163</v>
      </c>
    </row>
    <row r="4823" spans="2:51" s="12" customFormat="1">
      <c r="B4823" s="147"/>
      <c r="D4823" s="141" t="s">
        <v>176</v>
      </c>
      <c r="E4823" s="148" t="s">
        <v>19</v>
      </c>
      <c r="F4823" s="149" t="s">
        <v>915</v>
      </c>
      <c r="H4823" s="148" t="s">
        <v>19</v>
      </c>
      <c r="I4823" s="150"/>
      <c r="L4823" s="147"/>
      <c r="M4823" s="151"/>
      <c r="T4823" s="152"/>
      <c r="AT4823" s="148" t="s">
        <v>176</v>
      </c>
      <c r="AU4823" s="148" t="s">
        <v>86</v>
      </c>
      <c r="AV4823" s="12" t="s">
        <v>84</v>
      </c>
      <c r="AW4823" s="12" t="s">
        <v>37</v>
      </c>
      <c r="AX4823" s="12" t="s">
        <v>76</v>
      </c>
      <c r="AY4823" s="148" t="s">
        <v>163</v>
      </c>
    </row>
    <row r="4824" spans="2:51" s="13" customFormat="1">
      <c r="B4824" s="153"/>
      <c r="D4824" s="141" t="s">
        <v>176</v>
      </c>
      <c r="E4824" s="154" t="s">
        <v>19</v>
      </c>
      <c r="F4824" s="155" t="s">
        <v>1065</v>
      </c>
      <c r="H4824" s="156">
        <v>5.1230000000000002</v>
      </c>
      <c r="I4824" s="157"/>
      <c r="L4824" s="153"/>
      <c r="M4824" s="158"/>
      <c r="T4824" s="159"/>
      <c r="AT4824" s="154" t="s">
        <v>176</v>
      </c>
      <c r="AU4824" s="154" t="s">
        <v>86</v>
      </c>
      <c r="AV4824" s="13" t="s">
        <v>86</v>
      </c>
      <c r="AW4824" s="13" t="s">
        <v>37</v>
      </c>
      <c r="AX4824" s="13" t="s">
        <v>76</v>
      </c>
      <c r="AY4824" s="154" t="s">
        <v>163</v>
      </c>
    </row>
    <row r="4825" spans="2:51" s="12" customFormat="1">
      <c r="B4825" s="147"/>
      <c r="D4825" s="141" t="s">
        <v>176</v>
      </c>
      <c r="E4825" s="148" t="s">
        <v>19</v>
      </c>
      <c r="F4825" s="149" t="s">
        <v>917</v>
      </c>
      <c r="H4825" s="148" t="s">
        <v>19</v>
      </c>
      <c r="I4825" s="150"/>
      <c r="L4825" s="147"/>
      <c r="M4825" s="151"/>
      <c r="T4825" s="152"/>
      <c r="AT4825" s="148" t="s">
        <v>176</v>
      </c>
      <c r="AU4825" s="148" t="s">
        <v>86</v>
      </c>
      <c r="AV4825" s="12" t="s">
        <v>84</v>
      </c>
      <c r="AW4825" s="12" t="s">
        <v>37</v>
      </c>
      <c r="AX4825" s="12" t="s">
        <v>76</v>
      </c>
      <c r="AY4825" s="148" t="s">
        <v>163</v>
      </c>
    </row>
    <row r="4826" spans="2:51" s="13" customFormat="1">
      <c r="B4826" s="153"/>
      <c r="D4826" s="141" t="s">
        <v>176</v>
      </c>
      <c r="E4826" s="154" t="s">
        <v>19</v>
      </c>
      <c r="F4826" s="155" t="s">
        <v>1066</v>
      </c>
      <c r="H4826" s="156">
        <v>1.62</v>
      </c>
      <c r="I4826" s="157"/>
      <c r="L4826" s="153"/>
      <c r="M4826" s="158"/>
      <c r="T4826" s="159"/>
      <c r="AT4826" s="154" t="s">
        <v>176</v>
      </c>
      <c r="AU4826" s="154" t="s">
        <v>86</v>
      </c>
      <c r="AV4826" s="13" t="s">
        <v>86</v>
      </c>
      <c r="AW4826" s="13" t="s">
        <v>37</v>
      </c>
      <c r="AX4826" s="13" t="s">
        <v>76</v>
      </c>
      <c r="AY4826" s="154" t="s">
        <v>163</v>
      </c>
    </row>
    <row r="4827" spans="2:51" s="12" customFormat="1">
      <c r="B4827" s="147"/>
      <c r="D4827" s="141" t="s">
        <v>176</v>
      </c>
      <c r="E4827" s="148" t="s">
        <v>19</v>
      </c>
      <c r="F4827" s="149" t="s">
        <v>919</v>
      </c>
      <c r="H4827" s="148" t="s">
        <v>19</v>
      </c>
      <c r="I4827" s="150"/>
      <c r="L4827" s="147"/>
      <c r="M4827" s="151"/>
      <c r="T4827" s="152"/>
      <c r="AT4827" s="148" t="s">
        <v>176</v>
      </c>
      <c r="AU4827" s="148" t="s">
        <v>86</v>
      </c>
      <c r="AV4827" s="12" t="s">
        <v>84</v>
      </c>
      <c r="AW4827" s="12" t="s">
        <v>37</v>
      </c>
      <c r="AX4827" s="12" t="s">
        <v>76</v>
      </c>
      <c r="AY4827" s="148" t="s">
        <v>163</v>
      </c>
    </row>
    <row r="4828" spans="2:51" s="13" customFormat="1">
      <c r="B4828" s="153"/>
      <c r="D4828" s="141" t="s">
        <v>176</v>
      </c>
      <c r="E4828" s="154" t="s">
        <v>19</v>
      </c>
      <c r="F4828" s="155" t="s">
        <v>1067</v>
      </c>
      <c r="H4828" s="156">
        <v>3.87</v>
      </c>
      <c r="I4828" s="157"/>
      <c r="L4828" s="153"/>
      <c r="M4828" s="158"/>
      <c r="T4828" s="159"/>
      <c r="AT4828" s="154" t="s">
        <v>176</v>
      </c>
      <c r="AU4828" s="154" t="s">
        <v>86</v>
      </c>
      <c r="AV4828" s="13" t="s">
        <v>86</v>
      </c>
      <c r="AW4828" s="13" t="s">
        <v>37</v>
      </c>
      <c r="AX4828" s="13" t="s">
        <v>76</v>
      </c>
      <c r="AY4828" s="154" t="s">
        <v>163</v>
      </c>
    </row>
    <row r="4829" spans="2:51" s="12" customFormat="1">
      <c r="B4829" s="147"/>
      <c r="D4829" s="141" t="s">
        <v>176</v>
      </c>
      <c r="E4829" s="148" t="s">
        <v>19</v>
      </c>
      <c r="F4829" s="149" t="s">
        <v>922</v>
      </c>
      <c r="H4829" s="148" t="s">
        <v>19</v>
      </c>
      <c r="I4829" s="150"/>
      <c r="L4829" s="147"/>
      <c r="M4829" s="151"/>
      <c r="T4829" s="152"/>
      <c r="AT4829" s="148" t="s">
        <v>176</v>
      </c>
      <c r="AU4829" s="148" t="s">
        <v>86</v>
      </c>
      <c r="AV4829" s="12" t="s">
        <v>84</v>
      </c>
      <c r="AW4829" s="12" t="s">
        <v>37</v>
      </c>
      <c r="AX4829" s="12" t="s">
        <v>76</v>
      </c>
      <c r="AY4829" s="148" t="s">
        <v>163</v>
      </c>
    </row>
    <row r="4830" spans="2:51" s="13" customFormat="1">
      <c r="B4830" s="153"/>
      <c r="D4830" s="141" t="s">
        <v>176</v>
      </c>
      <c r="E4830" s="154" t="s">
        <v>19</v>
      </c>
      <c r="F4830" s="155" t="s">
        <v>1068</v>
      </c>
      <c r="H4830" s="156">
        <v>15.61</v>
      </c>
      <c r="I4830" s="157"/>
      <c r="L4830" s="153"/>
      <c r="M4830" s="158"/>
      <c r="T4830" s="159"/>
      <c r="AT4830" s="154" t="s">
        <v>176</v>
      </c>
      <c r="AU4830" s="154" t="s">
        <v>86</v>
      </c>
      <c r="AV4830" s="13" t="s">
        <v>86</v>
      </c>
      <c r="AW4830" s="13" t="s">
        <v>37</v>
      </c>
      <c r="AX4830" s="13" t="s">
        <v>76</v>
      </c>
      <c r="AY4830" s="154" t="s">
        <v>163</v>
      </c>
    </row>
    <row r="4831" spans="2:51" s="12" customFormat="1">
      <c r="B4831" s="147"/>
      <c r="D4831" s="141" t="s">
        <v>176</v>
      </c>
      <c r="E4831" s="148" t="s">
        <v>19</v>
      </c>
      <c r="F4831" s="149" t="s">
        <v>925</v>
      </c>
      <c r="H4831" s="148" t="s">
        <v>19</v>
      </c>
      <c r="I4831" s="150"/>
      <c r="L4831" s="147"/>
      <c r="M4831" s="151"/>
      <c r="T4831" s="152"/>
      <c r="AT4831" s="148" t="s">
        <v>176</v>
      </c>
      <c r="AU4831" s="148" t="s">
        <v>86</v>
      </c>
      <c r="AV4831" s="12" t="s">
        <v>84</v>
      </c>
      <c r="AW4831" s="12" t="s">
        <v>37</v>
      </c>
      <c r="AX4831" s="12" t="s">
        <v>76</v>
      </c>
      <c r="AY4831" s="148" t="s">
        <v>163</v>
      </c>
    </row>
    <row r="4832" spans="2:51" s="13" customFormat="1">
      <c r="B4832" s="153"/>
      <c r="D4832" s="141" t="s">
        <v>176</v>
      </c>
      <c r="E4832" s="154" t="s">
        <v>19</v>
      </c>
      <c r="F4832" s="155" t="s">
        <v>1069</v>
      </c>
      <c r="H4832" s="156">
        <v>18.010000000000002</v>
      </c>
      <c r="I4832" s="157"/>
      <c r="L4832" s="153"/>
      <c r="M4832" s="158"/>
      <c r="T4832" s="159"/>
      <c r="AT4832" s="154" t="s">
        <v>176</v>
      </c>
      <c r="AU4832" s="154" t="s">
        <v>86</v>
      </c>
      <c r="AV4832" s="13" t="s">
        <v>86</v>
      </c>
      <c r="AW4832" s="13" t="s">
        <v>37</v>
      </c>
      <c r="AX4832" s="13" t="s">
        <v>76</v>
      </c>
      <c r="AY4832" s="154" t="s">
        <v>163</v>
      </c>
    </row>
    <row r="4833" spans="2:51" s="12" customFormat="1">
      <c r="B4833" s="147"/>
      <c r="D4833" s="141" t="s">
        <v>176</v>
      </c>
      <c r="E4833" s="148" t="s">
        <v>19</v>
      </c>
      <c r="F4833" s="149" t="s">
        <v>928</v>
      </c>
      <c r="H4833" s="148" t="s">
        <v>19</v>
      </c>
      <c r="I4833" s="150"/>
      <c r="L4833" s="147"/>
      <c r="M4833" s="151"/>
      <c r="T4833" s="152"/>
      <c r="AT4833" s="148" t="s">
        <v>176</v>
      </c>
      <c r="AU4833" s="148" t="s">
        <v>86</v>
      </c>
      <c r="AV4833" s="12" t="s">
        <v>84</v>
      </c>
      <c r="AW4833" s="12" t="s">
        <v>37</v>
      </c>
      <c r="AX4833" s="12" t="s">
        <v>76</v>
      </c>
      <c r="AY4833" s="148" t="s">
        <v>163</v>
      </c>
    </row>
    <row r="4834" spans="2:51" s="13" customFormat="1">
      <c r="B4834" s="153"/>
      <c r="D4834" s="141" t="s">
        <v>176</v>
      </c>
      <c r="E4834" s="154" t="s">
        <v>19</v>
      </c>
      <c r="F4834" s="155" t="s">
        <v>1070</v>
      </c>
      <c r="H4834" s="156">
        <v>10.015000000000001</v>
      </c>
      <c r="I4834" s="157"/>
      <c r="L4834" s="153"/>
      <c r="M4834" s="158"/>
      <c r="T4834" s="159"/>
      <c r="AT4834" s="154" t="s">
        <v>176</v>
      </c>
      <c r="AU4834" s="154" t="s">
        <v>86</v>
      </c>
      <c r="AV4834" s="13" t="s">
        <v>86</v>
      </c>
      <c r="AW4834" s="13" t="s">
        <v>37</v>
      </c>
      <c r="AX4834" s="13" t="s">
        <v>76</v>
      </c>
      <c r="AY4834" s="154" t="s">
        <v>163</v>
      </c>
    </row>
    <row r="4835" spans="2:51" s="12" customFormat="1">
      <c r="B4835" s="147"/>
      <c r="D4835" s="141" t="s">
        <v>176</v>
      </c>
      <c r="E4835" s="148" t="s">
        <v>19</v>
      </c>
      <c r="F4835" s="149" t="s">
        <v>931</v>
      </c>
      <c r="H4835" s="148" t="s">
        <v>19</v>
      </c>
      <c r="I4835" s="150"/>
      <c r="L4835" s="147"/>
      <c r="M4835" s="151"/>
      <c r="T4835" s="152"/>
      <c r="AT4835" s="148" t="s">
        <v>176</v>
      </c>
      <c r="AU4835" s="148" t="s">
        <v>86</v>
      </c>
      <c r="AV4835" s="12" t="s">
        <v>84</v>
      </c>
      <c r="AW4835" s="12" t="s">
        <v>37</v>
      </c>
      <c r="AX4835" s="12" t="s">
        <v>76</v>
      </c>
      <c r="AY4835" s="148" t="s">
        <v>163</v>
      </c>
    </row>
    <row r="4836" spans="2:51" s="13" customFormat="1">
      <c r="B4836" s="153"/>
      <c r="D4836" s="141" t="s">
        <v>176</v>
      </c>
      <c r="E4836" s="154" t="s">
        <v>19</v>
      </c>
      <c r="F4836" s="155" t="s">
        <v>1071</v>
      </c>
      <c r="H4836" s="156">
        <v>7.665</v>
      </c>
      <c r="I4836" s="157"/>
      <c r="L4836" s="153"/>
      <c r="M4836" s="158"/>
      <c r="T4836" s="159"/>
      <c r="AT4836" s="154" t="s">
        <v>176</v>
      </c>
      <c r="AU4836" s="154" t="s">
        <v>86</v>
      </c>
      <c r="AV4836" s="13" t="s">
        <v>86</v>
      </c>
      <c r="AW4836" s="13" t="s">
        <v>37</v>
      </c>
      <c r="AX4836" s="13" t="s">
        <v>76</v>
      </c>
      <c r="AY4836" s="154" t="s">
        <v>163</v>
      </c>
    </row>
    <row r="4837" spans="2:51" s="12" customFormat="1">
      <c r="B4837" s="147"/>
      <c r="D4837" s="141" t="s">
        <v>176</v>
      </c>
      <c r="E4837" s="148" t="s">
        <v>19</v>
      </c>
      <c r="F4837" s="149" t="s">
        <v>934</v>
      </c>
      <c r="H4837" s="148" t="s">
        <v>19</v>
      </c>
      <c r="I4837" s="150"/>
      <c r="L4837" s="147"/>
      <c r="M4837" s="151"/>
      <c r="T4837" s="152"/>
      <c r="AT4837" s="148" t="s">
        <v>176</v>
      </c>
      <c r="AU4837" s="148" t="s">
        <v>86</v>
      </c>
      <c r="AV4837" s="12" t="s">
        <v>84</v>
      </c>
      <c r="AW4837" s="12" t="s">
        <v>37</v>
      </c>
      <c r="AX4837" s="12" t="s">
        <v>76</v>
      </c>
      <c r="AY4837" s="148" t="s">
        <v>163</v>
      </c>
    </row>
    <row r="4838" spans="2:51" s="13" customFormat="1">
      <c r="B4838" s="153"/>
      <c r="D4838" s="141" t="s">
        <v>176</v>
      </c>
      <c r="E4838" s="154" t="s">
        <v>19</v>
      </c>
      <c r="F4838" s="155" t="s">
        <v>1072</v>
      </c>
      <c r="H4838" s="156">
        <v>54.38</v>
      </c>
      <c r="I4838" s="157"/>
      <c r="L4838" s="153"/>
      <c r="M4838" s="158"/>
      <c r="T4838" s="159"/>
      <c r="AT4838" s="154" t="s">
        <v>176</v>
      </c>
      <c r="AU4838" s="154" t="s">
        <v>86</v>
      </c>
      <c r="AV4838" s="13" t="s">
        <v>86</v>
      </c>
      <c r="AW4838" s="13" t="s">
        <v>37</v>
      </c>
      <c r="AX4838" s="13" t="s">
        <v>76</v>
      </c>
      <c r="AY4838" s="154" t="s">
        <v>163</v>
      </c>
    </row>
    <row r="4839" spans="2:51" s="12" customFormat="1">
      <c r="B4839" s="147"/>
      <c r="D4839" s="141" t="s">
        <v>176</v>
      </c>
      <c r="E4839" s="148" t="s">
        <v>19</v>
      </c>
      <c r="F4839" s="149" t="s">
        <v>937</v>
      </c>
      <c r="H4839" s="148" t="s">
        <v>19</v>
      </c>
      <c r="I4839" s="150"/>
      <c r="L4839" s="147"/>
      <c r="M4839" s="151"/>
      <c r="T4839" s="152"/>
      <c r="AT4839" s="148" t="s">
        <v>176</v>
      </c>
      <c r="AU4839" s="148" t="s">
        <v>86</v>
      </c>
      <c r="AV4839" s="12" t="s">
        <v>84</v>
      </c>
      <c r="AW4839" s="12" t="s">
        <v>37</v>
      </c>
      <c r="AX4839" s="12" t="s">
        <v>76</v>
      </c>
      <c r="AY4839" s="148" t="s">
        <v>163</v>
      </c>
    </row>
    <row r="4840" spans="2:51" s="13" customFormat="1">
      <c r="B4840" s="153"/>
      <c r="D4840" s="141" t="s">
        <v>176</v>
      </c>
      <c r="E4840" s="154" t="s">
        <v>19</v>
      </c>
      <c r="F4840" s="155" t="s">
        <v>1073</v>
      </c>
      <c r="H4840" s="156">
        <v>73</v>
      </c>
      <c r="I4840" s="157"/>
      <c r="L4840" s="153"/>
      <c r="M4840" s="158"/>
      <c r="T4840" s="159"/>
      <c r="AT4840" s="154" t="s">
        <v>176</v>
      </c>
      <c r="AU4840" s="154" t="s">
        <v>86</v>
      </c>
      <c r="AV4840" s="13" t="s">
        <v>86</v>
      </c>
      <c r="AW4840" s="13" t="s">
        <v>37</v>
      </c>
      <c r="AX4840" s="13" t="s">
        <v>76</v>
      </c>
      <c r="AY4840" s="154" t="s">
        <v>163</v>
      </c>
    </row>
    <row r="4841" spans="2:51" s="12" customFormat="1">
      <c r="B4841" s="147"/>
      <c r="D4841" s="141" t="s">
        <v>176</v>
      </c>
      <c r="E4841" s="148" t="s">
        <v>19</v>
      </c>
      <c r="F4841" s="149" t="s">
        <v>940</v>
      </c>
      <c r="H4841" s="148" t="s">
        <v>19</v>
      </c>
      <c r="I4841" s="150"/>
      <c r="L4841" s="147"/>
      <c r="M4841" s="151"/>
      <c r="T4841" s="152"/>
      <c r="AT4841" s="148" t="s">
        <v>176</v>
      </c>
      <c r="AU4841" s="148" t="s">
        <v>86</v>
      </c>
      <c r="AV4841" s="12" t="s">
        <v>84</v>
      </c>
      <c r="AW4841" s="12" t="s">
        <v>37</v>
      </c>
      <c r="AX4841" s="12" t="s">
        <v>76</v>
      </c>
      <c r="AY4841" s="148" t="s">
        <v>163</v>
      </c>
    </row>
    <row r="4842" spans="2:51" s="13" customFormat="1">
      <c r="B4842" s="153"/>
      <c r="D4842" s="141" t="s">
        <v>176</v>
      </c>
      <c r="E4842" s="154" t="s">
        <v>19</v>
      </c>
      <c r="F4842" s="155" t="s">
        <v>1074</v>
      </c>
      <c r="H4842" s="156">
        <v>8.5779999999999994</v>
      </c>
      <c r="I4842" s="157"/>
      <c r="L4842" s="153"/>
      <c r="M4842" s="158"/>
      <c r="T4842" s="159"/>
      <c r="AT4842" s="154" t="s">
        <v>176</v>
      </c>
      <c r="AU4842" s="154" t="s">
        <v>86</v>
      </c>
      <c r="AV4842" s="13" t="s">
        <v>86</v>
      </c>
      <c r="AW4842" s="13" t="s">
        <v>37</v>
      </c>
      <c r="AX4842" s="13" t="s">
        <v>76</v>
      </c>
      <c r="AY4842" s="154" t="s">
        <v>163</v>
      </c>
    </row>
    <row r="4843" spans="2:51" s="12" customFormat="1">
      <c r="B4843" s="147"/>
      <c r="D4843" s="141" t="s">
        <v>176</v>
      </c>
      <c r="E4843" s="148" t="s">
        <v>19</v>
      </c>
      <c r="F4843" s="149" t="s">
        <v>943</v>
      </c>
      <c r="H4843" s="148" t="s">
        <v>19</v>
      </c>
      <c r="I4843" s="150"/>
      <c r="L4843" s="147"/>
      <c r="M4843" s="151"/>
      <c r="T4843" s="152"/>
      <c r="AT4843" s="148" t="s">
        <v>176</v>
      </c>
      <c r="AU4843" s="148" t="s">
        <v>86</v>
      </c>
      <c r="AV4843" s="12" t="s">
        <v>84</v>
      </c>
      <c r="AW4843" s="12" t="s">
        <v>37</v>
      </c>
      <c r="AX4843" s="12" t="s">
        <v>76</v>
      </c>
      <c r="AY4843" s="148" t="s">
        <v>163</v>
      </c>
    </row>
    <row r="4844" spans="2:51" s="13" customFormat="1">
      <c r="B4844" s="153"/>
      <c r="D4844" s="141" t="s">
        <v>176</v>
      </c>
      <c r="E4844" s="154" t="s">
        <v>19</v>
      </c>
      <c r="F4844" s="155" t="s">
        <v>1075</v>
      </c>
      <c r="H4844" s="156">
        <v>5.67</v>
      </c>
      <c r="I4844" s="157"/>
      <c r="L4844" s="153"/>
      <c r="M4844" s="158"/>
      <c r="T4844" s="159"/>
      <c r="AT4844" s="154" t="s">
        <v>176</v>
      </c>
      <c r="AU4844" s="154" t="s">
        <v>86</v>
      </c>
      <c r="AV4844" s="13" t="s">
        <v>86</v>
      </c>
      <c r="AW4844" s="13" t="s">
        <v>37</v>
      </c>
      <c r="AX4844" s="13" t="s">
        <v>76</v>
      </c>
      <c r="AY4844" s="154" t="s">
        <v>163</v>
      </c>
    </row>
    <row r="4845" spans="2:51" s="12" customFormat="1">
      <c r="B4845" s="147"/>
      <c r="D4845" s="141" t="s">
        <v>176</v>
      </c>
      <c r="E4845" s="148" t="s">
        <v>19</v>
      </c>
      <c r="F4845" s="149" t="s">
        <v>880</v>
      </c>
      <c r="H4845" s="148" t="s">
        <v>19</v>
      </c>
      <c r="I4845" s="150"/>
      <c r="L4845" s="147"/>
      <c r="M4845" s="151"/>
      <c r="T4845" s="152"/>
      <c r="AT4845" s="148" t="s">
        <v>176</v>
      </c>
      <c r="AU4845" s="148" t="s">
        <v>86</v>
      </c>
      <c r="AV4845" s="12" t="s">
        <v>84</v>
      </c>
      <c r="AW4845" s="12" t="s">
        <v>37</v>
      </c>
      <c r="AX4845" s="12" t="s">
        <v>76</v>
      </c>
      <c r="AY4845" s="148" t="s">
        <v>163</v>
      </c>
    </row>
    <row r="4846" spans="2:51" s="13" customFormat="1">
      <c r="B4846" s="153"/>
      <c r="D4846" s="141" t="s">
        <v>176</v>
      </c>
      <c r="E4846" s="154" t="s">
        <v>19</v>
      </c>
      <c r="F4846" s="155" t="s">
        <v>1062</v>
      </c>
      <c r="H4846" s="156">
        <v>23.372</v>
      </c>
      <c r="I4846" s="157"/>
      <c r="L4846" s="153"/>
      <c r="M4846" s="158"/>
      <c r="T4846" s="159"/>
      <c r="AT4846" s="154" t="s">
        <v>176</v>
      </c>
      <c r="AU4846" s="154" t="s">
        <v>86</v>
      </c>
      <c r="AV4846" s="13" t="s">
        <v>86</v>
      </c>
      <c r="AW4846" s="13" t="s">
        <v>37</v>
      </c>
      <c r="AX4846" s="13" t="s">
        <v>76</v>
      </c>
      <c r="AY4846" s="154" t="s">
        <v>163</v>
      </c>
    </row>
    <row r="4847" spans="2:51" s="12" customFormat="1">
      <c r="B4847" s="147"/>
      <c r="D4847" s="141" t="s">
        <v>176</v>
      </c>
      <c r="E4847" s="148" t="s">
        <v>19</v>
      </c>
      <c r="F4847" s="149" t="s">
        <v>947</v>
      </c>
      <c r="H4847" s="148" t="s">
        <v>19</v>
      </c>
      <c r="I4847" s="150"/>
      <c r="L4847" s="147"/>
      <c r="M4847" s="151"/>
      <c r="T4847" s="152"/>
      <c r="AT4847" s="148" t="s">
        <v>176</v>
      </c>
      <c r="AU4847" s="148" t="s">
        <v>86</v>
      </c>
      <c r="AV4847" s="12" t="s">
        <v>84</v>
      </c>
      <c r="AW4847" s="12" t="s">
        <v>37</v>
      </c>
      <c r="AX4847" s="12" t="s">
        <v>76</v>
      </c>
      <c r="AY4847" s="148" t="s">
        <v>163</v>
      </c>
    </row>
    <row r="4848" spans="2:51" s="13" customFormat="1">
      <c r="B4848" s="153"/>
      <c r="D4848" s="141" t="s">
        <v>176</v>
      </c>
      <c r="E4848" s="154" t="s">
        <v>19</v>
      </c>
      <c r="F4848" s="155" t="s">
        <v>1077</v>
      </c>
      <c r="H4848" s="156">
        <v>15.95</v>
      </c>
      <c r="I4848" s="157"/>
      <c r="L4848" s="153"/>
      <c r="M4848" s="158"/>
      <c r="T4848" s="159"/>
      <c r="AT4848" s="154" t="s">
        <v>176</v>
      </c>
      <c r="AU4848" s="154" t="s">
        <v>86</v>
      </c>
      <c r="AV4848" s="13" t="s">
        <v>86</v>
      </c>
      <c r="AW4848" s="13" t="s">
        <v>37</v>
      </c>
      <c r="AX4848" s="13" t="s">
        <v>76</v>
      </c>
      <c r="AY4848" s="154" t="s">
        <v>163</v>
      </c>
    </row>
    <row r="4849" spans="2:51" s="12" customFormat="1">
      <c r="B4849" s="147"/>
      <c r="D4849" s="141" t="s">
        <v>176</v>
      </c>
      <c r="E4849" s="148" t="s">
        <v>19</v>
      </c>
      <c r="F4849" s="149" t="s">
        <v>950</v>
      </c>
      <c r="H4849" s="148" t="s">
        <v>19</v>
      </c>
      <c r="I4849" s="150"/>
      <c r="L4849" s="147"/>
      <c r="M4849" s="151"/>
      <c r="T4849" s="152"/>
      <c r="AT4849" s="148" t="s">
        <v>176</v>
      </c>
      <c r="AU4849" s="148" t="s">
        <v>86</v>
      </c>
      <c r="AV4849" s="12" t="s">
        <v>84</v>
      </c>
      <c r="AW4849" s="12" t="s">
        <v>37</v>
      </c>
      <c r="AX4849" s="12" t="s">
        <v>76</v>
      </c>
      <c r="AY4849" s="148" t="s">
        <v>163</v>
      </c>
    </row>
    <row r="4850" spans="2:51" s="13" customFormat="1">
      <c r="B4850" s="153"/>
      <c r="D4850" s="141" t="s">
        <v>176</v>
      </c>
      <c r="E4850" s="154" t="s">
        <v>19</v>
      </c>
      <c r="F4850" s="155" t="s">
        <v>1078</v>
      </c>
      <c r="H4850" s="156">
        <v>14.175000000000001</v>
      </c>
      <c r="I4850" s="157"/>
      <c r="L4850" s="153"/>
      <c r="M4850" s="158"/>
      <c r="T4850" s="159"/>
      <c r="AT4850" s="154" t="s">
        <v>176</v>
      </c>
      <c r="AU4850" s="154" t="s">
        <v>86</v>
      </c>
      <c r="AV4850" s="13" t="s">
        <v>86</v>
      </c>
      <c r="AW4850" s="13" t="s">
        <v>37</v>
      </c>
      <c r="AX4850" s="13" t="s">
        <v>76</v>
      </c>
      <c r="AY4850" s="154" t="s">
        <v>163</v>
      </c>
    </row>
    <row r="4851" spans="2:51" s="12" customFormat="1">
      <c r="B4851" s="147"/>
      <c r="D4851" s="141" t="s">
        <v>176</v>
      </c>
      <c r="E4851" s="148" t="s">
        <v>19</v>
      </c>
      <c r="F4851" s="149" t="s">
        <v>953</v>
      </c>
      <c r="H4851" s="148" t="s">
        <v>19</v>
      </c>
      <c r="I4851" s="150"/>
      <c r="L4851" s="147"/>
      <c r="M4851" s="151"/>
      <c r="T4851" s="152"/>
      <c r="AT4851" s="148" t="s">
        <v>176</v>
      </c>
      <c r="AU4851" s="148" t="s">
        <v>86</v>
      </c>
      <c r="AV4851" s="12" t="s">
        <v>84</v>
      </c>
      <c r="AW4851" s="12" t="s">
        <v>37</v>
      </c>
      <c r="AX4851" s="12" t="s">
        <v>76</v>
      </c>
      <c r="AY4851" s="148" t="s">
        <v>163</v>
      </c>
    </row>
    <row r="4852" spans="2:51" s="13" customFormat="1">
      <c r="B4852" s="153"/>
      <c r="D4852" s="141" t="s">
        <v>176</v>
      </c>
      <c r="E4852" s="154" t="s">
        <v>19</v>
      </c>
      <c r="F4852" s="155" t="s">
        <v>1079</v>
      </c>
      <c r="H4852" s="156">
        <v>2.835</v>
      </c>
      <c r="I4852" s="157"/>
      <c r="L4852" s="153"/>
      <c r="M4852" s="158"/>
      <c r="T4852" s="159"/>
      <c r="AT4852" s="154" t="s">
        <v>176</v>
      </c>
      <c r="AU4852" s="154" t="s">
        <v>86</v>
      </c>
      <c r="AV4852" s="13" t="s">
        <v>86</v>
      </c>
      <c r="AW4852" s="13" t="s">
        <v>37</v>
      </c>
      <c r="AX4852" s="13" t="s">
        <v>76</v>
      </c>
      <c r="AY4852" s="154" t="s">
        <v>163</v>
      </c>
    </row>
    <row r="4853" spans="2:51" s="12" customFormat="1">
      <c r="B4853" s="147"/>
      <c r="D4853" s="141" t="s">
        <v>176</v>
      </c>
      <c r="E4853" s="148" t="s">
        <v>19</v>
      </c>
      <c r="F4853" s="149" t="s">
        <v>955</v>
      </c>
      <c r="H4853" s="148" t="s">
        <v>19</v>
      </c>
      <c r="I4853" s="150"/>
      <c r="L4853" s="147"/>
      <c r="M4853" s="151"/>
      <c r="T4853" s="152"/>
      <c r="AT4853" s="148" t="s">
        <v>176</v>
      </c>
      <c r="AU4853" s="148" t="s">
        <v>86</v>
      </c>
      <c r="AV4853" s="12" t="s">
        <v>84</v>
      </c>
      <c r="AW4853" s="12" t="s">
        <v>37</v>
      </c>
      <c r="AX4853" s="12" t="s">
        <v>76</v>
      </c>
      <c r="AY4853" s="148" t="s">
        <v>163</v>
      </c>
    </row>
    <row r="4854" spans="2:51" s="13" customFormat="1">
      <c r="B4854" s="153"/>
      <c r="D4854" s="141" t="s">
        <v>176</v>
      </c>
      <c r="E4854" s="154" t="s">
        <v>19</v>
      </c>
      <c r="F4854" s="155" t="s">
        <v>1080</v>
      </c>
      <c r="H4854" s="156">
        <v>1.3</v>
      </c>
      <c r="I4854" s="157"/>
      <c r="L4854" s="153"/>
      <c r="M4854" s="158"/>
      <c r="T4854" s="159"/>
      <c r="AT4854" s="154" t="s">
        <v>176</v>
      </c>
      <c r="AU4854" s="154" t="s">
        <v>86</v>
      </c>
      <c r="AV4854" s="13" t="s">
        <v>86</v>
      </c>
      <c r="AW4854" s="13" t="s">
        <v>37</v>
      </c>
      <c r="AX4854" s="13" t="s">
        <v>76</v>
      </c>
      <c r="AY4854" s="154" t="s">
        <v>163</v>
      </c>
    </row>
    <row r="4855" spans="2:51" s="12" customFormat="1">
      <c r="B4855" s="147"/>
      <c r="D4855" s="141" t="s">
        <v>176</v>
      </c>
      <c r="E4855" s="148" t="s">
        <v>19</v>
      </c>
      <c r="F4855" s="149" t="s">
        <v>957</v>
      </c>
      <c r="H4855" s="148" t="s">
        <v>19</v>
      </c>
      <c r="I4855" s="150"/>
      <c r="L4855" s="147"/>
      <c r="M4855" s="151"/>
      <c r="T4855" s="152"/>
      <c r="AT4855" s="148" t="s">
        <v>176</v>
      </c>
      <c r="AU4855" s="148" t="s">
        <v>86</v>
      </c>
      <c r="AV4855" s="12" t="s">
        <v>84</v>
      </c>
      <c r="AW4855" s="12" t="s">
        <v>37</v>
      </c>
      <c r="AX4855" s="12" t="s">
        <v>76</v>
      </c>
      <c r="AY4855" s="148" t="s">
        <v>163</v>
      </c>
    </row>
    <row r="4856" spans="2:51" s="13" customFormat="1">
      <c r="B4856" s="153"/>
      <c r="D4856" s="141" t="s">
        <v>176</v>
      </c>
      <c r="E4856" s="154" t="s">
        <v>19</v>
      </c>
      <c r="F4856" s="155" t="s">
        <v>1081</v>
      </c>
      <c r="H4856" s="156">
        <v>3.7050000000000001</v>
      </c>
      <c r="I4856" s="157"/>
      <c r="L4856" s="153"/>
      <c r="M4856" s="158"/>
      <c r="T4856" s="159"/>
      <c r="AT4856" s="154" t="s">
        <v>176</v>
      </c>
      <c r="AU4856" s="154" t="s">
        <v>86</v>
      </c>
      <c r="AV4856" s="13" t="s">
        <v>86</v>
      </c>
      <c r="AW4856" s="13" t="s">
        <v>37</v>
      </c>
      <c r="AX4856" s="13" t="s">
        <v>76</v>
      </c>
      <c r="AY4856" s="154" t="s">
        <v>163</v>
      </c>
    </row>
    <row r="4857" spans="2:51" s="12" customFormat="1">
      <c r="B4857" s="147"/>
      <c r="D4857" s="141" t="s">
        <v>176</v>
      </c>
      <c r="E4857" s="148" t="s">
        <v>19</v>
      </c>
      <c r="F4857" s="149" t="s">
        <v>959</v>
      </c>
      <c r="H4857" s="148" t="s">
        <v>19</v>
      </c>
      <c r="I4857" s="150"/>
      <c r="L4857" s="147"/>
      <c r="M4857" s="151"/>
      <c r="T4857" s="152"/>
      <c r="AT4857" s="148" t="s">
        <v>176</v>
      </c>
      <c r="AU4857" s="148" t="s">
        <v>86</v>
      </c>
      <c r="AV4857" s="12" t="s">
        <v>84</v>
      </c>
      <c r="AW4857" s="12" t="s">
        <v>37</v>
      </c>
      <c r="AX4857" s="12" t="s">
        <v>76</v>
      </c>
      <c r="AY4857" s="148" t="s">
        <v>163</v>
      </c>
    </row>
    <row r="4858" spans="2:51" s="13" customFormat="1">
      <c r="B4858" s="153"/>
      <c r="D4858" s="141" t="s">
        <v>176</v>
      </c>
      <c r="E4858" s="154" t="s">
        <v>19</v>
      </c>
      <c r="F4858" s="155" t="s">
        <v>1068</v>
      </c>
      <c r="H4858" s="156">
        <v>15.61</v>
      </c>
      <c r="I4858" s="157"/>
      <c r="L4858" s="153"/>
      <c r="M4858" s="158"/>
      <c r="T4858" s="159"/>
      <c r="AT4858" s="154" t="s">
        <v>176</v>
      </c>
      <c r="AU4858" s="154" t="s">
        <v>86</v>
      </c>
      <c r="AV4858" s="13" t="s">
        <v>86</v>
      </c>
      <c r="AW4858" s="13" t="s">
        <v>37</v>
      </c>
      <c r="AX4858" s="13" t="s">
        <v>76</v>
      </c>
      <c r="AY4858" s="154" t="s">
        <v>163</v>
      </c>
    </row>
    <row r="4859" spans="2:51" s="12" customFormat="1">
      <c r="B4859" s="147"/>
      <c r="D4859" s="141" t="s">
        <v>176</v>
      </c>
      <c r="E4859" s="148" t="s">
        <v>19</v>
      </c>
      <c r="F4859" s="149" t="s">
        <v>960</v>
      </c>
      <c r="H4859" s="148" t="s">
        <v>19</v>
      </c>
      <c r="I4859" s="150"/>
      <c r="L4859" s="147"/>
      <c r="M4859" s="151"/>
      <c r="T4859" s="152"/>
      <c r="AT4859" s="148" t="s">
        <v>176</v>
      </c>
      <c r="AU4859" s="148" t="s">
        <v>86</v>
      </c>
      <c r="AV4859" s="12" t="s">
        <v>84</v>
      </c>
      <c r="AW4859" s="12" t="s">
        <v>37</v>
      </c>
      <c r="AX4859" s="12" t="s">
        <v>76</v>
      </c>
      <c r="AY4859" s="148" t="s">
        <v>163</v>
      </c>
    </row>
    <row r="4860" spans="2:51" s="13" customFormat="1">
      <c r="B4860" s="153"/>
      <c r="D4860" s="141" t="s">
        <v>176</v>
      </c>
      <c r="E4860" s="154" t="s">
        <v>19</v>
      </c>
      <c r="F4860" s="155" t="s">
        <v>1069</v>
      </c>
      <c r="H4860" s="156">
        <v>18.010000000000002</v>
      </c>
      <c r="I4860" s="157"/>
      <c r="L4860" s="153"/>
      <c r="M4860" s="158"/>
      <c r="T4860" s="159"/>
      <c r="AT4860" s="154" t="s">
        <v>176</v>
      </c>
      <c r="AU4860" s="154" t="s">
        <v>86</v>
      </c>
      <c r="AV4860" s="13" t="s">
        <v>86</v>
      </c>
      <c r="AW4860" s="13" t="s">
        <v>37</v>
      </c>
      <c r="AX4860" s="13" t="s">
        <v>76</v>
      </c>
      <c r="AY4860" s="154" t="s">
        <v>163</v>
      </c>
    </row>
    <row r="4861" spans="2:51" s="12" customFormat="1">
      <c r="B4861" s="147"/>
      <c r="D4861" s="141" t="s">
        <v>176</v>
      </c>
      <c r="E4861" s="148" t="s">
        <v>19</v>
      </c>
      <c r="F4861" s="149" t="s">
        <v>962</v>
      </c>
      <c r="H4861" s="148" t="s">
        <v>19</v>
      </c>
      <c r="I4861" s="150"/>
      <c r="L4861" s="147"/>
      <c r="M4861" s="151"/>
      <c r="T4861" s="152"/>
      <c r="AT4861" s="148" t="s">
        <v>176</v>
      </c>
      <c r="AU4861" s="148" t="s">
        <v>86</v>
      </c>
      <c r="AV4861" s="12" t="s">
        <v>84</v>
      </c>
      <c r="AW4861" s="12" t="s">
        <v>37</v>
      </c>
      <c r="AX4861" s="12" t="s">
        <v>76</v>
      </c>
      <c r="AY4861" s="148" t="s">
        <v>163</v>
      </c>
    </row>
    <row r="4862" spans="2:51" s="13" customFormat="1">
      <c r="B4862" s="153"/>
      <c r="D4862" s="141" t="s">
        <v>176</v>
      </c>
      <c r="E4862" s="154" t="s">
        <v>19</v>
      </c>
      <c r="F4862" s="155" t="s">
        <v>1082</v>
      </c>
      <c r="H4862" s="156">
        <v>13.253</v>
      </c>
      <c r="I4862" s="157"/>
      <c r="L4862" s="153"/>
      <c r="M4862" s="158"/>
      <c r="T4862" s="159"/>
      <c r="AT4862" s="154" t="s">
        <v>176</v>
      </c>
      <c r="AU4862" s="154" t="s">
        <v>86</v>
      </c>
      <c r="AV4862" s="13" t="s">
        <v>86</v>
      </c>
      <c r="AW4862" s="13" t="s">
        <v>37</v>
      </c>
      <c r="AX4862" s="13" t="s">
        <v>76</v>
      </c>
      <c r="AY4862" s="154" t="s">
        <v>163</v>
      </c>
    </row>
    <row r="4863" spans="2:51" s="12" customFormat="1">
      <c r="B4863" s="147"/>
      <c r="D4863" s="141" t="s">
        <v>176</v>
      </c>
      <c r="E4863" s="148" t="s">
        <v>19</v>
      </c>
      <c r="F4863" s="149" t="s">
        <v>965</v>
      </c>
      <c r="H4863" s="148" t="s">
        <v>19</v>
      </c>
      <c r="I4863" s="150"/>
      <c r="L4863" s="147"/>
      <c r="M4863" s="151"/>
      <c r="T4863" s="152"/>
      <c r="AT4863" s="148" t="s">
        <v>176</v>
      </c>
      <c r="AU4863" s="148" t="s">
        <v>86</v>
      </c>
      <c r="AV4863" s="12" t="s">
        <v>84</v>
      </c>
      <c r="AW4863" s="12" t="s">
        <v>37</v>
      </c>
      <c r="AX4863" s="12" t="s">
        <v>76</v>
      </c>
      <c r="AY4863" s="148" t="s">
        <v>163</v>
      </c>
    </row>
    <row r="4864" spans="2:51" s="13" customFormat="1">
      <c r="B4864" s="153"/>
      <c r="D4864" s="141" t="s">
        <v>176</v>
      </c>
      <c r="E4864" s="154" t="s">
        <v>19</v>
      </c>
      <c r="F4864" s="155" t="s">
        <v>1083</v>
      </c>
      <c r="H4864" s="156">
        <v>9.9879999999999995</v>
      </c>
      <c r="I4864" s="157"/>
      <c r="L4864" s="153"/>
      <c r="M4864" s="158"/>
      <c r="T4864" s="159"/>
      <c r="AT4864" s="154" t="s">
        <v>176</v>
      </c>
      <c r="AU4864" s="154" t="s">
        <v>86</v>
      </c>
      <c r="AV4864" s="13" t="s">
        <v>86</v>
      </c>
      <c r="AW4864" s="13" t="s">
        <v>37</v>
      </c>
      <c r="AX4864" s="13" t="s">
        <v>76</v>
      </c>
      <c r="AY4864" s="154" t="s">
        <v>163</v>
      </c>
    </row>
    <row r="4865" spans="2:65" s="12" customFormat="1">
      <c r="B4865" s="147"/>
      <c r="D4865" s="141" t="s">
        <v>176</v>
      </c>
      <c r="E4865" s="148" t="s">
        <v>19</v>
      </c>
      <c r="F4865" s="149" t="s">
        <v>967</v>
      </c>
      <c r="H4865" s="148" t="s">
        <v>19</v>
      </c>
      <c r="I4865" s="150"/>
      <c r="L4865" s="147"/>
      <c r="M4865" s="151"/>
      <c r="T4865" s="152"/>
      <c r="AT4865" s="148" t="s">
        <v>176</v>
      </c>
      <c r="AU4865" s="148" t="s">
        <v>86</v>
      </c>
      <c r="AV4865" s="12" t="s">
        <v>84</v>
      </c>
      <c r="AW4865" s="12" t="s">
        <v>37</v>
      </c>
      <c r="AX4865" s="12" t="s">
        <v>76</v>
      </c>
      <c r="AY4865" s="148" t="s">
        <v>163</v>
      </c>
    </row>
    <row r="4866" spans="2:65" s="13" customFormat="1" ht="20.399999999999999">
      <c r="B4866" s="153"/>
      <c r="D4866" s="141" t="s">
        <v>176</v>
      </c>
      <c r="E4866" s="154" t="s">
        <v>19</v>
      </c>
      <c r="F4866" s="155" t="s">
        <v>1084</v>
      </c>
      <c r="H4866" s="156">
        <v>73.92</v>
      </c>
      <c r="I4866" s="157"/>
      <c r="L4866" s="153"/>
      <c r="M4866" s="158"/>
      <c r="T4866" s="159"/>
      <c r="AT4866" s="154" t="s">
        <v>176</v>
      </c>
      <c r="AU4866" s="154" t="s">
        <v>86</v>
      </c>
      <c r="AV4866" s="13" t="s">
        <v>86</v>
      </c>
      <c r="AW4866" s="13" t="s">
        <v>37</v>
      </c>
      <c r="AX4866" s="13" t="s">
        <v>76</v>
      </c>
      <c r="AY4866" s="154" t="s">
        <v>163</v>
      </c>
    </row>
    <row r="4867" spans="2:65" s="12" customFormat="1">
      <c r="B4867" s="147"/>
      <c r="D4867" s="141" t="s">
        <v>176</v>
      </c>
      <c r="E4867" s="148" t="s">
        <v>19</v>
      </c>
      <c r="F4867" s="149" t="s">
        <v>969</v>
      </c>
      <c r="H4867" s="148" t="s">
        <v>19</v>
      </c>
      <c r="I4867" s="150"/>
      <c r="L4867" s="147"/>
      <c r="M4867" s="151"/>
      <c r="T4867" s="152"/>
      <c r="AT4867" s="148" t="s">
        <v>176</v>
      </c>
      <c r="AU4867" s="148" t="s">
        <v>86</v>
      </c>
      <c r="AV4867" s="12" t="s">
        <v>84</v>
      </c>
      <c r="AW4867" s="12" t="s">
        <v>37</v>
      </c>
      <c r="AX4867" s="12" t="s">
        <v>76</v>
      </c>
      <c r="AY4867" s="148" t="s">
        <v>163</v>
      </c>
    </row>
    <row r="4868" spans="2:65" s="13" customFormat="1">
      <c r="B4868" s="153"/>
      <c r="D4868" s="141" t="s">
        <v>176</v>
      </c>
      <c r="E4868" s="154" t="s">
        <v>19</v>
      </c>
      <c r="F4868" s="155" t="s">
        <v>1073</v>
      </c>
      <c r="H4868" s="156">
        <v>73</v>
      </c>
      <c r="I4868" s="157"/>
      <c r="L4868" s="153"/>
      <c r="M4868" s="158"/>
      <c r="T4868" s="159"/>
      <c r="AT4868" s="154" t="s">
        <v>176</v>
      </c>
      <c r="AU4868" s="154" t="s">
        <v>86</v>
      </c>
      <c r="AV4868" s="13" t="s">
        <v>86</v>
      </c>
      <c r="AW4868" s="13" t="s">
        <v>37</v>
      </c>
      <c r="AX4868" s="13" t="s">
        <v>76</v>
      </c>
      <c r="AY4868" s="154" t="s">
        <v>163</v>
      </c>
    </row>
    <row r="4869" spans="2:65" s="15" customFormat="1">
      <c r="B4869" s="177"/>
      <c r="D4869" s="141" t="s">
        <v>176</v>
      </c>
      <c r="E4869" s="178" t="s">
        <v>19</v>
      </c>
      <c r="F4869" s="179" t="s">
        <v>657</v>
      </c>
      <c r="H4869" s="180">
        <v>519.029</v>
      </c>
      <c r="I4869" s="181"/>
      <c r="L4869" s="177"/>
      <c r="M4869" s="182"/>
      <c r="T4869" s="183"/>
      <c r="AT4869" s="178" t="s">
        <v>176</v>
      </c>
      <c r="AU4869" s="178" t="s">
        <v>86</v>
      </c>
      <c r="AV4869" s="15" t="s">
        <v>184</v>
      </c>
      <c r="AW4869" s="15" t="s">
        <v>37</v>
      </c>
      <c r="AX4869" s="15" t="s">
        <v>76</v>
      </c>
      <c r="AY4869" s="178" t="s">
        <v>163</v>
      </c>
    </row>
    <row r="4870" spans="2:65" s="12" customFormat="1" ht="30.6">
      <c r="B4870" s="147"/>
      <c r="D4870" s="141" t="s">
        <v>176</v>
      </c>
      <c r="E4870" s="148" t="s">
        <v>19</v>
      </c>
      <c r="F4870" s="149" t="s">
        <v>797</v>
      </c>
      <c r="H4870" s="148" t="s">
        <v>19</v>
      </c>
      <c r="I4870" s="150"/>
      <c r="L4870" s="147"/>
      <c r="M4870" s="151"/>
      <c r="T4870" s="152"/>
      <c r="AT4870" s="148" t="s">
        <v>176</v>
      </c>
      <c r="AU4870" s="148" t="s">
        <v>86</v>
      </c>
      <c r="AV4870" s="12" t="s">
        <v>84</v>
      </c>
      <c r="AW4870" s="12" t="s">
        <v>37</v>
      </c>
      <c r="AX4870" s="12" t="s">
        <v>76</v>
      </c>
      <c r="AY4870" s="148" t="s">
        <v>163</v>
      </c>
    </row>
    <row r="4871" spans="2:65" s="12" customFormat="1">
      <c r="B4871" s="147"/>
      <c r="D4871" s="141" t="s">
        <v>176</v>
      </c>
      <c r="E4871" s="148" t="s">
        <v>19</v>
      </c>
      <c r="F4871" s="149" t="s">
        <v>701</v>
      </c>
      <c r="H4871" s="148" t="s">
        <v>19</v>
      </c>
      <c r="I4871" s="150"/>
      <c r="L4871" s="147"/>
      <c r="M4871" s="151"/>
      <c r="T4871" s="152"/>
      <c r="AT4871" s="148" t="s">
        <v>176</v>
      </c>
      <c r="AU4871" s="148" t="s">
        <v>86</v>
      </c>
      <c r="AV4871" s="12" t="s">
        <v>84</v>
      </c>
      <c r="AW4871" s="12" t="s">
        <v>37</v>
      </c>
      <c r="AX4871" s="12" t="s">
        <v>76</v>
      </c>
      <c r="AY4871" s="148" t="s">
        <v>163</v>
      </c>
    </row>
    <row r="4872" spans="2:65" s="13" customFormat="1">
      <c r="B4872" s="153"/>
      <c r="D4872" s="141" t="s">
        <v>176</v>
      </c>
      <c r="E4872" s="154" t="s">
        <v>19</v>
      </c>
      <c r="F4872" s="155" t="s">
        <v>2770</v>
      </c>
      <c r="H4872" s="156">
        <v>8.4</v>
      </c>
      <c r="I4872" s="157"/>
      <c r="L4872" s="153"/>
      <c r="M4872" s="158"/>
      <c r="T4872" s="159"/>
      <c r="AT4872" s="154" t="s">
        <v>176</v>
      </c>
      <c r="AU4872" s="154" t="s">
        <v>86</v>
      </c>
      <c r="AV4872" s="13" t="s">
        <v>86</v>
      </c>
      <c r="AW4872" s="13" t="s">
        <v>37</v>
      </c>
      <c r="AX4872" s="13" t="s">
        <v>76</v>
      </c>
      <c r="AY4872" s="154" t="s">
        <v>163</v>
      </c>
    </row>
    <row r="4873" spans="2:65" s="15" customFormat="1">
      <c r="B4873" s="177"/>
      <c r="D4873" s="141" t="s">
        <v>176</v>
      </c>
      <c r="E4873" s="178" t="s">
        <v>19</v>
      </c>
      <c r="F4873" s="179" t="s">
        <v>657</v>
      </c>
      <c r="H4873" s="180">
        <v>8.4</v>
      </c>
      <c r="I4873" s="181"/>
      <c r="L4873" s="177"/>
      <c r="M4873" s="182"/>
      <c r="T4873" s="183"/>
      <c r="AT4873" s="178" t="s">
        <v>176</v>
      </c>
      <c r="AU4873" s="178" t="s">
        <v>86</v>
      </c>
      <c r="AV4873" s="15" t="s">
        <v>184</v>
      </c>
      <c r="AW4873" s="15" t="s">
        <v>37</v>
      </c>
      <c r="AX4873" s="15" t="s">
        <v>76</v>
      </c>
      <c r="AY4873" s="178" t="s">
        <v>163</v>
      </c>
    </row>
    <row r="4874" spans="2:65" s="14" customFormat="1">
      <c r="B4874" s="160"/>
      <c r="D4874" s="141" t="s">
        <v>176</v>
      </c>
      <c r="E4874" s="161" t="s">
        <v>19</v>
      </c>
      <c r="F4874" s="162" t="s">
        <v>178</v>
      </c>
      <c r="H4874" s="163">
        <v>1283.2560000000001</v>
      </c>
      <c r="I4874" s="164"/>
      <c r="L4874" s="160"/>
      <c r="M4874" s="165"/>
      <c r="T4874" s="166"/>
      <c r="AT4874" s="161" t="s">
        <v>176</v>
      </c>
      <c r="AU4874" s="161" t="s">
        <v>86</v>
      </c>
      <c r="AV4874" s="14" t="s">
        <v>170</v>
      </c>
      <c r="AW4874" s="14" t="s">
        <v>37</v>
      </c>
      <c r="AX4874" s="14" t="s">
        <v>84</v>
      </c>
      <c r="AY4874" s="161" t="s">
        <v>163</v>
      </c>
    </row>
    <row r="4875" spans="2:65" s="11" customFormat="1" ht="22.8" customHeight="1">
      <c r="B4875" s="116"/>
      <c r="D4875" s="117" t="s">
        <v>75</v>
      </c>
      <c r="E4875" s="126" t="s">
        <v>2828</v>
      </c>
      <c r="F4875" s="126" t="s">
        <v>2829</v>
      </c>
      <c r="I4875" s="119"/>
      <c r="J4875" s="127">
        <f>BK4875</f>
        <v>0</v>
      </c>
      <c r="L4875" s="116"/>
      <c r="M4875" s="121"/>
      <c r="P4875" s="122">
        <f>SUM(P4876:P4908)</f>
        <v>0</v>
      </c>
      <c r="R4875" s="122">
        <f>SUM(R4876:R4908)</f>
        <v>0</v>
      </c>
      <c r="T4875" s="123">
        <f>SUM(T4876:T4908)</f>
        <v>0</v>
      </c>
      <c r="AR4875" s="117" t="s">
        <v>86</v>
      </c>
      <c r="AT4875" s="124" t="s">
        <v>75</v>
      </c>
      <c r="AU4875" s="124" t="s">
        <v>84</v>
      </c>
      <c r="AY4875" s="117" t="s">
        <v>163</v>
      </c>
      <c r="BK4875" s="125">
        <f>SUM(BK4876:BK4908)</f>
        <v>0</v>
      </c>
    </row>
    <row r="4876" spans="2:65" s="1" customFormat="1" ht="24.15" customHeight="1">
      <c r="B4876" s="33"/>
      <c r="C4876" s="128" t="s">
        <v>2830</v>
      </c>
      <c r="D4876" s="128" t="s">
        <v>165</v>
      </c>
      <c r="E4876" s="129" t="s">
        <v>2831</v>
      </c>
      <c r="F4876" s="130" t="s">
        <v>2832</v>
      </c>
      <c r="G4876" s="131" t="s">
        <v>168</v>
      </c>
      <c r="H4876" s="132">
        <v>2</v>
      </c>
      <c r="I4876" s="133"/>
      <c r="J4876" s="134">
        <f>ROUND(I4876*H4876,2)</f>
        <v>0</v>
      </c>
      <c r="K4876" s="130" t="s">
        <v>19</v>
      </c>
      <c r="L4876" s="33"/>
      <c r="M4876" s="135" t="s">
        <v>19</v>
      </c>
      <c r="N4876" s="136" t="s">
        <v>47</v>
      </c>
      <c r="P4876" s="137">
        <f>O4876*H4876</f>
        <v>0</v>
      </c>
      <c r="Q4876" s="137">
        <v>0</v>
      </c>
      <c r="R4876" s="137">
        <f>Q4876*H4876</f>
        <v>0</v>
      </c>
      <c r="S4876" s="137">
        <v>0</v>
      </c>
      <c r="T4876" s="138">
        <f>S4876*H4876</f>
        <v>0</v>
      </c>
      <c r="AR4876" s="139" t="s">
        <v>302</v>
      </c>
      <c r="AT4876" s="139" t="s">
        <v>165</v>
      </c>
      <c r="AU4876" s="139" t="s">
        <v>86</v>
      </c>
      <c r="AY4876" s="18" t="s">
        <v>163</v>
      </c>
      <c r="BE4876" s="140">
        <f>IF(N4876="základní",J4876,0)</f>
        <v>0</v>
      </c>
      <c r="BF4876" s="140">
        <f>IF(N4876="snížená",J4876,0)</f>
        <v>0</v>
      </c>
      <c r="BG4876" s="140">
        <f>IF(N4876="zákl. přenesená",J4876,0)</f>
        <v>0</v>
      </c>
      <c r="BH4876" s="140">
        <f>IF(N4876="sníž. přenesená",J4876,0)</f>
        <v>0</v>
      </c>
      <c r="BI4876" s="140">
        <f>IF(N4876="nulová",J4876,0)</f>
        <v>0</v>
      </c>
      <c r="BJ4876" s="18" t="s">
        <v>84</v>
      </c>
      <c r="BK4876" s="140">
        <f>ROUND(I4876*H4876,2)</f>
        <v>0</v>
      </c>
      <c r="BL4876" s="18" t="s">
        <v>302</v>
      </c>
      <c r="BM4876" s="139" t="s">
        <v>2833</v>
      </c>
    </row>
    <row r="4877" spans="2:65" s="1" customFormat="1" ht="19.2">
      <c r="B4877" s="33"/>
      <c r="D4877" s="141" t="s">
        <v>172</v>
      </c>
      <c r="F4877" s="142" t="s">
        <v>2832</v>
      </c>
      <c r="I4877" s="143"/>
      <c r="L4877" s="33"/>
      <c r="M4877" s="144"/>
      <c r="T4877" s="54"/>
      <c r="AT4877" s="18" t="s">
        <v>172</v>
      </c>
      <c r="AU4877" s="18" t="s">
        <v>86</v>
      </c>
    </row>
    <row r="4878" spans="2:65" s="12" customFormat="1">
      <c r="B4878" s="147"/>
      <c r="D4878" s="141" t="s">
        <v>176</v>
      </c>
      <c r="E4878" s="148" t="s">
        <v>19</v>
      </c>
      <c r="F4878" s="149" t="s">
        <v>1370</v>
      </c>
      <c r="H4878" s="148" t="s">
        <v>19</v>
      </c>
      <c r="I4878" s="150"/>
      <c r="L4878" s="147"/>
      <c r="M4878" s="151"/>
      <c r="T4878" s="152"/>
      <c r="AT4878" s="148" t="s">
        <v>176</v>
      </c>
      <c r="AU4878" s="148" t="s">
        <v>86</v>
      </c>
      <c r="AV4878" s="12" t="s">
        <v>84</v>
      </c>
      <c r="AW4878" s="12" t="s">
        <v>37</v>
      </c>
      <c r="AX4878" s="12" t="s">
        <v>76</v>
      </c>
      <c r="AY4878" s="148" t="s">
        <v>163</v>
      </c>
    </row>
    <row r="4879" spans="2:65" s="12" customFormat="1">
      <c r="B4879" s="147"/>
      <c r="D4879" s="141" t="s">
        <v>176</v>
      </c>
      <c r="E4879" s="148" t="s">
        <v>19</v>
      </c>
      <c r="F4879" s="149" t="s">
        <v>1286</v>
      </c>
      <c r="H4879" s="148" t="s">
        <v>19</v>
      </c>
      <c r="I4879" s="150"/>
      <c r="L4879" s="147"/>
      <c r="M4879" s="151"/>
      <c r="T4879" s="152"/>
      <c r="AT4879" s="148" t="s">
        <v>176</v>
      </c>
      <c r="AU4879" s="148" t="s">
        <v>86</v>
      </c>
      <c r="AV4879" s="12" t="s">
        <v>84</v>
      </c>
      <c r="AW4879" s="12" t="s">
        <v>37</v>
      </c>
      <c r="AX4879" s="12" t="s">
        <v>76</v>
      </c>
      <c r="AY4879" s="148" t="s">
        <v>163</v>
      </c>
    </row>
    <row r="4880" spans="2:65" s="12" customFormat="1">
      <c r="B4880" s="147"/>
      <c r="D4880" s="141" t="s">
        <v>176</v>
      </c>
      <c r="E4880" s="148" t="s">
        <v>19</v>
      </c>
      <c r="F4880" s="149" t="s">
        <v>594</v>
      </c>
      <c r="H4880" s="148" t="s">
        <v>19</v>
      </c>
      <c r="I4880" s="150"/>
      <c r="L4880" s="147"/>
      <c r="M4880" s="151"/>
      <c r="T4880" s="152"/>
      <c r="AT4880" s="148" t="s">
        <v>176</v>
      </c>
      <c r="AU4880" s="148" t="s">
        <v>86</v>
      </c>
      <c r="AV4880" s="12" t="s">
        <v>84</v>
      </c>
      <c r="AW4880" s="12" t="s">
        <v>37</v>
      </c>
      <c r="AX4880" s="12" t="s">
        <v>76</v>
      </c>
      <c r="AY4880" s="148" t="s">
        <v>163</v>
      </c>
    </row>
    <row r="4881" spans="2:65" s="13" customFormat="1">
      <c r="B4881" s="153"/>
      <c r="D4881" s="141" t="s">
        <v>176</v>
      </c>
      <c r="E4881" s="154" t="s">
        <v>19</v>
      </c>
      <c r="F4881" s="155" t="s">
        <v>86</v>
      </c>
      <c r="H4881" s="156">
        <v>2</v>
      </c>
      <c r="I4881" s="157"/>
      <c r="L4881" s="153"/>
      <c r="M4881" s="158"/>
      <c r="T4881" s="159"/>
      <c r="AT4881" s="154" t="s">
        <v>176</v>
      </c>
      <c r="AU4881" s="154" t="s">
        <v>86</v>
      </c>
      <c r="AV4881" s="13" t="s">
        <v>86</v>
      </c>
      <c r="AW4881" s="13" t="s">
        <v>37</v>
      </c>
      <c r="AX4881" s="13" t="s">
        <v>76</v>
      </c>
      <c r="AY4881" s="154" t="s">
        <v>163</v>
      </c>
    </row>
    <row r="4882" spans="2:65" s="14" customFormat="1">
      <c r="B4882" s="160"/>
      <c r="D4882" s="141" t="s">
        <v>176</v>
      </c>
      <c r="E4882" s="161" t="s">
        <v>19</v>
      </c>
      <c r="F4882" s="162" t="s">
        <v>178</v>
      </c>
      <c r="H4882" s="163">
        <v>2</v>
      </c>
      <c r="I4882" s="164"/>
      <c r="L4882" s="160"/>
      <c r="M4882" s="165"/>
      <c r="T4882" s="166"/>
      <c r="AT4882" s="161" t="s">
        <v>176</v>
      </c>
      <c r="AU4882" s="161" t="s">
        <v>86</v>
      </c>
      <c r="AV4882" s="14" t="s">
        <v>170</v>
      </c>
      <c r="AW4882" s="14" t="s">
        <v>37</v>
      </c>
      <c r="AX4882" s="14" t="s">
        <v>84</v>
      </c>
      <c r="AY4882" s="161" t="s">
        <v>163</v>
      </c>
    </row>
    <row r="4883" spans="2:65" s="1" customFormat="1" ht="24.15" customHeight="1">
      <c r="B4883" s="33"/>
      <c r="C4883" s="128" t="s">
        <v>2834</v>
      </c>
      <c r="D4883" s="128" t="s">
        <v>165</v>
      </c>
      <c r="E4883" s="129" t="s">
        <v>2835</v>
      </c>
      <c r="F4883" s="130" t="s">
        <v>2836</v>
      </c>
      <c r="G4883" s="131" t="s">
        <v>168</v>
      </c>
      <c r="H4883" s="132">
        <v>13</v>
      </c>
      <c r="I4883" s="133"/>
      <c r="J4883" s="134">
        <f>ROUND(I4883*H4883,2)</f>
        <v>0</v>
      </c>
      <c r="K4883" s="130" t="s">
        <v>19</v>
      </c>
      <c r="L4883" s="33"/>
      <c r="M4883" s="135" t="s">
        <v>19</v>
      </c>
      <c r="N4883" s="136" t="s">
        <v>47</v>
      </c>
      <c r="P4883" s="137">
        <f>O4883*H4883</f>
        <v>0</v>
      </c>
      <c r="Q4883" s="137">
        <v>0</v>
      </c>
      <c r="R4883" s="137">
        <f>Q4883*H4883</f>
        <v>0</v>
      </c>
      <c r="S4883" s="137">
        <v>0</v>
      </c>
      <c r="T4883" s="138">
        <f>S4883*H4883</f>
        <v>0</v>
      </c>
      <c r="AR4883" s="139" t="s">
        <v>302</v>
      </c>
      <c r="AT4883" s="139" t="s">
        <v>165</v>
      </c>
      <c r="AU4883" s="139" t="s">
        <v>86</v>
      </c>
      <c r="AY4883" s="18" t="s">
        <v>163</v>
      </c>
      <c r="BE4883" s="140">
        <f>IF(N4883="základní",J4883,0)</f>
        <v>0</v>
      </c>
      <c r="BF4883" s="140">
        <f>IF(N4883="snížená",J4883,0)</f>
        <v>0</v>
      </c>
      <c r="BG4883" s="140">
        <f>IF(N4883="zákl. přenesená",J4883,0)</f>
        <v>0</v>
      </c>
      <c r="BH4883" s="140">
        <f>IF(N4883="sníž. přenesená",J4883,0)</f>
        <v>0</v>
      </c>
      <c r="BI4883" s="140">
        <f>IF(N4883="nulová",J4883,0)</f>
        <v>0</v>
      </c>
      <c r="BJ4883" s="18" t="s">
        <v>84</v>
      </c>
      <c r="BK4883" s="140">
        <f>ROUND(I4883*H4883,2)</f>
        <v>0</v>
      </c>
      <c r="BL4883" s="18" t="s">
        <v>302</v>
      </c>
      <c r="BM4883" s="139" t="s">
        <v>2837</v>
      </c>
    </row>
    <row r="4884" spans="2:65" s="1" customFormat="1" ht="19.2">
      <c r="B4884" s="33"/>
      <c r="D4884" s="141" t="s">
        <v>172</v>
      </c>
      <c r="F4884" s="142" t="s">
        <v>2836</v>
      </c>
      <c r="I4884" s="143"/>
      <c r="L4884" s="33"/>
      <c r="M4884" s="144"/>
      <c r="T4884" s="54"/>
      <c r="AT4884" s="18" t="s">
        <v>172</v>
      </c>
      <c r="AU4884" s="18" t="s">
        <v>86</v>
      </c>
    </row>
    <row r="4885" spans="2:65" s="12" customFormat="1">
      <c r="B4885" s="147"/>
      <c r="D4885" s="141" t="s">
        <v>176</v>
      </c>
      <c r="E4885" s="148" t="s">
        <v>19</v>
      </c>
      <c r="F4885" s="149" t="s">
        <v>1370</v>
      </c>
      <c r="H4885" s="148" t="s">
        <v>19</v>
      </c>
      <c r="I4885" s="150"/>
      <c r="L4885" s="147"/>
      <c r="M4885" s="151"/>
      <c r="T4885" s="152"/>
      <c r="AT4885" s="148" t="s">
        <v>176</v>
      </c>
      <c r="AU4885" s="148" t="s">
        <v>86</v>
      </c>
      <c r="AV4885" s="12" t="s">
        <v>84</v>
      </c>
      <c r="AW4885" s="12" t="s">
        <v>37</v>
      </c>
      <c r="AX4885" s="12" t="s">
        <v>76</v>
      </c>
      <c r="AY4885" s="148" t="s">
        <v>163</v>
      </c>
    </row>
    <row r="4886" spans="2:65" s="12" customFormat="1">
      <c r="B4886" s="147"/>
      <c r="D4886" s="141" t="s">
        <v>176</v>
      </c>
      <c r="E4886" s="148" t="s">
        <v>19</v>
      </c>
      <c r="F4886" s="149" t="s">
        <v>1286</v>
      </c>
      <c r="H4886" s="148" t="s">
        <v>19</v>
      </c>
      <c r="I4886" s="150"/>
      <c r="L4886" s="147"/>
      <c r="M4886" s="151"/>
      <c r="T4886" s="152"/>
      <c r="AT4886" s="148" t="s">
        <v>176</v>
      </c>
      <c r="AU4886" s="148" t="s">
        <v>86</v>
      </c>
      <c r="AV4886" s="12" t="s">
        <v>84</v>
      </c>
      <c r="AW4886" s="12" t="s">
        <v>37</v>
      </c>
      <c r="AX4886" s="12" t="s">
        <v>76</v>
      </c>
      <c r="AY4886" s="148" t="s">
        <v>163</v>
      </c>
    </row>
    <row r="4887" spans="2:65" s="12" customFormat="1">
      <c r="B4887" s="147"/>
      <c r="D4887" s="141" t="s">
        <v>176</v>
      </c>
      <c r="E4887" s="148" t="s">
        <v>19</v>
      </c>
      <c r="F4887" s="149" t="s">
        <v>603</v>
      </c>
      <c r="H4887" s="148" t="s">
        <v>19</v>
      </c>
      <c r="I4887" s="150"/>
      <c r="L4887" s="147"/>
      <c r="M4887" s="151"/>
      <c r="T4887" s="152"/>
      <c r="AT4887" s="148" t="s">
        <v>176</v>
      </c>
      <c r="AU4887" s="148" t="s">
        <v>86</v>
      </c>
      <c r="AV4887" s="12" t="s">
        <v>84</v>
      </c>
      <c r="AW4887" s="12" t="s">
        <v>37</v>
      </c>
      <c r="AX4887" s="12" t="s">
        <v>76</v>
      </c>
      <c r="AY4887" s="148" t="s">
        <v>163</v>
      </c>
    </row>
    <row r="4888" spans="2:65" s="13" customFormat="1">
      <c r="B4888" s="153"/>
      <c r="D4888" s="141" t="s">
        <v>176</v>
      </c>
      <c r="E4888" s="154" t="s">
        <v>19</v>
      </c>
      <c r="F4888" s="155" t="s">
        <v>216</v>
      </c>
      <c r="H4888" s="156">
        <v>7</v>
      </c>
      <c r="I4888" s="157"/>
      <c r="L4888" s="153"/>
      <c r="M4888" s="158"/>
      <c r="T4888" s="159"/>
      <c r="AT4888" s="154" t="s">
        <v>176</v>
      </c>
      <c r="AU4888" s="154" t="s">
        <v>86</v>
      </c>
      <c r="AV4888" s="13" t="s">
        <v>86</v>
      </c>
      <c r="AW4888" s="13" t="s">
        <v>37</v>
      </c>
      <c r="AX4888" s="13" t="s">
        <v>76</v>
      </c>
      <c r="AY4888" s="154" t="s">
        <v>163</v>
      </c>
    </row>
    <row r="4889" spans="2:65" s="12" customFormat="1">
      <c r="B4889" s="147"/>
      <c r="D4889" s="141" t="s">
        <v>176</v>
      </c>
      <c r="E4889" s="148" t="s">
        <v>19</v>
      </c>
      <c r="F4889" s="149" t="s">
        <v>1281</v>
      </c>
      <c r="H4889" s="148" t="s">
        <v>19</v>
      </c>
      <c r="I4889" s="150"/>
      <c r="L4889" s="147"/>
      <c r="M4889" s="151"/>
      <c r="T4889" s="152"/>
      <c r="AT4889" s="148" t="s">
        <v>176</v>
      </c>
      <c r="AU4889" s="148" t="s">
        <v>86</v>
      </c>
      <c r="AV4889" s="12" t="s">
        <v>84</v>
      </c>
      <c r="AW4889" s="12" t="s">
        <v>37</v>
      </c>
      <c r="AX4889" s="12" t="s">
        <v>76</v>
      </c>
      <c r="AY4889" s="148" t="s">
        <v>163</v>
      </c>
    </row>
    <row r="4890" spans="2:65" s="12" customFormat="1">
      <c r="B4890" s="147"/>
      <c r="D4890" s="141" t="s">
        <v>176</v>
      </c>
      <c r="E4890" s="148" t="s">
        <v>19</v>
      </c>
      <c r="F4890" s="149" t="s">
        <v>603</v>
      </c>
      <c r="H4890" s="148" t="s">
        <v>19</v>
      </c>
      <c r="I4890" s="150"/>
      <c r="L4890" s="147"/>
      <c r="M4890" s="151"/>
      <c r="T4890" s="152"/>
      <c r="AT4890" s="148" t="s">
        <v>176</v>
      </c>
      <c r="AU4890" s="148" t="s">
        <v>86</v>
      </c>
      <c r="AV4890" s="12" t="s">
        <v>84</v>
      </c>
      <c r="AW4890" s="12" t="s">
        <v>37</v>
      </c>
      <c r="AX4890" s="12" t="s">
        <v>76</v>
      </c>
      <c r="AY4890" s="148" t="s">
        <v>163</v>
      </c>
    </row>
    <row r="4891" spans="2:65" s="13" customFormat="1">
      <c r="B4891" s="153"/>
      <c r="D4891" s="141" t="s">
        <v>176</v>
      </c>
      <c r="E4891" s="154" t="s">
        <v>19</v>
      </c>
      <c r="F4891" s="155" t="s">
        <v>207</v>
      </c>
      <c r="H4891" s="156">
        <v>6</v>
      </c>
      <c r="I4891" s="157"/>
      <c r="L4891" s="153"/>
      <c r="M4891" s="158"/>
      <c r="T4891" s="159"/>
      <c r="AT4891" s="154" t="s">
        <v>176</v>
      </c>
      <c r="AU4891" s="154" t="s">
        <v>86</v>
      </c>
      <c r="AV4891" s="13" t="s">
        <v>86</v>
      </c>
      <c r="AW4891" s="13" t="s">
        <v>37</v>
      </c>
      <c r="AX4891" s="13" t="s">
        <v>76</v>
      </c>
      <c r="AY4891" s="154" t="s">
        <v>163</v>
      </c>
    </row>
    <row r="4892" spans="2:65" s="14" customFormat="1">
      <c r="B4892" s="160"/>
      <c r="D4892" s="141" t="s">
        <v>176</v>
      </c>
      <c r="E4892" s="161" t="s">
        <v>19</v>
      </c>
      <c r="F4892" s="162" t="s">
        <v>178</v>
      </c>
      <c r="H4892" s="163">
        <v>13</v>
      </c>
      <c r="I4892" s="164"/>
      <c r="L4892" s="160"/>
      <c r="M4892" s="165"/>
      <c r="T4892" s="166"/>
      <c r="AT4892" s="161" t="s">
        <v>176</v>
      </c>
      <c r="AU4892" s="161" t="s">
        <v>86</v>
      </c>
      <c r="AV4892" s="14" t="s">
        <v>170</v>
      </c>
      <c r="AW4892" s="14" t="s">
        <v>37</v>
      </c>
      <c r="AX4892" s="14" t="s">
        <v>84</v>
      </c>
      <c r="AY4892" s="161" t="s">
        <v>163</v>
      </c>
    </row>
    <row r="4893" spans="2:65" s="1" customFormat="1" ht="24.15" customHeight="1">
      <c r="B4893" s="33"/>
      <c r="C4893" s="128" t="s">
        <v>2838</v>
      </c>
      <c r="D4893" s="128" t="s">
        <v>165</v>
      </c>
      <c r="E4893" s="129" t="s">
        <v>2839</v>
      </c>
      <c r="F4893" s="130" t="s">
        <v>2840</v>
      </c>
      <c r="G4893" s="131" t="s">
        <v>168</v>
      </c>
      <c r="H4893" s="132">
        <v>2</v>
      </c>
      <c r="I4893" s="133"/>
      <c r="J4893" s="134">
        <f>ROUND(I4893*H4893,2)</f>
        <v>0</v>
      </c>
      <c r="K4893" s="130" t="s">
        <v>19</v>
      </c>
      <c r="L4893" s="33"/>
      <c r="M4893" s="135" t="s">
        <v>19</v>
      </c>
      <c r="N4893" s="136" t="s">
        <v>47</v>
      </c>
      <c r="P4893" s="137">
        <f>O4893*H4893</f>
        <v>0</v>
      </c>
      <c r="Q4893" s="137">
        <v>0</v>
      </c>
      <c r="R4893" s="137">
        <f>Q4893*H4893</f>
        <v>0</v>
      </c>
      <c r="S4893" s="137">
        <v>0</v>
      </c>
      <c r="T4893" s="138">
        <f>S4893*H4893</f>
        <v>0</v>
      </c>
      <c r="AR4893" s="139" t="s">
        <v>302</v>
      </c>
      <c r="AT4893" s="139" t="s">
        <v>165</v>
      </c>
      <c r="AU4893" s="139" t="s">
        <v>86</v>
      </c>
      <c r="AY4893" s="18" t="s">
        <v>163</v>
      </c>
      <c r="BE4893" s="140">
        <f>IF(N4893="základní",J4893,0)</f>
        <v>0</v>
      </c>
      <c r="BF4893" s="140">
        <f>IF(N4893="snížená",J4893,0)</f>
        <v>0</v>
      </c>
      <c r="BG4893" s="140">
        <f>IF(N4893="zákl. přenesená",J4893,0)</f>
        <v>0</v>
      </c>
      <c r="BH4893" s="140">
        <f>IF(N4893="sníž. přenesená",J4893,0)</f>
        <v>0</v>
      </c>
      <c r="BI4893" s="140">
        <f>IF(N4893="nulová",J4893,0)</f>
        <v>0</v>
      </c>
      <c r="BJ4893" s="18" t="s">
        <v>84</v>
      </c>
      <c r="BK4893" s="140">
        <f>ROUND(I4893*H4893,2)</f>
        <v>0</v>
      </c>
      <c r="BL4893" s="18" t="s">
        <v>302</v>
      </c>
      <c r="BM4893" s="139" t="s">
        <v>2841</v>
      </c>
    </row>
    <row r="4894" spans="2:65" s="1" customFormat="1" ht="19.2">
      <c r="B4894" s="33"/>
      <c r="D4894" s="141" t="s">
        <v>172</v>
      </c>
      <c r="F4894" s="142" t="s">
        <v>2840</v>
      </c>
      <c r="I4894" s="143"/>
      <c r="L4894" s="33"/>
      <c r="M4894" s="144"/>
      <c r="T4894" s="54"/>
      <c r="AT4894" s="18" t="s">
        <v>172</v>
      </c>
      <c r="AU4894" s="18" t="s">
        <v>86</v>
      </c>
    </row>
    <row r="4895" spans="2:65" s="12" customFormat="1">
      <c r="B4895" s="147"/>
      <c r="D4895" s="141" t="s">
        <v>176</v>
      </c>
      <c r="E4895" s="148" t="s">
        <v>19</v>
      </c>
      <c r="F4895" s="149" t="s">
        <v>1281</v>
      </c>
      <c r="H4895" s="148" t="s">
        <v>19</v>
      </c>
      <c r="I4895" s="150"/>
      <c r="L4895" s="147"/>
      <c r="M4895" s="151"/>
      <c r="T4895" s="152"/>
      <c r="AT4895" s="148" t="s">
        <v>176</v>
      </c>
      <c r="AU4895" s="148" t="s">
        <v>86</v>
      </c>
      <c r="AV4895" s="12" t="s">
        <v>84</v>
      </c>
      <c r="AW4895" s="12" t="s">
        <v>37</v>
      </c>
      <c r="AX4895" s="12" t="s">
        <v>76</v>
      </c>
      <c r="AY4895" s="148" t="s">
        <v>163</v>
      </c>
    </row>
    <row r="4896" spans="2:65" s="12" customFormat="1">
      <c r="B4896" s="147"/>
      <c r="D4896" s="141" t="s">
        <v>176</v>
      </c>
      <c r="E4896" s="148" t="s">
        <v>19</v>
      </c>
      <c r="F4896" s="149" t="s">
        <v>607</v>
      </c>
      <c r="H4896" s="148" t="s">
        <v>19</v>
      </c>
      <c r="I4896" s="150"/>
      <c r="L4896" s="147"/>
      <c r="M4896" s="151"/>
      <c r="T4896" s="152"/>
      <c r="AT4896" s="148" t="s">
        <v>176</v>
      </c>
      <c r="AU4896" s="148" t="s">
        <v>86</v>
      </c>
      <c r="AV4896" s="12" t="s">
        <v>84</v>
      </c>
      <c r="AW4896" s="12" t="s">
        <v>37</v>
      </c>
      <c r="AX4896" s="12" t="s">
        <v>76</v>
      </c>
      <c r="AY4896" s="148" t="s">
        <v>163</v>
      </c>
    </row>
    <row r="4897" spans="2:65" s="13" customFormat="1">
      <c r="B4897" s="153"/>
      <c r="D4897" s="141" t="s">
        <v>176</v>
      </c>
      <c r="E4897" s="154" t="s">
        <v>19</v>
      </c>
      <c r="F4897" s="155" t="s">
        <v>86</v>
      </c>
      <c r="H4897" s="156">
        <v>2</v>
      </c>
      <c r="I4897" s="157"/>
      <c r="L4897" s="153"/>
      <c r="M4897" s="158"/>
      <c r="T4897" s="159"/>
      <c r="AT4897" s="154" t="s">
        <v>176</v>
      </c>
      <c r="AU4897" s="154" t="s">
        <v>86</v>
      </c>
      <c r="AV4897" s="13" t="s">
        <v>86</v>
      </c>
      <c r="AW4897" s="13" t="s">
        <v>37</v>
      </c>
      <c r="AX4897" s="13" t="s">
        <v>76</v>
      </c>
      <c r="AY4897" s="154" t="s">
        <v>163</v>
      </c>
    </row>
    <row r="4898" spans="2:65" s="14" customFormat="1">
      <c r="B4898" s="160"/>
      <c r="D4898" s="141" t="s">
        <v>176</v>
      </c>
      <c r="E4898" s="161" t="s">
        <v>19</v>
      </c>
      <c r="F4898" s="162" t="s">
        <v>178</v>
      </c>
      <c r="H4898" s="163">
        <v>2</v>
      </c>
      <c r="I4898" s="164"/>
      <c r="L4898" s="160"/>
      <c r="M4898" s="165"/>
      <c r="T4898" s="166"/>
      <c r="AT4898" s="161" t="s">
        <v>176</v>
      </c>
      <c r="AU4898" s="161" t="s">
        <v>86</v>
      </c>
      <c r="AV4898" s="14" t="s">
        <v>170</v>
      </c>
      <c r="AW4898" s="14" t="s">
        <v>37</v>
      </c>
      <c r="AX4898" s="14" t="s">
        <v>84</v>
      </c>
      <c r="AY4898" s="161" t="s">
        <v>163</v>
      </c>
    </row>
    <row r="4899" spans="2:65" s="1" customFormat="1" ht="24.15" customHeight="1">
      <c r="B4899" s="33"/>
      <c r="C4899" s="128" t="s">
        <v>2842</v>
      </c>
      <c r="D4899" s="128" t="s">
        <v>165</v>
      </c>
      <c r="E4899" s="129" t="s">
        <v>2843</v>
      </c>
      <c r="F4899" s="130" t="s">
        <v>2844</v>
      </c>
      <c r="G4899" s="131" t="s">
        <v>168</v>
      </c>
      <c r="H4899" s="132">
        <v>1</v>
      </c>
      <c r="I4899" s="133"/>
      <c r="J4899" s="134">
        <f>ROUND(I4899*H4899,2)</f>
        <v>0</v>
      </c>
      <c r="K4899" s="130" t="s">
        <v>19</v>
      </c>
      <c r="L4899" s="33"/>
      <c r="M4899" s="135" t="s">
        <v>19</v>
      </c>
      <c r="N4899" s="136" t="s">
        <v>47</v>
      </c>
      <c r="P4899" s="137">
        <f>O4899*H4899</f>
        <v>0</v>
      </c>
      <c r="Q4899" s="137">
        <v>0</v>
      </c>
      <c r="R4899" s="137">
        <f>Q4899*H4899</f>
        <v>0</v>
      </c>
      <c r="S4899" s="137">
        <v>0</v>
      </c>
      <c r="T4899" s="138">
        <f>S4899*H4899</f>
        <v>0</v>
      </c>
      <c r="AR4899" s="139" t="s">
        <v>302</v>
      </c>
      <c r="AT4899" s="139" t="s">
        <v>165</v>
      </c>
      <c r="AU4899" s="139" t="s">
        <v>86</v>
      </c>
      <c r="AY4899" s="18" t="s">
        <v>163</v>
      </c>
      <c r="BE4899" s="140">
        <f>IF(N4899="základní",J4899,0)</f>
        <v>0</v>
      </c>
      <c r="BF4899" s="140">
        <f>IF(N4899="snížená",J4899,0)</f>
        <v>0</v>
      </c>
      <c r="BG4899" s="140">
        <f>IF(N4899="zákl. přenesená",J4899,0)</f>
        <v>0</v>
      </c>
      <c r="BH4899" s="140">
        <f>IF(N4899="sníž. přenesená",J4899,0)</f>
        <v>0</v>
      </c>
      <c r="BI4899" s="140">
        <f>IF(N4899="nulová",J4899,0)</f>
        <v>0</v>
      </c>
      <c r="BJ4899" s="18" t="s">
        <v>84</v>
      </c>
      <c r="BK4899" s="140">
        <f>ROUND(I4899*H4899,2)</f>
        <v>0</v>
      </c>
      <c r="BL4899" s="18" t="s">
        <v>302</v>
      </c>
      <c r="BM4899" s="139" t="s">
        <v>2845</v>
      </c>
    </row>
    <row r="4900" spans="2:65" s="1" customFormat="1" ht="19.2">
      <c r="B4900" s="33"/>
      <c r="D4900" s="141" t="s">
        <v>172</v>
      </c>
      <c r="F4900" s="142" t="s">
        <v>2844</v>
      </c>
      <c r="I4900" s="143"/>
      <c r="L4900" s="33"/>
      <c r="M4900" s="144"/>
      <c r="T4900" s="54"/>
      <c r="AT4900" s="18" t="s">
        <v>172</v>
      </c>
      <c r="AU4900" s="18" t="s">
        <v>86</v>
      </c>
    </row>
    <row r="4901" spans="2:65" s="12" customFormat="1">
      <c r="B4901" s="147"/>
      <c r="D4901" s="141" t="s">
        <v>176</v>
      </c>
      <c r="E4901" s="148" t="s">
        <v>19</v>
      </c>
      <c r="F4901" s="149" t="s">
        <v>1370</v>
      </c>
      <c r="H4901" s="148" t="s">
        <v>19</v>
      </c>
      <c r="I4901" s="150"/>
      <c r="L4901" s="147"/>
      <c r="M4901" s="151"/>
      <c r="T4901" s="152"/>
      <c r="AT4901" s="148" t="s">
        <v>176</v>
      </c>
      <c r="AU4901" s="148" t="s">
        <v>86</v>
      </c>
      <c r="AV4901" s="12" t="s">
        <v>84</v>
      </c>
      <c r="AW4901" s="12" t="s">
        <v>37</v>
      </c>
      <c r="AX4901" s="12" t="s">
        <v>76</v>
      </c>
      <c r="AY4901" s="148" t="s">
        <v>163</v>
      </c>
    </row>
    <row r="4902" spans="2:65" s="12" customFormat="1">
      <c r="B4902" s="147"/>
      <c r="D4902" s="141" t="s">
        <v>176</v>
      </c>
      <c r="E4902" s="148" t="s">
        <v>19</v>
      </c>
      <c r="F4902" s="149" t="s">
        <v>1286</v>
      </c>
      <c r="H4902" s="148" t="s">
        <v>19</v>
      </c>
      <c r="I4902" s="150"/>
      <c r="L4902" s="147"/>
      <c r="M4902" s="151"/>
      <c r="T4902" s="152"/>
      <c r="AT4902" s="148" t="s">
        <v>176</v>
      </c>
      <c r="AU4902" s="148" t="s">
        <v>86</v>
      </c>
      <c r="AV4902" s="12" t="s">
        <v>84</v>
      </c>
      <c r="AW4902" s="12" t="s">
        <v>37</v>
      </c>
      <c r="AX4902" s="12" t="s">
        <v>76</v>
      </c>
      <c r="AY4902" s="148" t="s">
        <v>163</v>
      </c>
    </row>
    <row r="4903" spans="2:65" s="12" customFormat="1">
      <c r="B4903" s="147"/>
      <c r="D4903" s="141" t="s">
        <v>176</v>
      </c>
      <c r="E4903" s="148" t="s">
        <v>19</v>
      </c>
      <c r="F4903" s="149" t="s">
        <v>610</v>
      </c>
      <c r="H4903" s="148" t="s">
        <v>19</v>
      </c>
      <c r="I4903" s="150"/>
      <c r="L4903" s="147"/>
      <c r="M4903" s="151"/>
      <c r="T4903" s="152"/>
      <c r="AT4903" s="148" t="s">
        <v>176</v>
      </c>
      <c r="AU4903" s="148" t="s">
        <v>86</v>
      </c>
      <c r="AV4903" s="12" t="s">
        <v>84</v>
      </c>
      <c r="AW4903" s="12" t="s">
        <v>37</v>
      </c>
      <c r="AX4903" s="12" t="s">
        <v>76</v>
      </c>
      <c r="AY4903" s="148" t="s">
        <v>163</v>
      </c>
    </row>
    <row r="4904" spans="2:65" s="13" customFormat="1">
      <c r="B4904" s="153"/>
      <c r="D4904" s="141" t="s">
        <v>176</v>
      </c>
      <c r="E4904" s="154" t="s">
        <v>19</v>
      </c>
      <c r="F4904" s="155" t="s">
        <v>84</v>
      </c>
      <c r="H4904" s="156">
        <v>1</v>
      </c>
      <c r="I4904" s="157"/>
      <c r="L4904" s="153"/>
      <c r="M4904" s="158"/>
      <c r="T4904" s="159"/>
      <c r="AT4904" s="154" t="s">
        <v>176</v>
      </c>
      <c r="AU4904" s="154" t="s">
        <v>86</v>
      </c>
      <c r="AV4904" s="13" t="s">
        <v>86</v>
      </c>
      <c r="AW4904" s="13" t="s">
        <v>37</v>
      </c>
      <c r="AX4904" s="13" t="s">
        <v>76</v>
      </c>
      <c r="AY4904" s="154" t="s">
        <v>163</v>
      </c>
    </row>
    <row r="4905" spans="2:65" s="14" customFormat="1">
      <c r="B4905" s="160"/>
      <c r="D4905" s="141" t="s">
        <v>176</v>
      </c>
      <c r="E4905" s="161" t="s">
        <v>19</v>
      </c>
      <c r="F4905" s="162" t="s">
        <v>178</v>
      </c>
      <c r="H4905" s="163">
        <v>1</v>
      </c>
      <c r="I4905" s="164"/>
      <c r="L4905" s="160"/>
      <c r="M4905" s="165"/>
      <c r="T4905" s="166"/>
      <c r="AT4905" s="161" t="s">
        <v>176</v>
      </c>
      <c r="AU4905" s="161" t="s">
        <v>86</v>
      </c>
      <c r="AV4905" s="14" t="s">
        <v>170</v>
      </c>
      <c r="AW4905" s="14" t="s">
        <v>37</v>
      </c>
      <c r="AX4905" s="14" t="s">
        <v>84</v>
      </c>
      <c r="AY4905" s="161" t="s">
        <v>163</v>
      </c>
    </row>
    <row r="4906" spans="2:65" s="1" customFormat="1" ht="24.15" customHeight="1">
      <c r="B4906" s="33"/>
      <c r="C4906" s="128" t="s">
        <v>2846</v>
      </c>
      <c r="D4906" s="128" t="s">
        <v>165</v>
      </c>
      <c r="E4906" s="129" t="s">
        <v>2847</v>
      </c>
      <c r="F4906" s="130" t="s">
        <v>2848</v>
      </c>
      <c r="G4906" s="131" t="s">
        <v>1696</v>
      </c>
      <c r="H4906" s="185"/>
      <c r="I4906" s="133"/>
      <c r="J4906" s="134">
        <f>ROUND(I4906*H4906,2)</f>
        <v>0</v>
      </c>
      <c r="K4906" s="130" t="s">
        <v>169</v>
      </c>
      <c r="L4906" s="33"/>
      <c r="M4906" s="135" t="s">
        <v>19</v>
      </c>
      <c r="N4906" s="136" t="s">
        <v>47</v>
      </c>
      <c r="P4906" s="137">
        <f>O4906*H4906</f>
        <v>0</v>
      </c>
      <c r="Q4906" s="137">
        <v>0</v>
      </c>
      <c r="R4906" s="137">
        <f>Q4906*H4906</f>
        <v>0</v>
      </c>
      <c r="S4906" s="137">
        <v>0</v>
      </c>
      <c r="T4906" s="138">
        <f>S4906*H4906</f>
        <v>0</v>
      </c>
      <c r="AR4906" s="139" t="s">
        <v>302</v>
      </c>
      <c r="AT4906" s="139" t="s">
        <v>165</v>
      </c>
      <c r="AU4906" s="139" t="s">
        <v>86</v>
      </c>
      <c r="AY4906" s="18" t="s">
        <v>163</v>
      </c>
      <c r="BE4906" s="140">
        <f>IF(N4906="základní",J4906,0)</f>
        <v>0</v>
      </c>
      <c r="BF4906" s="140">
        <f>IF(N4906="snížená",J4906,0)</f>
        <v>0</v>
      </c>
      <c r="BG4906" s="140">
        <f>IF(N4906="zákl. přenesená",J4906,0)</f>
        <v>0</v>
      </c>
      <c r="BH4906" s="140">
        <f>IF(N4906="sníž. přenesená",J4906,0)</f>
        <v>0</v>
      </c>
      <c r="BI4906" s="140">
        <f>IF(N4906="nulová",J4906,0)</f>
        <v>0</v>
      </c>
      <c r="BJ4906" s="18" t="s">
        <v>84</v>
      </c>
      <c r="BK4906" s="140">
        <f>ROUND(I4906*H4906,2)</f>
        <v>0</v>
      </c>
      <c r="BL4906" s="18" t="s">
        <v>302</v>
      </c>
      <c r="BM4906" s="139" t="s">
        <v>2849</v>
      </c>
    </row>
    <row r="4907" spans="2:65" s="1" customFormat="1" ht="28.8">
      <c r="B4907" s="33"/>
      <c r="D4907" s="141" t="s">
        <v>172</v>
      </c>
      <c r="F4907" s="142" t="s">
        <v>2850</v>
      </c>
      <c r="I4907" s="143"/>
      <c r="L4907" s="33"/>
      <c r="M4907" s="144"/>
      <c r="T4907" s="54"/>
      <c r="AT4907" s="18" t="s">
        <v>172</v>
      </c>
      <c r="AU4907" s="18" t="s">
        <v>86</v>
      </c>
    </row>
    <row r="4908" spans="2:65" s="1" customFormat="1">
      <c r="B4908" s="33"/>
      <c r="D4908" s="145" t="s">
        <v>174</v>
      </c>
      <c r="F4908" s="146" t="s">
        <v>2851</v>
      </c>
      <c r="I4908" s="143"/>
      <c r="L4908" s="33"/>
      <c r="M4908" s="144"/>
      <c r="T4908" s="54"/>
      <c r="AT4908" s="18" t="s">
        <v>174</v>
      </c>
      <c r="AU4908" s="18" t="s">
        <v>86</v>
      </c>
    </row>
    <row r="4909" spans="2:65" s="11" customFormat="1" ht="22.8" customHeight="1">
      <c r="B4909" s="116"/>
      <c r="D4909" s="117" t="s">
        <v>75</v>
      </c>
      <c r="E4909" s="126" t="s">
        <v>2852</v>
      </c>
      <c r="F4909" s="126" t="s">
        <v>2853</v>
      </c>
      <c r="I4909" s="119"/>
      <c r="J4909" s="127">
        <f>BK4909</f>
        <v>0</v>
      </c>
      <c r="L4909" s="116"/>
      <c r="M4909" s="121"/>
      <c r="P4909" s="122">
        <f>SUM(P4910:P4914)</f>
        <v>0</v>
      </c>
      <c r="R4909" s="122">
        <f>SUM(R4910:R4914)</f>
        <v>1.2200000000000001E-2</v>
      </c>
      <c r="T4909" s="123">
        <f>SUM(T4910:T4914)</f>
        <v>0</v>
      </c>
      <c r="AR4909" s="117" t="s">
        <v>86</v>
      </c>
      <c r="AT4909" s="124" t="s">
        <v>75</v>
      </c>
      <c r="AU4909" s="124" t="s">
        <v>84</v>
      </c>
      <c r="AY4909" s="117" t="s">
        <v>163</v>
      </c>
      <c r="BK4909" s="125">
        <f>SUM(BK4910:BK4914)</f>
        <v>0</v>
      </c>
    </row>
    <row r="4910" spans="2:65" s="1" customFormat="1" ht="33" customHeight="1">
      <c r="B4910" s="33"/>
      <c r="C4910" s="128" t="s">
        <v>2854</v>
      </c>
      <c r="D4910" s="128" t="s">
        <v>165</v>
      </c>
      <c r="E4910" s="129" t="s">
        <v>2855</v>
      </c>
      <c r="F4910" s="130" t="s">
        <v>2856</v>
      </c>
      <c r="G4910" s="131" t="s">
        <v>495</v>
      </c>
      <c r="H4910" s="132">
        <v>1</v>
      </c>
      <c r="I4910" s="133"/>
      <c r="J4910" s="134">
        <f>ROUND(I4910*H4910,2)</f>
        <v>0</v>
      </c>
      <c r="K4910" s="130" t="s">
        <v>19</v>
      </c>
      <c r="L4910" s="33"/>
      <c r="M4910" s="135" t="s">
        <v>19</v>
      </c>
      <c r="N4910" s="136" t="s">
        <v>47</v>
      </c>
      <c r="P4910" s="137">
        <f>O4910*H4910</f>
        <v>0</v>
      </c>
      <c r="Q4910" s="137">
        <v>1.2200000000000001E-2</v>
      </c>
      <c r="R4910" s="137">
        <f>Q4910*H4910</f>
        <v>1.2200000000000001E-2</v>
      </c>
      <c r="S4910" s="137">
        <v>0</v>
      </c>
      <c r="T4910" s="138">
        <f>S4910*H4910</f>
        <v>0</v>
      </c>
      <c r="AR4910" s="139" t="s">
        <v>302</v>
      </c>
      <c r="AT4910" s="139" t="s">
        <v>165</v>
      </c>
      <c r="AU4910" s="139" t="s">
        <v>86</v>
      </c>
      <c r="AY4910" s="18" t="s">
        <v>163</v>
      </c>
      <c r="BE4910" s="140">
        <f>IF(N4910="základní",J4910,0)</f>
        <v>0</v>
      </c>
      <c r="BF4910" s="140">
        <f>IF(N4910="snížená",J4910,0)</f>
        <v>0</v>
      </c>
      <c r="BG4910" s="140">
        <f>IF(N4910="zákl. přenesená",J4910,0)</f>
        <v>0</v>
      </c>
      <c r="BH4910" s="140">
        <f>IF(N4910="sníž. přenesená",J4910,0)</f>
        <v>0</v>
      </c>
      <c r="BI4910" s="140">
        <f>IF(N4910="nulová",J4910,0)</f>
        <v>0</v>
      </c>
      <c r="BJ4910" s="18" t="s">
        <v>84</v>
      </c>
      <c r="BK4910" s="140">
        <f>ROUND(I4910*H4910,2)</f>
        <v>0</v>
      </c>
      <c r="BL4910" s="18" t="s">
        <v>302</v>
      </c>
      <c r="BM4910" s="139" t="s">
        <v>2857</v>
      </c>
    </row>
    <row r="4911" spans="2:65" s="1" customFormat="1" ht="19.2">
      <c r="B4911" s="33"/>
      <c r="D4911" s="141" t="s">
        <v>172</v>
      </c>
      <c r="F4911" s="142" t="s">
        <v>2856</v>
      </c>
      <c r="I4911" s="143"/>
      <c r="L4911" s="33"/>
      <c r="M4911" s="144"/>
      <c r="T4911" s="54"/>
      <c r="AT4911" s="18" t="s">
        <v>172</v>
      </c>
      <c r="AU4911" s="18" t="s">
        <v>86</v>
      </c>
    </row>
    <row r="4912" spans="2:65" s="1" customFormat="1" ht="24.15" customHeight="1">
      <c r="B4912" s="33"/>
      <c r="C4912" s="128" t="s">
        <v>2858</v>
      </c>
      <c r="D4912" s="128" t="s">
        <v>165</v>
      </c>
      <c r="E4912" s="129" t="s">
        <v>2859</v>
      </c>
      <c r="F4912" s="130" t="s">
        <v>2860</v>
      </c>
      <c r="G4912" s="131" t="s">
        <v>1696</v>
      </c>
      <c r="H4912" s="185"/>
      <c r="I4912" s="133"/>
      <c r="J4912" s="134">
        <f>ROUND(I4912*H4912,2)</f>
        <v>0</v>
      </c>
      <c r="K4912" s="130" t="s">
        <v>169</v>
      </c>
      <c r="L4912" s="33"/>
      <c r="M4912" s="135" t="s">
        <v>19</v>
      </c>
      <c r="N4912" s="136" t="s">
        <v>47</v>
      </c>
      <c r="P4912" s="137">
        <f>O4912*H4912</f>
        <v>0</v>
      </c>
      <c r="Q4912" s="137">
        <v>0</v>
      </c>
      <c r="R4912" s="137">
        <f>Q4912*H4912</f>
        <v>0</v>
      </c>
      <c r="S4912" s="137">
        <v>0</v>
      </c>
      <c r="T4912" s="138">
        <f>S4912*H4912</f>
        <v>0</v>
      </c>
      <c r="AR4912" s="139" t="s">
        <v>302</v>
      </c>
      <c r="AT4912" s="139" t="s">
        <v>165</v>
      </c>
      <c r="AU4912" s="139" t="s">
        <v>86</v>
      </c>
      <c r="AY4912" s="18" t="s">
        <v>163</v>
      </c>
      <c r="BE4912" s="140">
        <f>IF(N4912="základní",J4912,0)</f>
        <v>0</v>
      </c>
      <c r="BF4912" s="140">
        <f>IF(N4912="snížená",J4912,0)</f>
        <v>0</v>
      </c>
      <c r="BG4912" s="140">
        <f>IF(N4912="zákl. přenesená",J4912,0)</f>
        <v>0</v>
      </c>
      <c r="BH4912" s="140">
        <f>IF(N4912="sníž. přenesená",J4912,0)</f>
        <v>0</v>
      </c>
      <c r="BI4912" s="140">
        <f>IF(N4912="nulová",J4912,0)</f>
        <v>0</v>
      </c>
      <c r="BJ4912" s="18" t="s">
        <v>84</v>
      </c>
      <c r="BK4912" s="140">
        <f>ROUND(I4912*H4912,2)</f>
        <v>0</v>
      </c>
      <c r="BL4912" s="18" t="s">
        <v>302</v>
      </c>
      <c r="BM4912" s="139" t="s">
        <v>2861</v>
      </c>
    </row>
    <row r="4913" spans="2:65" s="1" customFormat="1" ht="28.8">
      <c r="B4913" s="33"/>
      <c r="D4913" s="141" t="s">
        <v>172</v>
      </c>
      <c r="F4913" s="142" t="s">
        <v>2862</v>
      </c>
      <c r="I4913" s="143"/>
      <c r="L4913" s="33"/>
      <c r="M4913" s="144"/>
      <c r="T4913" s="54"/>
      <c r="AT4913" s="18" t="s">
        <v>172</v>
      </c>
      <c r="AU4913" s="18" t="s">
        <v>86</v>
      </c>
    </row>
    <row r="4914" spans="2:65" s="1" customFormat="1">
      <c r="B4914" s="33"/>
      <c r="D4914" s="145" t="s">
        <v>174</v>
      </c>
      <c r="F4914" s="146" t="s">
        <v>2863</v>
      </c>
      <c r="I4914" s="143"/>
      <c r="L4914" s="33"/>
      <c r="M4914" s="144"/>
      <c r="T4914" s="54"/>
      <c r="AT4914" s="18" t="s">
        <v>174</v>
      </c>
      <c r="AU4914" s="18" t="s">
        <v>86</v>
      </c>
    </row>
    <row r="4915" spans="2:65" s="11" customFormat="1" ht="25.95" customHeight="1">
      <c r="B4915" s="116"/>
      <c r="D4915" s="117" t="s">
        <v>75</v>
      </c>
      <c r="E4915" s="118" t="s">
        <v>2864</v>
      </c>
      <c r="F4915" s="118" t="s">
        <v>2865</v>
      </c>
      <c r="I4915" s="119"/>
      <c r="J4915" s="120">
        <f>BK4915</f>
        <v>0</v>
      </c>
      <c r="L4915" s="116"/>
      <c r="M4915" s="121"/>
      <c r="P4915" s="122">
        <f>SUM(P4916:P4927)</f>
        <v>0</v>
      </c>
      <c r="R4915" s="122">
        <f>SUM(R4916:R4927)</f>
        <v>0</v>
      </c>
      <c r="T4915" s="123">
        <f>SUM(T4916:T4927)</f>
        <v>0</v>
      </c>
      <c r="AR4915" s="117" t="s">
        <v>170</v>
      </c>
      <c r="AT4915" s="124" t="s">
        <v>75</v>
      </c>
      <c r="AU4915" s="124" t="s">
        <v>76</v>
      </c>
      <c r="AY4915" s="117" t="s">
        <v>163</v>
      </c>
      <c r="BK4915" s="125">
        <f>SUM(BK4916:BK4927)</f>
        <v>0</v>
      </c>
    </row>
    <row r="4916" spans="2:65" s="1" customFormat="1" ht="24.15" customHeight="1">
      <c r="B4916" s="33"/>
      <c r="C4916" s="128" t="s">
        <v>2866</v>
      </c>
      <c r="D4916" s="128" t="s">
        <v>165</v>
      </c>
      <c r="E4916" s="129" t="s">
        <v>2867</v>
      </c>
      <c r="F4916" s="130" t="s">
        <v>2868</v>
      </c>
      <c r="G4916" s="131" t="s">
        <v>495</v>
      </c>
      <c r="H4916" s="132">
        <v>1</v>
      </c>
      <c r="I4916" s="133"/>
      <c r="J4916" s="134">
        <f>ROUND(I4916*H4916,2)</f>
        <v>0</v>
      </c>
      <c r="K4916" s="130" t="s">
        <v>19</v>
      </c>
      <c r="L4916" s="33"/>
      <c r="M4916" s="135" t="s">
        <v>19</v>
      </c>
      <c r="N4916" s="136" t="s">
        <v>47</v>
      </c>
      <c r="P4916" s="137">
        <f>O4916*H4916</f>
        <v>0</v>
      </c>
      <c r="Q4916" s="137">
        <v>0</v>
      </c>
      <c r="R4916" s="137">
        <f>Q4916*H4916</f>
        <v>0</v>
      </c>
      <c r="S4916" s="137">
        <v>0</v>
      </c>
      <c r="T4916" s="138">
        <f>S4916*H4916</f>
        <v>0</v>
      </c>
      <c r="AR4916" s="139" t="s">
        <v>2869</v>
      </c>
      <c r="AT4916" s="139" t="s">
        <v>165</v>
      </c>
      <c r="AU4916" s="139" t="s">
        <v>84</v>
      </c>
      <c r="AY4916" s="18" t="s">
        <v>163</v>
      </c>
      <c r="BE4916" s="140">
        <f>IF(N4916="základní",J4916,0)</f>
        <v>0</v>
      </c>
      <c r="BF4916" s="140">
        <f>IF(N4916="snížená",J4916,0)</f>
        <v>0</v>
      </c>
      <c r="BG4916" s="140">
        <f>IF(N4916="zákl. přenesená",J4916,0)</f>
        <v>0</v>
      </c>
      <c r="BH4916" s="140">
        <f>IF(N4916="sníž. přenesená",J4916,0)</f>
        <v>0</v>
      </c>
      <c r="BI4916" s="140">
        <f>IF(N4916="nulová",J4916,0)</f>
        <v>0</v>
      </c>
      <c r="BJ4916" s="18" t="s">
        <v>84</v>
      </c>
      <c r="BK4916" s="140">
        <f>ROUND(I4916*H4916,2)</f>
        <v>0</v>
      </c>
      <c r="BL4916" s="18" t="s">
        <v>2869</v>
      </c>
      <c r="BM4916" s="139" t="s">
        <v>2870</v>
      </c>
    </row>
    <row r="4917" spans="2:65" s="1" customFormat="1" ht="19.2">
      <c r="B4917" s="33"/>
      <c r="D4917" s="141" t="s">
        <v>172</v>
      </c>
      <c r="F4917" s="142" t="s">
        <v>2868</v>
      </c>
      <c r="I4917" s="143"/>
      <c r="L4917" s="33"/>
      <c r="M4917" s="144"/>
      <c r="T4917" s="54"/>
      <c r="AT4917" s="18" t="s">
        <v>172</v>
      </c>
      <c r="AU4917" s="18" t="s">
        <v>84</v>
      </c>
    </row>
    <row r="4918" spans="2:65" s="1" customFormat="1" ht="16.5" customHeight="1">
      <c r="B4918" s="33"/>
      <c r="C4918" s="128" t="s">
        <v>2871</v>
      </c>
      <c r="D4918" s="128" t="s">
        <v>165</v>
      </c>
      <c r="E4918" s="129" t="s">
        <v>2872</v>
      </c>
      <c r="F4918" s="130" t="s">
        <v>2873</v>
      </c>
      <c r="G4918" s="131" t="s">
        <v>495</v>
      </c>
      <c r="H4918" s="132">
        <v>1</v>
      </c>
      <c r="I4918" s="133"/>
      <c r="J4918" s="134">
        <f>ROUND(I4918*H4918,2)</f>
        <v>0</v>
      </c>
      <c r="K4918" s="130" t="s">
        <v>19</v>
      </c>
      <c r="L4918" s="33"/>
      <c r="M4918" s="135" t="s">
        <v>19</v>
      </c>
      <c r="N4918" s="136" t="s">
        <v>47</v>
      </c>
      <c r="P4918" s="137">
        <f>O4918*H4918</f>
        <v>0</v>
      </c>
      <c r="Q4918" s="137">
        <v>0</v>
      </c>
      <c r="R4918" s="137">
        <f>Q4918*H4918</f>
        <v>0</v>
      </c>
      <c r="S4918" s="137">
        <v>0</v>
      </c>
      <c r="T4918" s="138">
        <f>S4918*H4918</f>
        <v>0</v>
      </c>
      <c r="AR4918" s="139" t="s">
        <v>2869</v>
      </c>
      <c r="AT4918" s="139" t="s">
        <v>165</v>
      </c>
      <c r="AU4918" s="139" t="s">
        <v>84</v>
      </c>
      <c r="AY4918" s="18" t="s">
        <v>163</v>
      </c>
      <c r="BE4918" s="140">
        <f>IF(N4918="základní",J4918,0)</f>
        <v>0</v>
      </c>
      <c r="BF4918" s="140">
        <f>IF(N4918="snížená",J4918,0)</f>
        <v>0</v>
      </c>
      <c r="BG4918" s="140">
        <f>IF(N4918="zákl. přenesená",J4918,0)</f>
        <v>0</v>
      </c>
      <c r="BH4918" s="140">
        <f>IF(N4918="sníž. přenesená",J4918,0)</f>
        <v>0</v>
      </c>
      <c r="BI4918" s="140">
        <f>IF(N4918="nulová",J4918,0)</f>
        <v>0</v>
      </c>
      <c r="BJ4918" s="18" t="s">
        <v>84</v>
      </c>
      <c r="BK4918" s="140">
        <f>ROUND(I4918*H4918,2)</f>
        <v>0</v>
      </c>
      <c r="BL4918" s="18" t="s">
        <v>2869</v>
      </c>
      <c r="BM4918" s="139" t="s">
        <v>2874</v>
      </c>
    </row>
    <row r="4919" spans="2:65" s="1" customFormat="1">
      <c r="B4919" s="33"/>
      <c r="D4919" s="141" t="s">
        <v>172</v>
      </c>
      <c r="F4919" s="142" t="s">
        <v>2873</v>
      </c>
      <c r="I4919" s="143"/>
      <c r="L4919" s="33"/>
      <c r="M4919" s="144"/>
      <c r="T4919" s="54"/>
      <c r="AT4919" s="18" t="s">
        <v>172</v>
      </c>
      <c r="AU4919" s="18" t="s">
        <v>84</v>
      </c>
    </row>
    <row r="4920" spans="2:65" s="1" customFormat="1" ht="16.5" customHeight="1">
      <c r="B4920" s="33"/>
      <c r="C4920" s="128" t="s">
        <v>2875</v>
      </c>
      <c r="D4920" s="128" t="s">
        <v>165</v>
      </c>
      <c r="E4920" s="129" t="s">
        <v>2876</v>
      </c>
      <c r="F4920" s="130" t="s">
        <v>2877</v>
      </c>
      <c r="G4920" s="131" t="s">
        <v>495</v>
      </c>
      <c r="H4920" s="132">
        <v>1</v>
      </c>
      <c r="I4920" s="133"/>
      <c r="J4920" s="134">
        <f>ROUND(I4920*H4920,2)</f>
        <v>0</v>
      </c>
      <c r="K4920" s="130" t="s">
        <v>19</v>
      </c>
      <c r="L4920" s="33"/>
      <c r="M4920" s="135" t="s">
        <v>19</v>
      </c>
      <c r="N4920" s="136" t="s">
        <v>47</v>
      </c>
      <c r="P4920" s="137">
        <f>O4920*H4920</f>
        <v>0</v>
      </c>
      <c r="Q4920" s="137">
        <v>0</v>
      </c>
      <c r="R4920" s="137">
        <f>Q4920*H4920</f>
        <v>0</v>
      </c>
      <c r="S4920" s="137">
        <v>0</v>
      </c>
      <c r="T4920" s="138">
        <f>S4920*H4920</f>
        <v>0</v>
      </c>
      <c r="AR4920" s="139" t="s">
        <v>2869</v>
      </c>
      <c r="AT4920" s="139" t="s">
        <v>165</v>
      </c>
      <c r="AU4920" s="139" t="s">
        <v>84</v>
      </c>
      <c r="AY4920" s="18" t="s">
        <v>163</v>
      </c>
      <c r="BE4920" s="140">
        <f>IF(N4920="základní",J4920,0)</f>
        <v>0</v>
      </c>
      <c r="BF4920" s="140">
        <f>IF(N4920="snížená",J4920,0)</f>
        <v>0</v>
      </c>
      <c r="BG4920" s="140">
        <f>IF(N4920="zákl. přenesená",J4920,0)</f>
        <v>0</v>
      </c>
      <c r="BH4920" s="140">
        <f>IF(N4920="sníž. přenesená",J4920,0)</f>
        <v>0</v>
      </c>
      <c r="BI4920" s="140">
        <f>IF(N4920="nulová",J4920,0)</f>
        <v>0</v>
      </c>
      <c r="BJ4920" s="18" t="s">
        <v>84</v>
      </c>
      <c r="BK4920" s="140">
        <f>ROUND(I4920*H4920,2)</f>
        <v>0</v>
      </c>
      <c r="BL4920" s="18" t="s">
        <v>2869</v>
      </c>
      <c r="BM4920" s="139" t="s">
        <v>2878</v>
      </c>
    </row>
    <row r="4921" spans="2:65" s="1" customFormat="1">
      <c r="B4921" s="33"/>
      <c r="D4921" s="141" t="s">
        <v>172</v>
      </c>
      <c r="F4921" s="142" t="s">
        <v>2877</v>
      </c>
      <c r="I4921" s="143"/>
      <c r="L4921" s="33"/>
      <c r="M4921" s="144"/>
      <c r="T4921" s="54"/>
      <c r="AT4921" s="18" t="s">
        <v>172</v>
      </c>
      <c r="AU4921" s="18" t="s">
        <v>84</v>
      </c>
    </row>
    <row r="4922" spans="2:65" s="1" customFormat="1" ht="16.5" customHeight="1">
      <c r="B4922" s="33"/>
      <c r="C4922" s="128" t="s">
        <v>2879</v>
      </c>
      <c r="D4922" s="128" t="s">
        <v>165</v>
      </c>
      <c r="E4922" s="129" t="s">
        <v>2880</v>
      </c>
      <c r="F4922" s="130" t="s">
        <v>2881</v>
      </c>
      <c r="G4922" s="131" t="s">
        <v>495</v>
      </c>
      <c r="H4922" s="132">
        <v>3</v>
      </c>
      <c r="I4922" s="133"/>
      <c r="J4922" s="134">
        <f>ROUND(I4922*H4922,2)</f>
        <v>0</v>
      </c>
      <c r="K4922" s="130" t="s">
        <v>19</v>
      </c>
      <c r="L4922" s="33"/>
      <c r="M4922" s="135" t="s">
        <v>19</v>
      </c>
      <c r="N4922" s="136" t="s">
        <v>47</v>
      </c>
      <c r="P4922" s="137">
        <f>O4922*H4922</f>
        <v>0</v>
      </c>
      <c r="Q4922" s="137">
        <v>0</v>
      </c>
      <c r="R4922" s="137">
        <f>Q4922*H4922</f>
        <v>0</v>
      </c>
      <c r="S4922" s="137">
        <v>0</v>
      </c>
      <c r="T4922" s="138">
        <f>S4922*H4922</f>
        <v>0</v>
      </c>
      <c r="AR4922" s="139" t="s">
        <v>2869</v>
      </c>
      <c r="AT4922" s="139" t="s">
        <v>165</v>
      </c>
      <c r="AU4922" s="139" t="s">
        <v>84</v>
      </c>
      <c r="AY4922" s="18" t="s">
        <v>163</v>
      </c>
      <c r="BE4922" s="140">
        <f>IF(N4922="základní",J4922,0)</f>
        <v>0</v>
      </c>
      <c r="BF4922" s="140">
        <f>IF(N4922="snížená",J4922,0)</f>
        <v>0</v>
      </c>
      <c r="BG4922" s="140">
        <f>IF(N4922="zákl. přenesená",J4922,0)</f>
        <v>0</v>
      </c>
      <c r="BH4922" s="140">
        <f>IF(N4922="sníž. přenesená",J4922,0)</f>
        <v>0</v>
      </c>
      <c r="BI4922" s="140">
        <f>IF(N4922="nulová",J4922,0)</f>
        <v>0</v>
      </c>
      <c r="BJ4922" s="18" t="s">
        <v>84</v>
      </c>
      <c r="BK4922" s="140">
        <f>ROUND(I4922*H4922,2)</f>
        <v>0</v>
      </c>
      <c r="BL4922" s="18" t="s">
        <v>2869</v>
      </c>
      <c r="BM4922" s="139" t="s">
        <v>2882</v>
      </c>
    </row>
    <row r="4923" spans="2:65" s="1" customFormat="1">
      <c r="B4923" s="33"/>
      <c r="D4923" s="141" t="s">
        <v>172</v>
      </c>
      <c r="F4923" s="142" t="s">
        <v>2881</v>
      </c>
      <c r="I4923" s="143"/>
      <c r="L4923" s="33"/>
      <c r="M4923" s="144"/>
      <c r="T4923" s="54"/>
      <c r="AT4923" s="18" t="s">
        <v>172</v>
      </c>
      <c r="AU4923" s="18" t="s">
        <v>84</v>
      </c>
    </row>
    <row r="4924" spans="2:65" s="1" customFormat="1" ht="16.5" customHeight="1">
      <c r="B4924" s="33"/>
      <c r="C4924" s="128" t="s">
        <v>2883</v>
      </c>
      <c r="D4924" s="128" t="s">
        <v>165</v>
      </c>
      <c r="E4924" s="129" t="s">
        <v>2884</v>
      </c>
      <c r="F4924" s="130" t="s">
        <v>2881</v>
      </c>
      <c r="G4924" s="131" t="s">
        <v>495</v>
      </c>
      <c r="H4924" s="132">
        <v>1</v>
      </c>
      <c r="I4924" s="133"/>
      <c r="J4924" s="134">
        <f>ROUND(I4924*H4924,2)</f>
        <v>0</v>
      </c>
      <c r="K4924" s="130" t="s">
        <v>19</v>
      </c>
      <c r="L4924" s="33"/>
      <c r="M4924" s="135" t="s">
        <v>19</v>
      </c>
      <c r="N4924" s="136" t="s">
        <v>47</v>
      </c>
      <c r="P4924" s="137">
        <f>O4924*H4924</f>
        <v>0</v>
      </c>
      <c r="Q4924" s="137">
        <v>0</v>
      </c>
      <c r="R4924" s="137">
        <f>Q4924*H4924</f>
        <v>0</v>
      </c>
      <c r="S4924" s="137">
        <v>0</v>
      </c>
      <c r="T4924" s="138">
        <f>S4924*H4924</f>
        <v>0</v>
      </c>
      <c r="AR4924" s="139" t="s">
        <v>2869</v>
      </c>
      <c r="AT4924" s="139" t="s">
        <v>165</v>
      </c>
      <c r="AU4924" s="139" t="s">
        <v>84</v>
      </c>
      <c r="AY4924" s="18" t="s">
        <v>163</v>
      </c>
      <c r="BE4924" s="140">
        <f>IF(N4924="základní",J4924,0)</f>
        <v>0</v>
      </c>
      <c r="BF4924" s="140">
        <f>IF(N4924="snížená",J4924,0)</f>
        <v>0</v>
      </c>
      <c r="BG4924" s="140">
        <f>IF(N4924="zákl. přenesená",J4924,0)</f>
        <v>0</v>
      </c>
      <c r="BH4924" s="140">
        <f>IF(N4924="sníž. přenesená",J4924,0)</f>
        <v>0</v>
      </c>
      <c r="BI4924" s="140">
        <f>IF(N4924="nulová",J4924,0)</f>
        <v>0</v>
      </c>
      <c r="BJ4924" s="18" t="s">
        <v>84</v>
      </c>
      <c r="BK4924" s="140">
        <f>ROUND(I4924*H4924,2)</f>
        <v>0</v>
      </c>
      <c r="BL4924" s="18" t="s">
        <v>2869</v>
      </c>
      <c r="BM4924" s="139" t="s">
        <v>2885</v>
      </c>
    </row>
    <row r="4925" spans="2:65" s="1" customFormat="1">
      <c r="B4925" s="33"/>
      <c r="D4925" s="141" t="s">
        <v>172</v>
      </c>
      <c r="F4925" s="142" t="s">
        <v>2886</v>
      </c>
      <c r="I4925" s="143"/>
      <c r="L4925" s="33"/>
      <c r="M4925" s="144"/>
      <c r="T4925" s="54"/>
      <c r="AT4925" s="18" t="s">
        <v>172</v>
      </c>
      <c r="AU4925" s="18" t="s">
        <v>84</v>
      </c>
    </row>
    <row r="4926" spans="2:65" s="1" customFormat="1" ht="16.5" customHeight="1">
      <c r="B4926" s="33"/>
      <c r="C4926" s="128" t="s">
        <v>2887</v>
      </c>
      <c r="D4926" s="128" t="s">
        <v>165</v>
      </c>
      <c r="E4926" s="129" t="s">
        <v>2888</v>
      </c>
      <c r="F4926" s="130" t="s">
        <v>2881</v>
      </c>
      <c r="G4926" s="131" t="s">
        <v>495</v>
      </c>
      <c r="H4926" s="132">
        <v>6</v>
      </c>
      <c r="I4926" s="133"/>
      <c r="J4926" s="134">
        <f>ROUND(I4926*H4926,2)</f>
        <v>0</v>
      </c>
      <c r="K4926" s="130" t="s">
        <v>19</v>
      </c>
      <c r="L4926" s="33"/>
      <c r="M4926" s="135" t="s">
        <v>19</v>
      </c>
      <c r="N4926" s="136" t="s">
        <v>47</v>
      </c>
      <c r="P4926" s="137">
        <f>O4926*H4926</f>
        <v>0</v>
      </c>
      <c r="Q4926" s="137">
        <v>0</v>
      </c>
      <c r="R4926" s="137">
        <f>Q4926*H4926</f>
        <v>0</v>
      </c>
      <c r="S4926" s="137">
        <v>0</v>
      </c>
      <c r="T4926" s="138">
        <f>S4926*H4926</f>
        <v>0</v>
      </c>
      <c r="AR4926" s="139" t="s">
        <v>2869</v>
      </c>
      <c r="AT4926" s="139" t="s">
        <v>165</v>
      </c>
      <c r="AU4926" s="139" t="s">
        <v>84</v>
      </c>
      <c r="AY4926" s="18" t="s">
        <v>163</v>
      </c>
      <c r="BE4926" s="140">
        <f>IF(N4926="základní",J4926,0)</f>
        <v>0</v>
      </c>
      <c r="BF4926" s="140">
        <f>IF(N4926="snížená",J4926,0)</f>
        <v>0</v>
      </c>
      <c r="BG4926" s="140">
        <f>IF(N4926="zákl. přenesená",J4926,0)</f>
        <v>0</v>
      </c>
      <c r="BH4926" s="140">
        <f>IF(N4926="sníž. přenesená",J4926,0)</f>
        <v>0</v>
      </c>
      <c r="BI4926" s="140">
        <f>IF(N4926="nulová",J4926,0)</f>
        <v>0</v>
      </c>
      <c r="BJ4926" s="18" t="s">
        <v>84</v>
      </c>
      <c r="BK4926" s="140">
        <f>ROUND(I4926*H4926,2)</f>
        <v>0</v>
      </c>
      <c r="BL4926" s="18" t="s">
        <v>2869</v>
      </c>
      <c r="BM4926" s="139" t="s">
        <v>2889</v>
      </c>
    </row>
    <row r="4927" spans="2:65" s="1" customFormat="1">
      <c r="B4927" s="33"/>
      <c r="D4927" s="141" t="s">
        <v>172</v>
      </c>
      <c r="F4927" s="142" t="s">
        <v>2890</v>
      </c>
      <c r="I4927" s="143"/>
      <c r="L4927" s="33"/>
      <c r="M4927" s="186"/>
      <c r="N4927" s="187"/>
      <c r="O4927" s="187"/>
      <c r="P4927" s="187"/>
      <c r="Q4927" s="187"/>
      <c r="R4927" s="187"/>
      <c r="S4927" s="187"/>
      <c r="T4927" s="188"/>
      <c r="AT4927" s="18" t="s">
        <v>172</v>
      </c>
      <c r="AU4927" s="18" t="s">
        <v>84</v>
      </c>
    </row>
    <row r="4928" spans="2:65" s="1" customFormat="1" ht="6.9" customHeight="1">
      <c r="B4928" s="42"/>
      <c r="C4928" s="43"/>
      <c r="D4928" s="43"/>
      <c r="E4928" s="43"/>
      <c r="F4928" s="43"/>
      <c r="G4928" s="43"/>
      <c r="H4928" s="43"/>
      <c r="I4928" s="43"/>
      <c r="J4928" s="43"/>
      <c r="K4928" s="43"/>
      <c r="L4928" s="33"/>
    </row>
  </sheetData>
  <sheetProtection algorithmName="SHA-512" hashValue="5ykqAUzXJ5nSM/L15YDr0G7SeKWrflcYSb2MGPvQNwuHIJzQvLk6OcMc59zn4rgF2aXMTMY4KcIhEom4bX9aEg==" saltValue="eYoBTwfgx7TK2kGqZKWXNPx2y7lCZyYZ1zsFuGnK0qSnd+Pc4IcgVRyNVQcWy4uIBWYXrehs5ewtL3sCd77lvg==" spinCount="100000" sheet="1" objects="1" scenarios="1" formatColumns="0" formatRows="0" autoFilter="0"/>
  <autoFilter ref="C107:K4927" xr:uid="{00000000-0009-0000-0000-000001000000}"/>
  <mergeCells count="9">
    <mergeCell ref="E50:H50"/>
    <mergeCell ref="E98:H98"/>
    <mergeCell ref="E100:H100"/>
    <mergeCell ref="L2:V2"/>
    <mergeCell ref="E7:H7"/>
    <mergeCell ref="E9:H9"/>
    <mergeCell ref="E18:H18"/>
    <mergeCell ref="E27:H27"/>
    <mergeCell ref="E48:H48"/>
  </mergeCells>
  <hyperlinks>
    <hyperlink ref="F113" r:id="rId1" xr:uid="{00000000-0004-0000-0100-000000000000}"/>
    <hyperlink ref="F119" r:id="rId2" xr:uid="{00000000-0004-0000-0100-000001000000}"/>
    <hyperlink ref="F125" r:id="rId3" xr:uid="{00000000-0004-0000-0100-000002000000}"/>
    <hyperlink ref="F132" r:id="rId4" xr:uid="{00000000-0004-0000-0100-000003000000}"/>
    <hyperlink ref="F139" r:id="rId5" xr:uid="{00000000-0004-0000-0100-000004000000}"/>
    <hyperlink ref="F146" r:id="rId6" xr:uid="{00000000-0004-0000-0100-000005000000}"/>
    <hyperlink ref="F153" r:id="rId7" xr:uid="{00000000-0004-0000-0100-000006000000}"/>
    <hyperlink ref="F159" r:id="rId8" xr:uid="{00000000-0004-0000-0100-000007000000}"/>
    <hyperlink ref="F168" r:id="rId9" xr:uid="{00000000-0004-0000-0100-000008000000}"/>
    <hyperlink ref="F178" r:id="rId10" xr:uid="{00000000-0004-0000-0100-000009000000}"/>
    <hyperlink ref="F184" r:id="rId11" xr:uid="{00000000-0004-0000-0100-00000A000000}"/>
    <hyperlink ref="F188" r:id="rId12" xr:uid="{00000000-0004-0000-0100-00000B000000}"/>
    <hyperlink ref="F191" r:id="rId13" xr:uid="{00000000-0004-0000-0100-00000C000000}"/>
    <hyperlink ref="F194" r:id="rId14" xr:uid="{00000000-0004-0000-0100-00000D000000}"/>
    <hyperlink ref="F197" r:id="rId15" xr:uid="{00000000-0004-0000-0100-00000E000000}"/>
    <hyperlink ref="F216" r:id="rId16" xr:uid="{00000000-0004-0000-0100-00000F000000}"/>
    <hyperlink ref="F219" r:id="rId17" xr:uid="{00000000-0004-0000-0100-000010000000}"/>
    <hyperlink ref="F225" r:id="rId18" xr:uid="{00000000-0004-0000-0100-000011000000}"/>
    <hyperlink ref="F231" r:id="rId19" xr:uid="{00000000-0004-0000-0100-000012000000}"/>
    <hyperlink ref="F234" r:id="rId20" xr:uid="{00000000-0004-0000-0100-000013000000}"/>
    <hyperlink ref="F237" r:id="rId21" xr:uid="{00000000-0004-0000-0100-000014000000}"/>
    <hyperlink ref="F240" r:id="rId22" xr:uid="{00000000-0004-0000-0100-000015000000}"/>
    <hyperlink ref="F243" r:id="rId23" xr:uid="{00000000-0004-0000-0100-000016000000}"/>
    <hyperlink ref="F249" r:id="rId24" xr:uid="{00000000-0004-0000-0100-000017000000}"/>
    <hyperlink ref="F255" r:id="rId25" xr:uid="{00000000-0004-0000-0100-000018000000}"/>
    <hyperlink ref="F261" r:id="rId26" xr:uid="{00000000-0004-0000-0100-000019000000}"/>
    <hyperlink ref="F273" r:id="rId27" xr:uid="{00000000-0004-0000-0100-00001A000000}"/>
    <hyperlink ref="F279" r:id="rId28" xr:uid="{00000000-0004-0000-0100-00001B000000}"/>
    <hyperlink ref="F285" r:id="rId29" xr:uid="{00000000-0004-0000-0100-00001C000000}"/>
    <hyperlink ref="F291" r:id="rId30" xr:uid="{00000000-0004-0000-0100-00001D000000}"/>
    <hyperlink ref="F308" r:id="rId31" xr:uid="{00000000-0004-0000-0100-00001E000000}"/>
    <hyperlink ref="F316" r:id="rId32" xr:uid="{00000000-0004-0000-0100-00001F000000}"/>
    <hyperlink ref="F323" r:id="rId33" xr:uid="{00000000-0004-0000-0100-000020000000}"/>
    <hyperlink ref="F329" r:id="rId34" xr:uid="{00000000-0004-0000-0100-000021000000}"/>
    <hyperlink ref="F335" r:id="rId35" xr:uid="{00000000-0004-0000-0100-000022000000}"/>
    <hyperlink ref="F343" r:id="rId36" xr:uid="{00000000-0004-0000-0100-000023000000}"/>
    <hyperlink ref="F353" r:id="rId37" xr:uid="{00000000-0004-0000-0100-000024000000}"/>
    <hyperlink ref="F362" r:id="rId38" xr:uid="{00000000-0004-0000-0100-000025000000}"/>
    <hyperlink ref="F372" r:id="rId39" xr:uid="{00000000-0004-0000-0100-000026000000}"/>
    <hyperlink ref="F384" r:id="rId40" xr:uid="{00000000-0004-0000-0100-000027000000}"/>
    <hyperlink ref="F392" r:id="rId41" xr:uid="{00000000-0004-0000-0100-000028000000}"/>
    <hyperlink ref="F399" r:id="rId42" xr:uid="{00000000-0004-0000-0100-000029000000}"/>
    <hyperlink ref="F406" r:id="rId43" xr:uid="{00000000-0004-0000-0100-00002A000000}"/>
    <hyperlink ref="F413" r:id="rId44" xr:uid="{00000000-0004-0000-0100-00002B000000}"/>
    <hyperlink ref="F421" r:id="rId45" xr:uid="{00000000-0004-0000-0100-00002C000000}"/>
    <hyperlink ref="F428" r:id="rId46" xr:uid="{00000000-0004-0000-0100-00002D000000}"/>
    <hyperlink ref="F441" r:id="rId47" xr:uid="{00000000-0004-0000-0100-00002E000000}"/>
    <hyperlink ref="F457" r:id="rId48" xr:uid="{00000000-0004-0000-0100-00002F000000}"/>
    <hyperlink ref="F467" r:id="rId49" xr:uid="{00000000-0004-0000-0100-000030000000}"/>
    <hyperlink ref="F476" r:id="rId50" xr:uid="{00000000-0004-0000-0100-000031000000}"/>
    <hyperlink ref="F492" r:id="rId51" xr:uid="{00000000-0004-0000-0100-000032000000}"/>
    <hyperlink ref="F524" r:id="rId52" xr:uid="{00000000-0004-0000-0100-000033000000}"/>
    <hyperlink ref="F531" r:id="rId53" xr:uid="{00000000-0004-0000-0100-000034000000}"/>
    <hyperlink ref="F542" r:id="rId54" xr:uid="{00000000-0004-0000-0100-000035000000}"/>
    <hyperlink ref="F554" r:id="rId55" xr:uid="{00000000-0004-0000-0100-000036000000}"/>
    <hyperlink ref="F562" r:id="rId56" xr:uid="{00000000-0004-0000-0100-000037000000}"/>
    <hyperlink ref="F575" r:id="rId57" xr:uid="{00000000-0004-0000-0100-000038000000}"/>
    <hyperlink ref="F587" r:id="rId58" xr:uid="{00000000-0004-0000-0100-000039000000}"/>
    <hyperlink ref="F601" r:id="rId59" xr:uid="{00000000-0004-0000-0100-00003A000000}"/>
    <hyperlink ref="F615" r:id="rId60" xr:uid="{00000000-0004-0000-0100-00003B000000}"/>
    <hyperlink ref="F629" r:id="rId61" xr:uid="{00000000-0004-0000-0100-00003C000000}"/>
    <hyperlink ref="F643" r:id="rId62" xr:uid="{00000000-0004-0000-0100-00003D000000}"/>
    <hyperlink ref="F656" r:id="rId63" xr:uid="{00000000-0004-0000-0100-00003E000000}"/>
    <hyperlink ref="F664" r:id="rId64" xr:uid="{00000000-0004-0000-0100-00003F000000}"/>
    <hyperlink ref="F672" r:id="rId65" xr:uid="{00000000-0004-0000-0100-000040000000}"/>
    <hyperlink ref="F698" r:id="rId66" xr:uid="{00000000-0004-0000-0100-000041000000}"/>
    <hyperlink ref="F708" r:id="rId67" xr:uid="{00000000-0004-0000-0100-000042000000}"/>
    <hyperlink ref="F720" r:id="rId68" xr:uid="{00000000-0004-0000-0100-000043000000}"/>
    <hyperlink ref="F732" r:id="rId69" xr:uid="{00000000-0004-0000-0100-000044000000}"/>
    <hyperlink ref="F743" r:id="rId70" xr:uid="{00000000-0004-0000-0100-000045000000}"/>
    <hyperlink ref="F761" r:id="rId71" xr:uid="{00000000-0004-0000-0100-000046000000}"/>
    <hyperlink ref="F767" r:id="rId72" xr:uid="{00000000-0004-0000-0100-000047000000}"/>
    <hyperlink ref="F780" r:id="rId73" xr:uid="{00000000-0004-0000-0100-000048000000}"/>
    <hyperlink ref="F792" r:id="rId74" xr:uid="{00000000-0004-0000-0100-000049000000}"/>
    <hyperlink ref="F796" r:id="rId75" xr:uid="{00000000-0004-0000-0100-00004A000000}"/>
    <hyperlink ref="F803" r:id="rId76" xr:uid="{00000000-0004-0000-0100-00004B000000}"/>
    <hyperlink ref="F812" r:id="rId77" xr:uid="{00000000-0004-0000-0100-00004C000000}"/>
    <hyperlink ref="F823" r:id="rId78" xr:uid="{00000000-0004-0000-0100-00004D000000}"/>
    <hyperlink ref="F837" r:id="rId79" xr:uid="{00000000-0004-0000-0100-00004E000000}"/>
    <hyperlink ref="F851" r:id="rId80" xr:uid="{00000000-0004-0000-0100-00004F000000}"/>
    <hyperlink ref="F858" r:id="rId81" xr:uid="{00000000-0004-0000-0100-000050000000}"/>
    <hyperlink ref="F865" r:id="rId82" xr:uid="{00000000-0004-0000-0100-000051000000}"/>
    <hyperlink ref="F969" r:id="rId83" xr:uid="{00000000-0004-0000-0100-000052000000}"/>
    <hyperlink ref="F1071" r:id="rId84" xr:uid="{00000000-0004-0000-0100-000053000000}"/>
    <hyperlink ref="F1088" r:id="rId85" xr:uid="{00000000-0004-0000-0100-000054000000}"/>
    <hyperlink ref="F1095" r:id="rId86" xr:uid="{00000000-0004-0000-0100-000055000000}"/>
    <hyperlink ref="F1133" r:id="rId87" xr:uid="{00000000-0004-0000-0100-000056000000}"/>
    <hyperlink ref="F1147" r:id="rId88" xr:uid="{00000000-0004-0000-0100-000057000000}"/>
    <hyperlink ref="F1255" r:id="rId89" xr:uid="{00000000-0004-0000-0100-000058000000}"/>
    <hyperlink ref="F1287" r:id="rId90" xr:uid="{00000000-0004-0000-0100-000059000000}"/>
    <hyperlink ref="F1345" r:id="rId91" xr:uid="{00000000-0004-0000-0100-00005A000000}"/>
    <hyperlink ref="F1386" r:id="rId92" xr:uid="{00000000-0004-0000-0100-00005B000000}"/>
    <hyperlink ref="F1420" r:id="rId93" xr:uid="{00000000-0004-0000-0100-00005C000000}"/>
    <hyperlink ref="F1426" r:id="rId94" xr:uid="{00000000-0004-0000-0100-00005D000000}"/>
    <hyperlink ref="F1429" r:id="rId95" xr:uid="{00000000-0004-0000-0100-00005E000000}"/>
    <hyperlink ref="F1432" r:id="rId96" xr:uid="{00000000-0004-0000-0100-00005F000000}"/>
    <hyperlink ref="F1441" r:id="rId97" xr:uid="{00000000-0004-0000-0100-000060000000}"/>
    <hyperlink ref="F1444" r:id="rId98" xr:uid="{00000000-0004-0000-0100-000061000000}"/>
    <hyperlink ref="F1453" r:id="rId99" xr:uid="{00000000-0004-0000-0100-000062000000}"/>
    <hyperlink ref="F1467" r:id="rId100" xr:uid="{00000000-0004-0000-0100-000063000000}"/>
    <hyperlink ref="F1482" r:id="rId101" xr:uid="{00000000-0004-0000-0100-000064000000}"/>
    <hyperlink ref="F1614" r:id="rId102" xr:uid="{00000000-0004-0000-0100-000065000000}"/>
    <hyperlink ref="F1623" r:id="rId103" xr:uid="{00000000-0004-0000-0100-000066000000}"/>
    <hyperlink ref="F1697" r:id="rId104" xr:uid="{00000000-0004-0000-0100-000067000000}"/>
    <hyperlink ref="F1766" r:id="rId105" xr:uid="{00000000-0004-0000-0100-000068000000}"/>
    <hyperlink ref="F1850" r:id="rId106" xr:uid="{00000000-0004-0000-0100-000069000000}"/>
    <hyperlink ref="F1869" r:id="rId107" xr:uid="{00000000-0004-0000-0100-00006A000000}"/>
    <hyperlink ref="F1896" r:id="rId108" xr:uid="{00000000-0004-0000-0100-00006B000000}"/>
    <hyperlink ref="F1923" r:id="rId109" xr:uid="{00000000-0004-0000-0100-00006C000000}"/>
    <hyperlink ref="F2009" r:id="rId110" xr:uid="{00000000-0004-0000-0100-00006D000000}"/>
    <hyperlink ref="F2030" r:id="rId111" xr:uid="{00000000-0004-0000-0100-00006E000000}"/>
    <hyperlink ref="F2065" r:id="rId112" xr:uid="{00000000-0004-0000-0100-00006F000000}"/>
    <hyperlink ref="F2081" r:id="rId113" xr:uid="{00000000-0004-0000-0100-000070000000}"/>
    <hyperlink ref="F2139" r:id="rId114" xr:uid="{00000000-0004-0000-0100-000071000000}"/>
    <hyperlink ref="F2142" r:id="rId115" xr:uid="{00000000-0004-0000-0100-000072000000}"/>
    <hyperlink ref="F2145" r:id="rId116" xr:uid="{00000000-0004-0000-0100-000073000000}"/>
    <hyperlink ref="F2203" r:id="rId117" xr:uid="{00000000-0004-0000-0100-000074000000}"/>
    <hyperlink ref="F2211" r:id="rId118" xr:uid="{00000000-0004-0000-0100-000075000000}"/>
    <hyperlink ref="F2228" r:id="rId119" xr:uid="{00000000-0004-0000-0100-000076000000}"/>
    <hyperlink ref="F2235" r:id="rId120" xr:uid="{00000000-0004-0000-0100-000077000000}"/>
    <hyperlink ref="F2247" r:id="rId121" xr:uid="{00000000-0004-0000-0100-000078000000}"/>
    <hyperlink ref="F2252" r:id="rId122" xr:uid="{00000000-0004-0000-0100-000079000000}"/>
    <hyperlink ref="F2255" r:id="rId123" xr:uid="{00000000-0004-0000-0100-00007A000000}"/>
    <hyperlink ref="F2267" r:id="rId124" xr:uid="{00000000-0004-0000-0100-00007B000000}"/>
    <hyperlink ref="F2272" r:id="rId125" xr:uid="{00000000-0004-0000-0100-00007C000000}"/>
    <hyperlink ref="F2275" r:id="rId126" xr:uid="{00000000-0004-0000-0100-00007D000000}"/>
    <hyperlink ref="F2278" r:id="rId127" xr:uid="{00000000-0004-0000-0100-00007E000000}"/>
    <hyperlink ref="F2283" r:id="rId128" xr:uid="{00000000-0004-0000-0100-00007F000000}"/>
    <hyperlink ref="F2286" r:id="rId129" xr:uid="{00000000-0004-0000-0100-000080000000}"/>
    <hyperlink ref="F2340" r:id="rId130" xr:uid="{00000000-0004-0000-0100-000081000000}"/>
    <hyperlink ref="F2352" r:id="rId131" xr:uid="{00000000-0004-0000-0100-000082000000}"/>
    <hyperlink ref="F2410" r:id="rId132" xr:uid="{00000000-0004-0000-0100-000083000000}"/>
    <hyperlink ref="F2419" r:id="rId133" xr:uid="{00000000-0004-0000-0100-000084000000}"/>
    <hyperlink ref="F2433" r:id="rId134" xr:uid="{00000000-0004-0000-0100-000085000000}"/>
    <hyperlink ref="F2441" r:id="rId135" xr:uid="{00000000-0004-0000-0100-000086000000}"/>
    <hyperlink ref="F2448" r:id="rId136" xr:uid="{00000000-0004-0000-0100-000087000000}"/>
    <hyperlink ref="F2455" r:id="rId137" xr:uid="{00000000-0004-0000-0100-000088000000}"/>
    <hyperlink ref="F2464" r:id="rId138" xr:uid="{00000000-0004-0000-0100-000089000000}"/>
    <hyperlink ref="F2467" r:id="rId139" xr:uid="{00000000-0004-0000-0100-00008A000000}"/>
    <hyperlink ref="F2470" r:id="rId140" xr:uid="{00000000-0004-0000-0100-00008B000000}"/>
    <hyperlink ref="F2474" r:id="rId141" xr:uid="{00000000-0004-0000-0100-00008C000000}"/>
    <hyperlink ref="F2477" r:id="rId142" xr:uid="{00000000-0004-0000-0100-00008D000000}"/>
    <hyperlink ref="F2480" r:id="rId143" xr:uid="{00000000-0004-0000-0100-00008E000000}"/>
    <hyperlink ref="F2484" r:id="rId144" xr:uid="{00000000-0004-0000-0100-00008F000000}"/>
    <hyperlink ref="F2489" r:id="rId145" xr:uid="{00000000-0004-0000-0100-000090000000}"/>
    <hyperlink ref="F2496" r:id="rId146" xr:uid="{00000000-0004-0000-0100-000091000000}"/>
    <hyperlink ref="F2505" r:id="rId147" xr:uid="{00000000-0004-0000-0100-000092000000}"/>
    <hyperlink ref="F2512" r:id="rId148" xr:uid="{00000000-0004-0000-0100-000093000000}"/>
    <hyperlink ref="F2521" r:id="rId149" xr:uid="{00000000-0004-0000-0100-000094000000}"/>
    <hyperlink ref="F2525" r:id="rId150" xr:uid="{00000000-0004-0000-0100-000095000000}"/>
    <hyperlink ref="F2535" r:id="rId151" xr:uid="{00000000-0004-0000-0100-000096000000}"/>
    <hyperlink ref="F2545" r:id="rId152" xr:uid="{00000000-0004-0000-0100-000097000000}"/>
    <hyperlink ref="F2551" r:id="rId153" xr:uid="{00000000-0004-0000-0100-000098000000}"/>
    <hyperlink ref="F2557" r:id="rId154" xr:uid="{00000000-0004-0000-0100-000099000000}"/>
    <hyperlink ref="F2564" r:id="rId155" xr:uid="{00000000-0004-0000-0100-00009A000000}"/>
    <hyperlink ref="F2580" r:id="rId156" xr:uid="{00000000-0004-0000-0100-00009B000000}"/>
    <hyperlink ref="F2591" r:id="rId157" xr:uid="{00000000-0004-0000-0100-00009C000000}"/>
    <hyperlink ref="F2602" r:id="rId158" xr:uid="{00000000-0004-0000-0100-00009D000000}"/>
    <hyperlink ref="F2613" r:id="rId159" xr:uid="{00000000-0004-0000-0100-00009E000000}"/>
    <hyperlink ref="F2624" r:id="rId160" xr:uid="{00000000-0004-0000-0100-00009F000000}"/>
    <hyperlink ref="F2635" r:id="rId161" xr:uid="{00000000-0004-0000-0100-0000A0000000}"/>
    <hyperlink ref="F2645" r:id="rId162" xr:uid="{00000000-0004-0000-0100-0000A1000000}"/>
    <hyperlink ref="F2649" r:id="rId163" xr:uid="{00000000-0004-0000-0100-0000A2000000}"/>
    <hyperlink ref="F2659" r:id="rId164" xr:uid="{00000000-0004-0000-0100-0000A3000000}"/>
    <hyperlink ref="F2691" r:id="rId165" xr:uid="{00000000-0004-0000-0100-0000A4000000}"/>
    <hyperlink ref="F2757" r:id="rId166" xr:uid="{00000000-0004-0000-0100-0000A5000000}"/>
    <hyperlink ref="F2787" r:id="rId167" xr:uid="{00000000-0004-0000-0100-0000A6000000}"/>
    <hyperlink ref="F2808" r:id="rId168" xr:uid="{00000000-0004-0000-0100-0000A7000000}"/>
    <hyperlink ref="F2817" r:id="rId169" xr:uid="{00000000-0004-0000-0100-0000A8000000}"/>
    <hyperlink ref="F2826" r:id="rId170" xr:uid="{00000000-0004-0000-0100-0000A9000000}"/>
    <hyperlink ref="F2832" r:id="rId171" xr:uid="{00000000-0004-0000-0100-0000AA000000}"/>
    <hyperlink ref="F2849" r:id="rId172" xr:uid="{00000000-0004-0000-0100-0000AB000000}"/>
    <hyperlink ref="F2853" r:id="rId173" xr:uid="{00000000-0004-0000-0100-0000AC000000}"/>
    <hyperlink ref="F2865" r:id="rId174" xr:uid="{00000000-0004-0000-0100-0000AD000000}"/>
    <hyperlink ref="F2877" r:id="rId175" xr:uid="{00000000-0004-0000-0100-0000AE000000}"/>
    <hyperlink ref="F2881" r:id="rId176" xr:uid="{00000000-0004-0000-0100-0000AF000000}"/>
    <hyperlink ref="F2890" r:id="rId177" xr:uid="{00000000-0004-0000-0100-0000B0000000}"/>
    <hyperlink ref="F2893" r:id="rId178" xr:uid="{00000000-0004-0000-0100-0000B1000000}"/>
    <hyperlink ref="F2897" r:id="rId179" xr:uid="{00000000-0004-0000-0100-0000B2000000}"/>
    <hyperlink ref="F2939" r:id="rId180" xr:uid="{00000000-0004-0000-0100-0000B3000000}"/>
    <hyperlink ref="F2961" r:id="rId181" xr:uid="{00000000-0004-0000-0100-0000B4000000}"/>
    <hyperlink ref="F3012" r:id="rId182" xr:uid="{00000000-0004-0000-0100-0000B5000000}"/>
    <hyperlink ref="F3016" r:id="rId183" xr:uid="{00000000-0004-0000-0100-0000B6000000}"/>
    <hyperlink ref="F3022" r:id="rId184" xr:uid="{00000000-0004-0000-0100-0000B7000000}"/>
    <hyperlink ref="F3029" r:id="rId185" xr:uid="{00000000-0004-0000-0100-0000B8000000}"/>
    <hyperlink ref="F3036" r:id="rId186" xr:uid="{00000000-0004-0000-0100-0000B9000000}"/>
    <hyperlink ref="F3042" r:id="rId187" xr:uid="{00000000-0004-0000-0100-0000BA000000}"/>
    <hyperlink ref="F3049" r:id="rId188" xr:uid="{00000000-0004-0000-0100-0000BB000000}"/>
    <hyperlink ref="F3062" r:id="rId189" xr:uid="{00000000-0004-0000-0100-0000BC000000}"/>
    <hyperlink ref="F3069" r:id="rId190" xr:uid="{00000000-0004-0000-0100-0000BD000000}"/>
    <hyperlink ref="F3073" r:id="rId191" xr:uid="{00000000-0004-0000-0100-0000BE000000}"/>
    <hyperlink ref="F3118" r:id="rId192" xr:uid="{00000000-0004-0000-0100-0000BF000000}"/>
    <hyperlink ref="F3159" r:id="rId193" xr:uid="{00000000-0004-0000-0100-0000C0000000}"/>
    <hyperlink ref="F3167" r:id="rId194" xr:uid="{00000000-0004-0000-0100-0000C1000000}"/>
    <hyperlink ref="F3220" r:id="rId195" xr:uid="{00000000-0004-0000-0100-0000C2000000}"/>
    <hyperlink ref="F3229" r:id="rId196" xr:uid="{00000000-0004-0000-0100-0000C3000000}"/>
    <hyperlink ref="F3261" r:id="rId197" xr:uid="{00000000-0004-0000-0100-0000C4000000}"/>
    <hyperlink ref="F3270" r:id="rId198" xr:uid="{00000000-0004-0000-0100-0000C5000000}"/>
    <hyperlink ref="F3286" r:id="rId199" xr:uid="{00000000-0004-0000-0100-0000C6000000}"/>
    <hyperlink ref="F3354" r:id="rId200" xr:uid="{00000000-0004-0000-0100-0000C7000000}"/>
    <hyperlink ref="F3358" r:id="rId201" xr:uid="{00000000-0004-0000-0100-0000C8000000}"/>
    <hyperlink ref="F3396" r:id="rId202" xr:uid="{00000000-0004-0000-0100-0000C9000000}"/>
    <hyperlink ref="F3405" r:id="rId203" xr:uid="{00000000-0004-0000-0100-0000CA000000}"/>
    <hyperlink ref="F3448" r:id="rId204" xr:uid="{00000000-0004-0000-0100-0000CB000000}"/>
    <hyperlink ref="F3455" r:id="rId205" xr:uid="{00000000-0004-0000-0100-0000CC000000}"/>
    <hyperlink ref="F3471" r:id="rId206" xr:uid="{00000000-0004-0000-0100-0000CD000000}"/>
    <hyperlink ref="F3498" r:id="rId207" xr:uid="{00000000-0004-0000-0100-0000CE000000}"/>
    <hyperlink ref="F3545" r:id="rId208" xr:uid="{00000000-0004-0000-0100-0000CF000000}"/>
    <hyperlink ref="F3561" r:id="rId209" xr:uid="{00000000-0004-0000-0100-0000D0000000}"/>
    <hyperlink ref="F3614" r:id="rId210" xr:uid="{00000000-0004-0000-0100-0000D1000000}"/>
    <hyperlink ref="F3652" r:id="rId211" xr:uid="{00000000-0004-0000-0100-0000D2000000}"/>
    <hyperlink ref="F3695" r:id="rId212" xr:uid="{00000000-0004-0000-0100-0000D3000000}"/>
    <hyperlink ref="F3699" r:id="rId213" xr:uid="{00000000-0004-0000-0100-0000D4000000}"/>
    <hyperlink ref="F3706" r:id="rId214" xr:uid="{00000000-0004-0000-0100-0000D5000000}"/>
    <hyperlink ref="F3722" r:id="rId215" xr:uid="{00000000-0004-0000-0100-0000D6000000}"/>
    <hyperlink ref="F3726" r:id="rId216" xr:uid="{00000000-0004-0000-0100-0000D7000000}"/>
    <hyperlink ref="F3752" r:id="rId217" xr:uid="{00000000-0004-0000-0100-0000D8000000}"/>
    <hyperlink ref="F3755" r:id="rId218" xr:uid="{00000000-0004-0000-0100-0000D9000000}"/>
    <hyperlink ref="F3758" r:id="rId219" xr:uid="{00000000-0004-0000-0100-0000DA000000}"/>
    <hyperlink ref="F3768" r:id="rId220" xr:uid="{00000000-0004-0000-0100-0000DB000000}"/>
    <hyperlink ref="F3796" r:id="rId221" xr:uid="{00000000-0004-0000-0100-0000DC000000}"/>
    <hyperlink ref="F3821" r:id="rId222" xr:uid="{00000000-0004-0000-0100-0000DD000000}"/>
    <hyperlink ref="F3846" r:id="rId223" xr:uid="{00000000-0004-0000-0100-0000DE000000}"/>
    <hyperlink ref="F3857" r:id="rId224" xr:uid="{00000000-0004-0000-0100-0000DF000000}"/>
    <hyperlink ref="F3883" r:id="rId225" xr:uid="{00000000-0004-0000-0100-0000E0000000}"/>
    <hyperlink ref="F3887" r:id="rId226" xr:uid="{00000000-0004-0000-0100-0000E1000000}"/>
    <hyperlink ref="F3925" r:id="rId227" xr:uid="{00000000-0004-0000-0100-0000E2000000}"/>
    <hyperlink ref="F3928" r:id="rId228" xr:uid="{00000000-0004-0000-0100-0000E3000000}"/>
    <hyperlink ref="F3931" r:id="rId229" xr:uid="{00000000-0004-0000-0100-0000E4000000}"/>
    <hyperlink ref="F3953" r:id="rId230" xr:uid="{00000000-0004-0000-0100-0000E5000000}"/>
    <hyperlink ref="F3965" r:id="rId231" xr:uid="{00000000-0004-0000-0100-0000E6000000}"/>
    <hyperlink ref="F3987" r:id="rId232" xr:uid="{00000000-0004-0000-0100-0000E7000000}"/>
    <hyperlink ref="F4028" r:id="rId233" xr:uid="{00000000-0004-0000-0100-0000E8000000}"/>
    <hyperlink ref="F4048" r:id="rId234" xr:uid="{00000000-0004-0000-0100-0000E9000000}"/>
    <hyperlink ref="F4071" r:id="rId235" xr:uid="{00000000-0004-0000-0100-0000EA000000}"/>
    <hyperlink ref="F4093" r:id="rId236" xr:uid="{00000000-0004-0000-0100-0000EB000000}"/>
    <hyperlink ref="F4131" r:id="rId237" xr:uid="{00000000-0004-0000-0100-0000EC000000}"/>
    <hyperlink ref="F4135" r:id="rId238" xr:uid="{00000000-0004-0000-0100-0000ED000000}"/>
    <hyperlink ref="F4307" r:id="rId239" xr:uid="{00000000-0004-0000-0100-0000EE000000}"/>
    <hyperlink ref="F4367" r:id="rId240" xr:uid="{00000000-0004-0000-0100-0000EF000000}"/>
    <hyperlink ref="F4416" r:id="rId241" xr:uid="{00000000-0004-0000-0100-0000F0000000}"/>
    <hyperlink ref="F4587" r:id="rId242" xr:uid="{00000000-0004-0000-0100-0000F1000000}"/>
    <hyperlink ref="F4625" r:id="rId243" xr:uid="{00000000-0004-0000-0100-0000F2000000}"/>
    <hyperlink ref="F4637" r:id="rId244" xr:uid="{00000000-0004-0000-0100-0000F3000000}"/>
    <hyperlink ref="F4697" r:id="rId245" xr:uid="{00000000-0004-0000-0100-0000F4000000}"/>
    <hyperlink ref="F4706" r:id="rId246" xr:uid="{00000000-0004-0000-0100-0000F5000000}"/>
    <hyperlink ref="F4908" r:id="rId247" xr:uid="{00000000-0004-0000-0100-0000F6000000}"/>
    <hyperlink ref="F4914" r:id="rId248" xr:uid="{00000000-0004-0000-0100-0000F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4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0"/>
  <sheetViews>
    <sheetView showGridLines="0" topLeftCell="A116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8" t="s">
        <v>89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2:46" ht="24.9" customHeight="1">
      <c r="B4" s="21"/>
      <c r="D4" s="22" t="s">
        <v>112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Pavilon dětských skupin parc. č. 1579/2, k. ú. Odry</v>
      </c>
      <c r="F7" s="316"/>
      <c r="G7" s="316"/>
      <c r="H7" s="316"/>
      <c r="L7" s="21"/>
    </row>
    <row r="8" spans="2:46" s="1" customFormat="1" ht="12" customHeight="1">
      <c r="B8" s="33"/>
      <c r="D8" s="28" t="s">
        <v>113</v>
      </c>
      <c r="L8" s="33"/>
    </row>
    <row r="9" spans="2:46" s="1" customFormat="1" ht="16.5" customHeight="1">
      <c r="B9" s="33"/>
      <c r="E9" s="305" t="s">
        <v>2891</v>
      </c>
      <c r="F9" s="314"/>
      <c r="G9" s="314"/>
      <c r="H9" s="314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20. 3. 2024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>
      <c r="B15" s="33"/>
      <c r="E15" s="26" t="s">
        <v>28</v>
      </c>
      <c r="I15" s="28" t="s">
        <v>29</v>
      </c>
      <c r="J15" s="26" t="s">
        <v>30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7" t="str">
        <f>'Rekapitulace stavby'!E14</f>
        <v>Vyplň údaj</v>
      </c>
      <c r="F18" s="288"/>
      <c r="G18" s="288"/>
      <c r="H18" s="288"/>
      <c r="I18" s="28" t="s">
        <v>29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>
      <c r="B21" s="33"/>
      <c r="E21" s="26" t="s">
        <v>35</v>
      </c>
      <c r="I21" s="28" t="s">
        <v>29</v>
      </c>
      <c r="J21" s="26" t="s">
        <v>36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38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40</v>
      </c>
      <c r="L26" s="33"/>
    </row>
    <row r="27" spans="2:12" s="7" customFormat="1" ht="71.25" customHeight="1">
      <c r="B27" s="87"/>
      <c r="E27" s="292" t="s">
        <v>41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42</v>
      </c>
      <c r="J30" s="64">
        <f>ROUND(J85,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" customHeight="1">
      <c r="B33" s="33"/>
      <c r="D33" s="53" t="s">
        <v>46</v>
      </c>
      <c r="E33" s="28" t="s">
        <v>47</v>
      </c>
      <c r="F33" s="89">
        <f>ROUND((SUM(BE85:BE149)),  2)</f>
        <v>0</v>
      </c>
      <c r="I33" s="90">
        <v>0.21</v>
      </c>
      <c r="J33" s="89">
        <f>ROUND(((SUM(BE85:BE149))*I33),  2)</f>
        <v>0</v>
      </c>
      <c r="L33" s="33"/>
    </row>
    <row r="34" spans="2:12" s="1" customFormat="1" ht="14.4" customHeight="1">
      <c r="B34" s="33"/>
      <c r="E34" s="28" t="s">
        <v>48</v>
      </c>
      <c r="F34" s="89">
        <f>ROUND((SUM(BF85:BF149)),  2)</f>
        <v>0</v>
      </c>
      <c r="I34" s="90">
        <v>0.12</v>
      </c>
      <c r="J34" s="89">
        <f>ROUND(((SUM(BF85:BF149))*I34),  2)</f>
        <v>0</v>
      </c>
      <c r="L34" s="33"/>
    </row>
    <row r="35" spans="2:12" s="1" customFormat="1" ht="14.4" hidden="1" customHeight="1">
      <c r="B35" s="33"/>
      <c r="E35" s="28" t="s">
        <v>49</v>
      </c>
      <c r="F35" s="89">
        <f>ROUND((SUM(BG85:BG149)),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50</v>
      </c>
      <c r="F36" s="89">
        <f>ROUND((SUM(BH85:BH149)),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51</v>
      </c>
      <c r="F37" s="89">
        <f>ROUND((SUM(BI85:BI149)),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52</v>
      </c>
      <c r="E39" s="55"/>
      <c r="F39" s="55"/>
      <c r="G39" s="93" t="s">
        <v>53</v>
      </c>
      <c r="H39" s="94" t="s">
        <v>54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115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Pavilon dětských skupin parc. č. 1579/2, k. ú. Odry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113</v>
      </c>
      <c r="L49" s="33"/>
    </row>
    <row r="50" spans="2:47" s="1" customFormat="1" ht="16.5" customHeight="1">
      <c r="B50" s="33"/>
      <c r="E50" s="305" t="str">
        <f>E9</f>
        <v>002 - VRN - Vedlejší rozpočtové náklady</v>
      </c>
      <c r="F50" s="314"/>
      <c r="G50" s="314"/>
      <c r="H50" s="314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katastrální území Odry</v>
      </c>
      <c r="I52" s="28" t="s">
        <v>23</v>
      </c>
      <c r="J52" s="50" t="str">
        <f>IF(J12="","",J12)</f>
        <v>20. 3. 2024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Město Odry</v>
      </c>
      <c r="I54" s="28" t="s">
        <v>33</v>
      </c>
      <c r="J54" s="31" t="str">
        <f>E21</f>
        <v>ARCHITRÁV, s.r.o.</v>
      </c>
      <c r="L54" s="33"/>
    </row>
    <row r="55" spans="2:47" s="1" customFormat="1" ht="15.15" customHeight="1">
      <c r="B55" s="33"/>
      <c r="C55" s="28" t="s">
        <v>31</v>
      </c>
      <c r="F55" s="26" t="str">
        <f>IF(E18="","",E18)</f>
        <v>Vyplň údaj</v>
      </c>
      <c r="I55" s="28" t="s">
        <v>38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116</v>
      </c>
      <c r="D57" s="91"/>
      <c r="E57" s="91"/>
      <c r="F57" s="91"/>
      <c r="G57" s="91"/>
      <c r="H57" s="91"/>
      <c r="I57" s="91"/>
      <c r="J57" s="98" t="s">
        <v>117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74</v>
      </c>
      <c r="J59" s="64">
        <f>J85</f>
        <v>0</v>
      </c>
      <c r="L59" s="33"/>
      <c r="AU59" s="18" t="s">
        <v>118</v>
      </c>
    </row>
    <row r="60" spans="2:47" s="8" customFormat="1" ht="24.9" customHeight="1">
      <c r="B60" s="100"/>
      <c r="D60" s="101" t="s">
        <v>88</v>
      </c>
      <c r="E60" s="102"/>
      <c r="F60" s="102"/>
      <c r="G60" s="102"/>
      <c r="H60" s="102"/>
      <c r="I60" s="102"/>
      <c r="J60" s="103">
        <f>J86</f>
        <v>0</v>
      </c>
      <c r="L60" s="100"/>
    </row>
    <row r="61" spans="2:47" s="9" customFormat="1" ht="19.95" customHeight="1">
      <c r="B61" s="104"/>
      <c r="D61" s="105" t="s">
        <v>2892</v>
      </c>
      <c r="E61" s="106"/>
      <c r="F61" s="106"/>
      <c r="G61" s="106"/>
      <c r="H61" s="106"/>
      <c r="I61" s="106"/>
      <c r="J61" s="107">
        <f>J87</f>
        <v>0</v>
      </c>
      <c r="L61" s="104"/>
    </row>
    <row r="62" spans="2:47" s="9" customFormat="1" ht="19.95" customHeight="1">
      <c r="B62" s="104"/>
      <c r="D62" s="105" t="s">
        <v>2893</v>
      </c>
      <c r="E62" s="106"/>
      <c r="F62" s="106"/>
      <c r="G62" s="106"/>
      <c r="H62" s="106"/>
      <c r="I62" s="106"/>
      <c r="J62" s="107">
        <f>J107</f>
        <v>0</v>
      </c>
      <c r="L62" s="104"/>
    </row>
    <row r="63" spans="2:47" s="9" customFormat="1" ht="19.95" customHeight="1">
      <c r="B63" s="104"/>
      <c r="D63" s="105" t="s">
        <v>2894</v>
      </c>
      <c r="E63" s="106"/>
      <c r="F63" s="106"/>
      <c r="G63" s="106"/>
      <c r="H63" s="106"/>
      <c r="I63" s="106"/>
      <c r="J63" s="107">
        <f>J131</f>
        <v>0</v>
      </c>
      <c r="L63" s="104"/>
    </row>
    <row r="64" spans="2:47" s="9" customFormat="1" ht="19.95" customHeight="1">
      <c r="B64" s="104"/>
      <c r="D64" s="105" t="s">
        <v>2895</v>
      </c>
      <c r="E64" s="106"/>
      <c r="F64" s="106"/>
      <c r="G64" s="106"/>
      <c r="H64" s="106"/>
      <c r="I64" s="106"/>
      <c r="J64" s="107">
        <f>J142</f>
        <v>0</v>
      </c>
      <c r="L64" s="104"/>
    </row>
    <row r="65" spans="2:12" s="9" customFormat="1" ht="19.95" customHeight="1">
      <c r="B65" s="104"/>
      <c r="D65" s="105" t="s">
        <v>2896</v>
      </c>
      <c r="E65" s="106"/>
      <c r="F65" s="106"/>
      <c r="G65" s="106"/>
      <c r="H65" s="106"/>
      <c r="I65" s="106"/>
      <c r="J65" s="107">
        <f>J146</f>
        <v>0</v>
      </c>
      <c r="L65" s="104"/>
    </row>
    <row r="66" spans="2:12" s="1" customFormat="1" ht="21.75" customHeight="1">
      <c r="B66" s="33"/>
      <c r="L66" s="33"/>
    </row>
    <row r="67" spans="2:12" s="1" customFormat="1" ht="6.9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" customHeight="1">
      <c r="B72" s="33"/>
      <c r="C72" s="22" t="s">
        <v>148</v>
      </c>
      <c r="L72" s="33"/>
    </row>
    <row r="73" spans="2:12" s="1" customFormat="1" ht="6.9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15" t="str">
        <f>E7</f>
        <v>Pavilon dětských skupin parc. č. 1579/2, k. ú. Odry</v>
      </c>
      <c r="F75" s="316"/>
      <c r="G75" s="316"/>
      <c r="H75" s="316"/>
      <c r="L75" s="33"/>
    </row>
    <row r="76" spans="2:12" s="1" customFormat="1" ht="12" customHeight="1">
      <c r="B76" s="33"/>
      <c r="C76" s="28" t="s">
        <v>113</v>
      </c>
      <c r="L76" s="33"/>
    </row>
    <row r="77" spans="2:12" s="1" customFormat="1" ht="16.5" customHeight="1">
      <c r="B77" s="33"/>
      <c r="E77" s="305" t="str">
        <f>E9</f>
        <v>002 - VRN - Vedlejší rozpočtové náklady</v>
      </c>
      <c r="F77" s="314"/>
      <c r="G77" s="314"/>
      <c r="H77" s="314"/>
      <c r="L77" s="33"/>
    </row>
    <row r="78" spans="2:12" s="1" customFormat="1" ht="6.9" customHeight="1">
      <c r="B78" s="33"/>
      <c r="L78" s="33"/>
    </row>
    <row r="79" spans="2:12" s="1" customFormat="1" ht="12" customHeight="1">
      <c r="B79" s="33"/>
      <c r="C79" s="28" t="s">
        <v>21</v>
      </c>
      <c r="F79" s="26" t="str">
        <f>F12</f>
        <v>katastrální území Odry</v>
      </c>
      <c r="I79" s="28" t="s">
        <v>23</v>
      </c>
      <c r="J79" s="50" t="str">
        <f>IF(J12="","",J12)</f>
        <v>20. 3. 2024</v>
      </c>
      <c r="L79" s="33"/>
    </row>
    <row r="80" spans="2:12" s="1" customFormat="1" ht="6.9" customHeight="1">
      <c r="B80" s="33"/>
      <c r="L80" s="33"/>
    </row>
    <row r="81" spans="2:65" s="1" customFormat="1" ht="15.15" customHeight="1">
      <c r="B81" s="33"/>
      <c r="C81" s="28" t="s">
        <v>25</v>
      </c>
      <c r="F81" s="26" t="str">
        <f>E15</f>
        <v>Město Odry</v>
      </c>
      <c r="I81" s="28" t="s">
        <v>33</v>
      </c>
      <c r="J81" s="31" t="str">
        <f>E21</f>
        <v>ARCHITRÁV, s.r.o.</v>
      </c>
      <c r="L81" s="33"/>
    </row>
    <row r="82" spans="2:65" s="1" customFormat="1" ht="15.15" customHeight="1">
      <c r="B82" s="33"/>
      <c r="C82" s="28" t="s">
        <v>31</v>
      </c>
      <c r="F82" s="26" t="str">
        <f>IF(E18="","",E18)</f>
        <v>Vyplň údaj</v>
      </c>
      <c r="I82" s="28" t="s">
        <v>38</v>
      </c>
      <c r="J82" s="31" t="str">
        <f>E24</f>
        <v xml:space="preserve"> 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08"/>
      <c r="C84" s="109" t="s">
        <v>149</v>
      </c>
      <c r="D84" s="110" t="s">
        <v>61</v>
      </c>
      <c r="E84" s="110" t="s">
        <v>57</v>
      </c>
      <c r="F84" s="110" t="s">
        <v>58</v>
      </c>
      <c r="G84" s="110" t="s">
        <v>150</v>
      </c>
      <c r="H84" s="110" t="s">
        <v>151</v>
      </c>
      <c r="I84" s="110" t="s">
        <v>152</v>
      </c>
      <c r="J84" s="110" t="s">
        <v>117</v>
      </c>
      <c r="K84" s="111" t="s">
        <v>153</v>
      </c>
      <c r="L84" s="108"/>
      <c r="M84" s="57" t="s">
        <v>19</v>
      </c>
      <c r="N84" s="58" t="s">
        <v>46</v>
      </c>
      <c r="O84" s="58" t="s">
        <v>154</v>
      </c>
      <c r="P84" s="58" t="s">
        <v>155</v>
      </c>
      <c r="Q84" s="58" t="s">
        <v>156</v>
      </c>
      <c r="R84" s="58" t="s">
        <v>157</v>
      </c>
      <c r="S84" s="58" t="s">
        <v>158</v>
      </c>
      <c r="T84" s="59" t="s">
        <v>159</v>
      </c>
    </row>
    <row r="85" spans="2:65" s="1" customFormat="1" ht="22.8" customHeight="1">
      <c r="B85" s="33"/>
      <c r="C85" s="62" t="s">
        <v>160</v>
      </c>
      <c r="J85" s="112">
        <f>BK85</f>
        <v>0</v>
      </c>
      <c r="L85" s="33"/>
      <c r="M85" s="60"/>
      <c r="N85" s="51"/>
      <c r="O85" s="51"/>
      <c r="P85" s="113">
        <f>P86</f>
        <v>0</v>
      </c>
      <c r="Q85" s="51"/>
      <c r="R85" s="113">
        <f>R86</f>
        <v>0</v>
      </c>
      <c r="S85" s="51"/>
      <c r="T85" s="114">
        <f>T86</f>
        <v>0</v>
      </c>
      <c r="AT85" s="18" t="s">
        <v>75</v>
      </c>
      <c r="AU85" s="18" t="s">
        <v>118</v>
      </c>
      <c r="BK85" s="115">
        <f>BK86</f>
        <v>0</v>
      </c>
    </row>
    <row r="86" spans="2:65" s="11" customFormat="1" ht="25.95" customHeight="1">
      <c r="B86" s="116"/>
      <c r="D86" s="117" t="s">
        <v>75</v>
      </c>
      <c r="E86" s="118" t="s">
        <v>2897</v>
      </c>
      <c r="F86" s="118" t="s">
        <v>2898</v>
      </c>
      <c r="I86" s="119"/>
      <c r="J86" s="120">
        <f>BK86</f>
        <v>0</v>
      </c>
      <c r="L86" s="116"/>
      <c r="M86" s="121"/>
      <c r="P86" s="122">
        <f>P87+P107+P131+P142+P146</f>
        <v>0</v>
      </c>
      <c r="R86" s="122">
        <f>R87+R107+R131+R142+R146</f>
        <v>0</v>
      </c>
      <c r="T86" s="123">
        <f>T87+T107+T131+T142+T146</f>
        <v>0</v>
      </c>
      <c r="AR86" s="117" t="s">
        <v>199</v>
      </c>
      <c r="AT86" s="124" t="s">
        <v>75</v>
      </c>
      <c r="AU86" s="124" t="s">
        <v>76</v>
      </c>
      <c r="AY86" s="117" t="s">
        <v>163</v>
      </c>
      <c r="BK86" s="125">
        <f>BK87+BK107+BK131+BK142+BK146</f>
        <v>0</v>
      </c>
    </row>
    <row r="87" spans="2:65" s="11" customFormat="1" ht="22.8" customHeight="1">
      <c r="B87" s="116"/>
      <c r="D87" s="117" t="s">
        <v>75</v>
      </c>
      <c r="E87" s="126" t="s">
        <v>2899</v>
      </c>
      <c r="F87" s="126" t="s">
        <v>2900</v>
      </c>
      <c r="I87" s="119"/>
      <c r="J87" s="127">
        <f>BK87</f>
        <v>0</v>
      </c>
      <c r="L87" s="116"/>
      <c r="M87" s="121"/>
      <c r="P87" s="122">
        <f>SUM(P88:P106)</f>
        <v>0</v>
      </c>
      <c r="R87" s="122">
        <f>SUM(R88:R106)</f>
        <v>0</v>
      </c>
      <c r="T87" s="123">
        <f>SUM(T88:T106)</f>
        <v>0</v>
      </c>
      <c r="AR87" s="117" t="s">
        <v>199</v>
      </c>
      <c r="AT87" s="124" t="s">
        <v>75</v>
      </c>
      <c r="AU87" s="124" t="s">
        <v>84</v>
      </c>
      <c r="AY87" s="117" t="s">
        <v>163</v>
      </c>
      <c r="BK87" s="125">
        <f>SUM(BK88:BK106)</f>
        <v>0</v>
      </c>
    </row>
    <row r="88" spans="2:65" s="1" customFormat="1" ht="16.5" customHeight="1">
      <c r="B88" s="33"/>
      <c r="C88" s="128" t="s">
        <v>84</v>
      </c>
      <c r="D88" s="128" t="s">
        <v>165</v>
      </c>
      <c r="E88" s="129" t="s">
        <v>2901</v>
      </c>
      <c r="F88" s="130" t="s">
        <v>2902</v>
      </c>
      <c r="G88" s="131" t="s">
        <v>495</v>
      </c>
      <c r="H88" s="132">
        <v>1</v>
      </c>
      <c r="I88" s="133"/>
      <c r="J88" s="134">
        <f>ROUND(I88*H88,2)</f>
        <v>0</v>
      </c>
      <c r="K88" s="130" t="s">
        <v>169</v>
      </c>
      <c r="L88" s="33"/>
      <c r="M88" s="135" t="s">
        <v>19</v>
      </c>
      <c r="N88" s="136" t="s">
        <v>47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AR88" s="139" t="s">
        <v>2903</v>
      </c>
      <c r="AT88" s="139" t="s">
        <v>165</v>
      </c>
      <c r="AU88" s="139" t="s">
        <v>86</v>
      </c>
      <c r="AY88" s="18" t="s">
        <v>163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8" t="s">
        <v>84</v>
      </c>
      <c r="BK88" s="140">
        <f>ROUND(I88*H88,2)</f>
        <v>0</v>
      </c>
      <c r="BL88" s="18" t="s">
        <v>2903</v>
      </c>
      <c r="BM88" s="139" t="s">
        <v>2904</v>
      </c>
    </row>
    <row r="89" spans="2:65" s="1" customFormat="1">
      <c r="B89" s="33"/>
      <c r="D89" s="141" t="s">
        <v>172</v>
      </c>
      <c r="F89" s="142" t="s">
        <v>2902</v>
      </c>
      <c r="I89" s="143"/>
      <c r="L89" s="33"/>
      <c r="M89" s="144"/>
      <c r="T89" s="54"/>
      <c r="AT89" s="18" t="s">
        <v>172</v>
      </c>
      <c r="AU89" s="18" t="s">
        <v>86</v>
      </c>
    </row>
    <row r="90" spans="2:65" s="1" customFormat="1">
      <c r="B90" s="33"/>
      <c r="D90" s="145" t="s">
        <v>174</v>
      </c>
      <c r="F90" s="146" t="s">
        <v>2905</v>
      </c>
      <c r="I90" s="143"/>
      <c r="L90" s="33"/>
      <c r="M90" s="144"/>
      <c r="T90" s="54"/>
      <c r="AT90" s="18" t="s">
        <v>174</v>
      </c>
      <c r="AU90" s="18" t="s">
        <v>86</v>
      </c>
    </row>
    <row r="91" spans="2:65" s="1" customFormat="1" ht="16.5" customHeight="1">
      <c r="B91" s="33"/>
      <c r="C91" s="128" t="s">
        <v>86</v>
      </c>
      <c r="D91" s="128" t="s">
        <v>165</v>
      </c>
      <c r="E91" s="129" t="s">
        <v>2906</v>
      </c>
      <c r="F91" s="130" t="s">
        <v>2907</v>
      </c>
      <c r="G91" s="131" t="s">
        <v>495</v>
      </c>
      <c r="H91" s="132">
        <v>1</v>
      </c>
      <c r="I91" s="133"/>
      <c r="J91" s="134">
        <f>ROUND(I91*H91,2)</f>
        <v>0</v>
      </c>
      <c r="K91" s="130" t="s">
        <v>169</v>
      </c>
      <c r="L91" s="33"/>
      <c r="M91" s="135" t="s">
        <v>19</v>
      </c>
      <c r="N91" s="136" t="s">
        <v>47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8">
        <f>S91*H91</f>
        <v>0</v>
      </c>
      <c r="AR91" s="139" t="s">
        <v>2903</v>
      </c>
      <c r="AT91" s="139" t="s">
        <v>165</v>
      </c>
      <c r="AU91" s="139" t="s">
        <v>86</v>
      </c>
      <c r="AY91" s="18" t="s">
        <v>163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8" t="s">
        <v>84</v>
      </c>
      <c r="BK91" s="140">
        <f>ROUND(I91*H91,2)</f>
        <v>0</v>
      </c>
      <c r="BL91" s="18" t="s">
        <v>2903</v>
      </c>
      <c r="BM91" s="139" t="s">
        <v>2908</v>
      </c>
    </row>
    <row r="92" spans="2:65" s="1" customFormat="1">
      <c r="B92" s="33"/>
      <c r="D92" s="141" t="s">
        <v>172</v>
      </c>
      <c r="F92" s="142" t="s">
        <v>2907</v>
      </c>
      <c r="I92" s="143"/>
      <c r="L92" s="33"/>
      <c r="M92" s="144"/>
      <c r="T92" s="54"/>
      <c r="AT92" s="18" t="s">
        <v>172</v>
      </c>
      <c r="AU92" s="18" t="s">
        <v>86</v>
      </c>
    </row>
    <row r="93" spans="2:65" s="1" customFormat="1">
      <c r="B93" s="33"/>
      <c r="D93" s="145" t="s">
        <v>174</v>
      </c>
      <c r="F93" s="146" t="s">
        <v>2909</v>
      </c>
      <c r="I93" s="143"/>
      <c r="L93" s="33"/>
      <c r="M93" s="144"/>
      <c r="T93" s="54"/>
      <c r="AT93" s="18" t="s">
        <v>174</v>
      </c>
      <c r="AU93" s="18" t="s">
        <v>86</v>
      </c>
    </row>
    <row r="94" spans="2:65" s="1" customFormat="1" ht="16.5" customHeight="1">
      <c r="B94" s="33"/>
      <c r="C94" s="128" t="s">
        <v>184</v>
      </c>
      <c r="D94" s="128" t="s">
        <v>165</v>
      </c>
      <c r="E94" s="129" t="s">
        <v>2910</v>
      </c>
      <c r="F94" s="130" t="s">
        <v>2911</v>
      </c>
      <c r="G94" s="131" t="s">
        <v>495</v>
      </c>
      <c r="H94" s="132">
        <v>1</v>
      </c>
      <c r="I94" s="133"/>
      <c r="J94" s="134">
        <f>ROUND(I94*H94,2)</f>
        <v>0</v>
      </c>
      <c r="K94" s="130" t="s">
        <v>169</v>
      </c>
      <c r="L94" s="33"/>
      <c r="M94" s="135" t="s">
        <v>19</v>
      </c>
      <c r="N94" s="136" t="s">
        <v>47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8">
        <f>S94*H94</f>
        <v>0</v>
      </c>
      <c r="AR94" s="139" t="s">
        <v>2903</v>
      </c>
      <c r="AT94" s="139" t="s">
        <v>165</v>
      </c>
      <c r="AU94" s="139" t="s">
        <v>86</v>
      </c>
      <c r="AY94" s="18" t="s">
        <v>163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8" t="s">
        <v>84</v>
      </c>
      <c r="BK94" s="140">
        <f>ROUND(I94*H94,2)</f>
        <v>0</v>
      </c>
      <c r="BL94" s="18" t="s">
        <v>2903</v>
      </c>
      <c r="BM94" s="139" t="s">
        <v>2912</v>
      </c>
    </row>
    <row r="95" spans="2:65" s="1" customFormat="1">
      <c r="B95" s="33"/>
      <c r="D95" s="141" t="s">
        <v>172</v>
      </c>
      <c r="F95" s="142" t="s">
        <v>2911</v>
      </c>
      <c r="I95" s="143"/>
      <c r="L95" s="33"/>
      <c r="M95" s="144"/>
      <c r="T95" s="54"/>
      <c r="AT95" s="18" t="s">
        <v>172</v>
      </c>
      <c r="AU95" s="18" t="s">
        <v>86</v>
      </c>
    </row>
    <row r="96" spans="2:65" s="1" customFormat="1">
      <c r="B96" s="33"/>
      <c r="D96" s="145" t="s">
        <v>174</v>
      </c>
      <c r="F96" s="146" t="s">
        <v>2913</v>
      </c>
      <c r="I96" s="143"/>
      <c r="L96" s="33"/>
      <c r="M96" s="144"/>
      <c r="T96" s="54"/>
      <c r="AT96" s="18" t="s">
        <v>174</v>
      </c>
      <c r="AU96" s="18" t="s">
        <v>86</v>
      </c>
    </row>
    <row r="97" spans="2:65" s="1" customFormat="1" ht="16.5" customHeight="1">
      <c r="B97" s="33"/>
      <c r="C97" s="128" t="s">
        <v>170</v>
      </c>
      <c r="D97" s="128" t="s">
        <v>165</v>
      </c>
      <c r="E97" s="129" t="s">
        <v>2914</v>
      </c>
      <c r="F97" s="130" t="s">
        <v>2915</v>
      </c>
      <c r="G97" s="131" t="s">
        <v>495</v>
      </c>
      <c r="H97" s="132">
        <v>1</v>
      </c>
      <c r="I97" s="133"/>
      <c r="J97" s="134">
        <f>ROUND(I97*H97,2)</f>
        <v>0</v>
      </c>
      <c r="K97" s="130" t="s">
        <v>169</v>
      </c>
      <c r="L97" s="33"/>
      <c r="M97" s="135" t="s">
        <v>19</v>
      </c>
      <c r="N97" s="136" t="s">
        <v>47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AR97" s="139" t="s">
        <v>2903</v>
      </c>
      <c r="AT97" s="139" t="s">
        <v>165</v>
      </c>
      <c r="AU97" s="139" t="s">
        <v>86</v>
      </c>
      <c r="AY97" s="18" t="s">
        <v>163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8" t="s">
        <v>84</v>
      </c>
      <c r="BK97" s="140">
        <f>ROUND(I97*H97,2)</f>
        <v>0</v>
      </c>
      <c r="BL97" s="18" t="s">
        <v>2903</v>
      </c>
      <c r="BM97" s="139" t="s">
        <v>2916</v>
      </c>
    </row>
    <row r="98" spans="2:65" s="1" customFormat="1">
      <c r="B98" s="33"/>
      <c r="D98" s="141" t="s">
        <v>172</v>
      </c>
      <c r="F98" s="142" t="s">
        <v>2915</v>
      </c>
      <c r="I98" s="143"/>
      <c r="L98" s="33"/>
      <c r="M98" s="144"/>
      <c r="T98" s="54"/>
      <c r="AT98" s="18" t="s">
        <v>172</v>
      </c>
      <c r="AU98" s="18" t="s">
        <v>86</v>
      </c>
    </row>
    <row r="99" spans="2:65" s="1" customFormat="1">
      <c r="B99" s="33"/>
      <c r="D99" s="145" t="s">
        <v>174</v>
      </c>
      <c r="F99" s="146" t="s">
        <v>2917</v>
      </c>
      <c r="I99" s="143"/>
      <c r="L99" s="33"/>
      <c r="M99" s="144"/>
      <c r="T99" s="54"/>
      <c r="AT99" s="18" t="s">
        <v>174</v>
      </c>
      <c r="AU99" s="18" t="s">
        <v>86</v>
      </c>
    </row>
    <row r="100" spans="2:65" s="1" customFormat="1" ht="16.5" customHeight="1">
      <c r="B100" s="33"/>
      <c r="C100" s="128" t="s">
        <v>199</v>
      </c>
      <c r="D100" s="128" t="s">
        <v>165</v>
      </c>
      <c r="E100" s="129" t="s">
        <v>2918</v>
      </c>
      <c r="F100" s="130" t="s">
        <v>2919</v>
      </c>
      <c r="G100" s="131" t="s">
        <v>495</v>
      </c>
      <c r="H100" s="132">
        <v>1</v>
      </c>
      <c r="I100" s="133"/>
      <c r="J100" s="134">
        <f>ROUND(I100*H100,2)</f>
        <v>0</v>
      </c>
      <c r="K100" s="130" t="s">
        <v>169</v>
      </c>
      <c r="L100" s="33"/>
      <c r="M100" s="135" t="s">
        <v>19</v>
      </c>
      <c r="N100" s="136" t="s">
        <v>47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2903</v>
      </c>
      <c r="AT100" s="139" t="s">
        <v>165</v>
      </c>
      <c r="AU100" s="139" t="s">
        <v>86</v>
      </c>
      <c r="AY100" s="18" t="s">
        <v>163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84</v>
      </c>
      <c r="BK100" s="140">
        <f>ROUND(I100*H100,2)</f>
        <v>0</v>
      </c>
      <c r="BL100" s="18" t="s">
        <v>2903</v>
      </c>
      <c r="BM100" s="139" t="s">
        <v>2920</v>
      </c>
    </row>
    <row r="101" spans="2:65" s="1" customFormat="1">
      <c r="B101" s="33"/>
      <c r="D101" s="141" t="s">
        <v>172</v>
      </c>
      <c r="F101" s="142" t="s">
        <v>2919</v>
      </c>
      <c r="I101" s="143"/>
      <c r="L101" s="33"/>
      <c r="M101" s="144"/>
      <c r="T101" s="54"/>
      <c r="AT101" s="18" t="s">
        <v>172</v>
      </c>
      <c r="AU101" s="18" t="s">
        <v>86</v>
      </c>
    </row>
    <row r="102" spans="2:65" s="1" customFormat="1">
      <c r="B102" s="33"/>
      <c r="D102" s="145" t="s">
        <v>174</v>
      </c>
      <c r="F102" s="146" t="s">
        <v>2921</v>
      </c>
      <c r="I102" s="143"/>
      <c r="L102" s="33"/>
      <c r="M102" s="144"/>
      <c r="T102" s="54"/>
      <c r="AT102" s="18" t="s">
        <v>174</v>
      </c>
      <c r="AU102" s="18" t="s">
        <v>86</v>
      </c>
    </row>
    <row r="103" spans="2:65" s="1" customFormat="1" ht="19.2">
      <c r="B103" s="33"/>
      <c r="D103" s="141" t="s">
        <v>664</v>
      </c>
      <c r="F103" s="184" t="s">
        <v>2922</v>
      </c>
      <c r="I103" s="143"/>
      <c r="L103" s="33"/>
      <c r="M103" s="144"/>
      <c r="T103" s="54"/>
      <c r="AT103" s="18" t="s">
        <v>664</v>
      </c>
      <c r="AU103" s="18" t="s">
        <v>86</v>
      </c>
    </row>
    <row r="104" spans="2:65" s="1" customFormat="1" ht="16.5" customHeight="1">
      <c r="B104" s="33"/>
      <c r="C104" s="128" t="s">
        <v>207</v>
      </c>
      <c r="D104" s="128" t="s">
        <v>165</v>
      </c>
      <c r="E104" s="129" t="s">
        <v>2923</v>
      </c>
      <c r="F104" s="130" t="s">
        <v>2924</v>
      </c>
      <c r="G104" s="131" t="s">
        <v>495</v>
      </c>
      <c r="H104" s="132">
        <v>1</v>
      </c>
      <c r="I104" s="133"/>
      <c r="J104" s="134">
        <f>ROUND(I104*H104,2)</f>
        <v>0</v>
      </c>
      <c r="K104" s="130" t="s">
        <v>169</v>
      </c>
      <c r="L104" s="33"/>
      <c r="M104" s="135" t="s">
        <v>19</v>
      </c>
      <c r="N104" s="136" t="s">
        <v>47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2903</v>
      </c>
      <c r="AT104" s="139" t="s">
        <v>165</v>
      </c>
      <c r="AU104" s="139" t="s">
        <v>86</v>
      </c>
      <c r="AY104" s="18" t="s">
        <v>163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84</v>
      </c>
      <c r="BK104" s="140">
        <f>ROUND(I104*H104,2)</f>
        <v>0</v>
      </c>
      <c r="BL104" s="18" t="s">
        <v>2903</v>
      </c>
      <c r="BM104" s="139" t="s">
        <v>2925</v>
      </c>
    </row>
    <row r="105" spans="2:65" s="1" customFormat="1">
      <c r="B105" s="33"/>
      <c r="D105" s="141" t="s">
        <v>172</v>
      </c>
      <c r="F105" s="142" t="s">
        <v>2924</v>
      </c>
      <c r="I105" s="143"/>
      <c r="L105" s="33"/>
      <c r="M105" s="144"/>
      <c r="T105" s="54"/>
      <c r="AT105" s="18" t="s">
        <v>172</v>
      </c>
      <c r="AU105" s="18" t="s">
        <v>86</v>
      </c>
    </row>
    <row r="106" spans="2:65" s="1" customFormat="1">
      <c r="B106" s="33"/>
      <c r="D106" s="145" t="s">
        <v>174</v>
      </c>
      <c r="F106" s="146" t="s">
        <v>2926</v>
      </c>
      <c r="I106" s="143"/>
      <c r="L106" s="33"/>
      <c r="M106" s="144"/>
      <c r="T106" s="54"/>
      <c r="AT106" s="18" t="s">
        <v>174</v>
      </c>
      <c r="AU106" s="18" t="s">
        <v>86</v>
      </c>
    </row>
    <row r="107" spans="2:65" s="11" customFormat="1" ht="22.8" customHeight="1">
      <c r="B107" s="116"/>
      <c r="D107" s="117" t="s">
        <v>75</v>
      </c>
      <c r="E107" s="126" t="s">
        <v>2927</v>
      </c>
      <c r="F107" s="126" t="s">
        <v>2928</v>
      </c>
      <c r="I107" s="119"/>
      <c r="J107" s="127">
        <f>BK107</f>
        <v>0</v>
      </c>
      <c r="L107" s="116"/>
      <c r="M107" s="121"/>
      <c r="P107" s="122">
        <f>SUM(P108:P130)</f>
        <v>0</v>
      </c>
      <c r="R107" s="122">
        <f>SUM(R108:R130)</f>
        <v>0</v>
      </c>
      <c r="T107" s="123">
        <f>SUM(T108:T130)</f>
        <v>0</v>
      </c>
      <c r="AR107" s="117" t="s">
        <v>199</v>
      </c>
      <c r="AT107" s="124" t="s">
        <v>75</v>
      </c>
      <c r="AU107" s="124" t="s">
        <v>84</v>
      </c>
      <c r="AY107" s="117" t="s">
        <v>163</v>
      </c>
      <c r="BK107" s="125">
        <f>SUM(BK108:BK130)</f>
        <v>0</v>
      </c>
    </row>
    <row r="108" spans="2:65" s="1" customFormat="1" ht="16.5" customHeight="1">
      <c r="B108" s="33"/>
      <c r="C108" s="128" t="s">
        <v>216</v>
      </c>
      <c r="D108" s="128" t="s">
        <v>165</v>
      </c>
      <c r="E108" s="129" t="s">
        <v>2929</v>
      </c>
      <c r="F108" s="130" t="s">
        <v>2930</v>
      </c>
      <c r="G108" s="131" t="s">
        <v>495</v>
      </c>
      <c r="H108" s="132">
        <v>1</v>
      </c>
      <c r="I108" s="133"/>
      <c r="J108" s="134">
        <f>ROUND(I108*H108,2)</f>
        <v>0</v>
      </c>
      <c r="K108" s="130" t="s">
        <v>169</v>
      </c>
      <c r="L108" s="33"/>
      <c r="M108" s="135" t="s">
        <v>19</v>
      </c>
      <c r="N108" s="136" t="s">
        <v>47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AR108" s="139" t="s">
        <v>2903</v>
      </c>
      <c r="AT108" s="139" t="s">
        <v>165</v>
      </c>
      <c r="AU108" s="139" t="s">
        <v>86</v>
      </c>
      <c r="AY108" s="18" t="s">
        <v>163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8" t="s">
        <v>84</v>
      </c>
      <c r="BK108" s="140">
        <f>ROUND(I108*H108,2)</f>
        <v>0</v>
      </c>
      <c r="BL108" s="18" t="s">
        <v>2903</v>
      </c>
      <c r="BM108" s="139" t="s">
        <v>2931</v>
      </c>
    </row>
    <row r="109" spans="2:65" s="1" customFormat="1">
      <c r="B109" s="33"/>
      <c r="D109" s="141" t="s">
        <v>172</v>
      </c>
      <c r="F109" s="142" t="s">
        <v>2930</v>
      </c>
      <c r="I109" s="143"/>
      <c r="L109" s="33"/>
      <c r="M109" s="144"/>
      <c r="T109" s="54"/>
      <c r="AT109" s="18" t="s">
        <v>172</v>
      </c>
      <c r="AU109" s="18" t="s">
        <v>86</v>
      </c>
    </row>
    <row r="110" spans="2:65" s="1" customFormat="1">
      <c r="B110" s="33"/>
      <c r="D110" s="145" t="s">
        <v>174</v>
      </c>
      <c r="F110" s="146" t="s">
        <v>2932</v>
      </c>
      <c r="I110" s="143"/>
      <c r="L110" s="33"/>
      <c r="M110" s="144"/>
      <c r="T110" s="54"/>
      <c r="AT110" s="18" t="s">
        <v>174</v>
      </c>
      <c r="AU110" s="18" t="s">
        <v>86</v>
      </c>
    </row>
    <row r="111" spans="2:65" s="1" customFormat="1" ht="28.8">
      <c r="B111" s="33"/>
      <c r="D111" s="141" t="s">
        <v>664</v>
      </c>
      <c r="F111" s="184" t="s">
        <v>2933</v>
      </c>
      <c r="I111" s="143"/>
      <c r="L111" s="33"/>
      <c r="M111" s="144"/>
      <c r="T111" s="54"/>
      <c r="AT111" s="18" t="s">
        <v>664</v>
      </c>
      <c r="AU111" s="18" t="s">
        <v>86</v>
      </c>
    </row>
    <row r="112" spans="2:65" s="1" customFormat="1" ht="16.5" customHeight="1">
      <c r="B112" s="33"/>
      <c r="C112" s="128" t="s">
        <v>225</v>
      </c>
      <c r="D112" s="128" t="s">
        <v>165</v>
      </c>
      <c r="E112" s="129" t="s">
        <v>2934</v>
      </c>
      <c r="F112" s="130" t="s">
        <v>2935</v>
      </c>
      <c r="G112" s="131" t="s">
        <v>495</v>
      </c>
      <c r="H112" s="132">
        <v>1</v>
      </c>
      <c r="I112" s="133"/>
      <c r="J112" s="134">
        <f>ROUND(I112*H112,2)</f>
        <v>0</v>
      </c>
      <c r="K112" s="130" t="s">
        <v>169</v>
      </c>
      <c r="L112" s="33"/>
      <c r="M112" s="135" t="s">
        <v>19</v>
      </c>
      <c r="N112" s="136" t="s">
        <v>47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2903</v>
      </c>
      <c r="AT112" s="139" t="s">
        <v>165</v>
      </c>
      <c r="AU112" s="139" t="s">
        <v>86</v>
      </c>
      <c r="AY112" s="18" t="s">
        <v>163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8" t="s">
        <v>84</v>
      </c>
      <c r="BK112" s="140">
        <f>ROUND(I112*H112,2)</f>
        <v>0</v>
      </c>
      <c r="BL112" s="18" t="s">
        <v>2903</v>
      </c>
      <c r="BM112" s="139" t="s">
        <v>2936</v>
      </c>
    </row>
    <row r="113" spans="2:65" s="1" customFormat="1">
      <c r="B113" s="33"/>
      <c r="D113" s="141" t="s">
        <v>172</v>
      </c>
      <c r="F113" s="142" t="s">
        <v>2935</v>
      </c>
      <c r="I113" s="143"/>
      <c r="L113" s="33"/>
      <c r="M113" s="144"/>
      <c r="T113" s="54"/>
      <c r="AT113" s="18" t="s">
        <v>172</v>
      </c>
      <c r="AU113" s="18" t="s">
        <v>86</v>
      </c>
    </row>
    <row r="114" spans="2:65" s="1" customFormat="1">
      <c r="B114" s="33"/>
      <c r="D114" s="145" t="s">
        <v>174</v>
      </c>
      <c r="F114" s="146" t="s">
        <v>2937</v>
      </c>
      <c r="I114" s="143"/>
      <c r="L114" s="33"/>
      <c r="M114" s="144"/>
      <c r="T114" s="54"/>
      <c r="AT114" s="18" t="s">
        <v>174</v>
      </c>
      <c r="AU114" s="18" t="s">
        <v>86</v>
      </c>
    </row>
    <row r="115" spans="2:65" s="1" customFormat="1" ht="19.2">
      <c r="B115" s="33"/>
      <c r="D115" s="141" t="s">
        <v>664</v>
      </c>
      <c r="F115" s="184" t="s">
        <v>2938</v>
      </c>
      <c r="I115" s="143"/>
      <c r="L115" s="33"/>
      <c r="M115" s="144"/>
      <c r="T115" s="54"/>
      <c r="AT115" s="18" t="s">
        <v>664</v>
      </c>
      <c r="AU115" s="18" t="s">
        <v>86</v>
      </c>
    </row>
    <row r="116" spans="2:65" s="1" customFormat="1" ht="16.5" customHeight="1">
      <c r="B116" s="33"/>
      <c r="C116" s="128" t="s">
        <v>236</v>
      </c>
      <c r="D116" s="128" t="s">
        <v>165</v>
      </c>
      <c r="E116" s="129" t="s">
        <v>2939</v>
      </c>
      <c r="F116" s="130" t="s">
        <v>2940</v>
      </c>
      <c r="G116" s="131" t="s">
        <v>495</v>
      </c>
      <c r="H116" s="132">
        <v>1</v>
      </c>
      <c r="I116" s="133"/>
      <c r="J116" s="134">
        <f>ROUND(I116*H116,2)</f>
        <v>0</v>
      </c>
      <c r="K116" s="130" t="s">
        <v>169</v>
      </c>
      <c r="L116" s="33"/>
      <c r="M116" s="135" t="s">
        <v>19</v>
      </c>
      <c r="N116" s="136" t="s">
        <v>47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2903</v>
      </c>
      <c r="AT116" s="139" t="s">
        <v>165</v>
      </c>
      <c r="AU116" s="139" t="s">
        <v>86</v>
      </c>
      <c r="AY116" s="18" t="s">
        <v>163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8" t="s">
        <v>84</v>
      </c>
      <c r="BK116" s="140">
        <f>ROUND(I116*H116,2)</f>
        <v>0</v>
      </c>
      <c r="BL116" s="18" t="s">
        <v>2903</v>
      </c>
      <c r="BM116" s="139" t="s">
        <v>2941</v>
      </c>
    </row>
    <row r="117" spans="2:65" s="1" customFormat="1">
      <c r="B117" s="33"/>
      <c r="D117" s="141" t="s">
        <v>172</v>
      </c>
      <c r="F117" s="142" t="s">
        <v>2940</v>
      </c>
      <c r="I117" s="143"/>
      <c r="L117" s="33"/>
      <c r="M117" s="144"/>
      <c r="T117" s="54"/>
      <c r="AT117" s="18" t="s">
        <v>172</v>
      </c>
      <c r="AU117" s="18" t="s">
        <v>86</v>
      </c>
    </row>
    <row r="118" spans="2:65" s="1" customFormat="1">
      <c r="B118" s="33"/>
      <c r="D118" s="145" t="s">
        <v>174</v>
      </c>
      <c r="F118" s="146" t="s">
        <v>2942</v>
      </c>
      <c r="I118" s="143"/>
      <c r="L118" s="33"/>
      <c r="M118" s="144"/>
      <c r="T118" s="54"/>
      <c r="AT118" s="18" t="s">
        <v>174</v>
      </c>
      <c r="AU118" s="18" t="s">
        <v>86</v>
      </c>
    </row>
    <row r="119" spans="2:65" s="1" customFormat="1" ht="16.5" customHeight="1">
      <c r="B119" s="33"/>
      <c r="C119" s="128" t="s">
        <v>248</v>
      </c>
      <c r="D119" s="128" t="s">
        <v>165</v>
      </c>
      <c r="E119" s="129" t="s">
        <v>2943</v>
      </c>
      <c r="F119" s="130" t="s">
        <v>2944</v>
      </c>
      <c r="G119" s="131" t="s">
        <v>495</v>
      </c>
      <c r="H119" s="132">
        <v>1</v>
      </c>
      <c r="I119" s="133"/>
      <c r="J119" s="134">
        <f>ROUND(I119*H119,2)</f>
        <v>0</v>
      </c>
      <c r="K119" s="130" t="s">
        <v>169</v>
      </c>
      <c r="L119" s="33"/>
      <c r="M119" s="135" t="s">
        <v>19</v>
      </c>
      <c r="N119" s="136" t="s">
        <v>47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2903</v>
      </c>
      <c r="AT119" s="139" t="s">
        <v>165</v>
      </c>
      <c r="AU119" s="139" t="s">
        <v>86</v>
      </c>
      <c r="AY119" s="18" t="s">
        <v>163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84</v>
      </c>
      <c r="BK119" s="140">
        <f>ROUND(I119*H119,2)</f>
        <v>0</v>
      </c>
      <c r="BL119" s="18" t="s">
        <v>2903</v>
      </c>
      <c r="BM119" s="139" t="s">
        <v>2945</v>
      </c>
    </row>
    <row r="120" spans="2:65" s="1" customFormat="1">
      <c r="B120" s="33"/>
      <c r="D120" s="141" t="s">
        <v>172</v>
      </c>
      <c r="F120" s="142" t="s">
        <v>2944</v>
      </c>
      <c r="I120" s="143"/>
      <c r="L120" s="33"/>
      <c r="M120" s="144"/>
      <c r="T120" s="54"/>
      <c r="AT120" s="18" t="s">
        <v>172</v>
      </c>
      <c r="AU120" s="18" t="s">
        <v>86</v>
      </c>
    </row>
    <row r="121" spans="2:65" s="1" customFormat="1">
      <c r="B121" s="33"/>
      <c r="D121" s="145" t="s">
        <v>174</v>
      </c>
      <c r="F121" s="146" t="s">
        <v>2946</v>
      </c>
      <c r="I121" s="143"/>
      <c r="L121" s="33"/>
      <c r="M121" s="144"/>
      <c r="T121" s="54"/>
      <c r="AT121" s="18" t="s">
        <v>174</v>
      </c>
      <c r="AU121" s="18" t="s">
        <v>86</v>
      </c>
    </row>
    <row r="122" spans="2:65" s="1" customFormat="1" ht="16.5" customHeight="1">
      <c r="B122" s="33"/>
      <c r="C122" s="128" t="s">
        <v>256</v>
      </c>
      <c r="D122" s="128" t="s">
        <v>165</v>
      </c>
      <c r="E122" s="129" t="s">
        <v>2947</v>
      </c>
      <c r="F122" s="130" t="s">
        <v>2948</v>
      </c>
      <c r="G122" s="131" t="s">
        <v>495</v>
      </c>
      <c r="H122" s="132">
        <v>1</v>
      </c>
      <c r="I122" s="133"/>
      <c r="J122" s="134">
        <f>ROUND(I122*H122,2)</f>
        <v>0</v>
      </c>
      <c r="K122" s="130" t="s">
        <v>169</v>
      </c>
      <c r="L122" s="33"/>
      <c r="M122" s="135" t="s">
        <v>19</v>
      </c>
      <c r="N122" s="136" t="s">
        <v>47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2903</v>
      </c>
      <c r="AT122" s="139" t="s">
        <v>165</v>
      </c>
      <c r="AU122" s="139" t="s">
        <v>86</v>
      </c>
      <c r="AY122" s="18" t="s">
        <v>163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8" t="s">
        <v>84</v>
      </c>
      <c r="BK122" s="140">
        <f>ROUND(I122*H122,2)</f>
        <v>0</v>
      </c>
      <c r="BL122" s="18" t="s">
        <v>2903</v>
      </c>
      <c r="BM122" s="139" t="s">
        <v>2949</v>
      </c>
    </row>
    <row r="123" spans="2:65" s="1" customFormat="1">
      <c r="B123" s="33"/>
      <c r="D123" s="141" t="s">
        <v>172</v>
      </c>
      <c r="F123" s="142" t="s">
        <v>2948</v>
      </c>
      <c r="I123" s="143"/>
      <c r="L123" s="33"/>
      <c r="M123" s="144"/>
      <c r="T123" s="54"/>
      <c r="AT123" s="18" t="s">
        <v>172</v>
      </c>
      <c r="AU123" s="18" t="s">
        <v>86</v>
      </c>
    </row>
    <row r="124" spans="2:65" s="1" customFormat="1">
      <c r="B124" s="33"/>
      <c r="D124" s="145" t="s">
        <v>174</v>
      </c>
      <c r="F124" s="146" t="s">
        <v>2950</v>
      </c>
      <c r="I124" s="143"/>
      <c r="L124" s="33"/>
      <c r="M124" s="144"/>
      <c r="T124" s="54"/>
      <c r="AT124" s="18" t="s">
        <v>174</v>
      </c>
      <c r="AU124" s="18" t="s">
        <v>86</v>
      </c>
    </row>
    <row r="125" spans="2:65" s="1" customFormat="1" ht="16.5" customHeight="1">
      <c r="B125" s="33"/>
      <c r="C125" s="128" t="s">
        <v>8</v>
      </c>
      <c r="D125" s="128" t="s">
        <v>165</v>
      </c>
      <c r="E125" s="129" t="s">
        <v>2951</v>
      </c>
      <c r="F125" s="130" t="s">
        <v>2952</v>
      </c>
      <c r="G125" s="131" t="s">
        <v>495</v>
      </c>
      <c r="H125" s="132">
        <v>1</v>
      </c>
      <c r="I125" s="133"/>
      <c r="J125" s="134">
        <f>ROUND(I125*H125,2)</f>
        <v>0</v>
      </c>
      <c r="K125" s="130" t="s">
        <v>169</v>
      </c>
      <c r="L125" s="33"/>
      <c r="M125" s="135" t="s">
        <v>19</v>
      </c>
      <c r="N125" s="136" t="s">
        <v>47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2903</v>
      </c>
      <c r="AT125" s="139" t="s">
        <v>165</v>
      </c>
      <c r="AU125" s="139" t="s">
        <v>86</v>
      </c>
      <c r="AY125" s="18" t="s">
        <v>163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8" t="s">
        <v>84</v>
      </c>
      <c r="BK125" s="140">
        <f>ROUND(I125*H125,2)</f>
        <v>0</v>
      </c>
      <c r="BL125" s="18" t="s">
        <v>2903</v>
      </c>
      <c r="BM125" s="139" t="s">
        <v>2953</v>
      </c>
    </row>
    <row r="126" spans="2:65" s="1" customFormat="1">
      <c r="B126" s="33"/>
      <c r="D126" s="141" t="s">
        <v>172</v>
      </c>
      <c r="F126" s="142" t="s">
        <v>2952</v>
      </c>
      <c r="I126" s="143"/>
      <c r="L126" s="33"/>
      <c r="M126" s="144"/>
      <c r="T126" s="54"/>
      <c r="AT126" s="18" t="s">
        <v>172</v>
      </c>
      <c r="AU126" s="18" t="s">
        <v>86</v>
      </c>
    </row>
    <row r="127" spans="2:65" s="1" customFormat="1">
      <c r="B127" s="33"/>
      <c r="D127" s="145" t="s">
        <v>174</v>
      </c>
      <c r="F127" s="146" t="s">
        <v>2954</v>
      </c>
      <c r="I127" s="143"/>
      <c r="L127" s="33"/>
      <c r="M127" s="144"/>
      <c r="T127" s="54"/>
      <c r="AT127" s="18" t="s">
        <v>174</v>
      </c>
      <c r="AU127" s="18" t="s">
        <v>86</v>
      </c>
    </row>
    <row r="128" spans="2:65" s="1" customFormat="1" ht="16.5" customHeight="1">
      <c r="B128" s="33"/>
      <c r="C128" s="128" t="s">
        <v>268</v>
      </c>
      <c r="D128" s="128" t="s">
        <v>165</v>
      </c>
      <c r="E128" s="129" t="s">
        <v>2955</v>
      </c>
      <c r="F128" s="130" t="s">
        <v>2956</v>
      </c>
      <c r="G128" s="131" t="s">
        <v>495</v>
      </c>
      <c r="H128" s="132">
        <v>1</v>
      </c>
      <c r="I128" s="133"/>
      <c r="J128" s="134">
        <f>ROUND(I128*H128,2)</f>
        <v>0</v>
      </c>
      <c r="K128" s="130" t="s">
        <v>169</v>
      </c>
      <c r="L128" s="33"/>
      <c r="M128" s="135" t="s">
        <v>19</v>
      </c>
      <c r="N128" s="136" t="s">
        <v>47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2903</v>
      </c>
      <c r="AT128" s="139" t="s">
        <v>165</v>
      </c>
      <c r="AU128" s="139" t="s">
        <v>86</v>
      </c>
      <c r="AY128" s="18" t="s">
        <v>163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8" t="s">
        <v>84</v>
      </c>
      <c r="BK128" s="140">
        <f>ROUND(I128*H128,2)</f>
        <v>0</v>
      </c>
      <c r="BL128" s="18" t="s">
        <v>2903</v>
      </c>
      <c r="BM128" s="139" t="s">
        <v>2957</v>
      </c>
    </row>
    <row r="129" spans="2:65" s="1" customFormat="1">
      <c r="B129" s="33"/>
      <c r="D129" s="141" t="s">
        <v>172</v>
      </c>
      <c r="F129" s="142" t="s">
        <v>2956</v>
      </c>
      <c r="I129" s="143"/>
      <c r="L129" s="33"/>
      <c r="M129" s="144"/>
      <c r="T129" s="54"/>
      <c r="AT129" s="18" t="s">
        <v>172</v>
      </c>
      <c r="AU129" s="18" t="s">
        <v>86</v>
      </c>
    </row>
    <row r="130" spans="2:65" s="1" customFormat="1">
      <c r="B130" s="33"/>
      <c r="D130" s="145" t="s">
        <v>174</v>
      </c>
      <c r="F130" s="146" t="s">
        <v>2958</v>
      </c>
      <c r="I130" s="143"/>
      <c r="L130" s="33"/>
      <c r="M130" s="144"/>
      <c r="T130" s="54"/>
      <c r="AT130" s="18" t="s">
        <v>174</v>
      </c>
      <c r="AU130" s="18" t="s">
        <v>86</v>
      </c>
    </row>
    <row r="131" spans="2:65" s="11" customFormat="1" ht="22.8" customHeight="1">
      <c r="B131" s="116"/>
      <c r="D131" s="117" t="s">
        <v>75</v>
      </c>
      <c r="E131" s="126" t="s">
        <v>2959</v>
      </c>
      <c r="F131" s="126" t="s">
        <v>2960</v>
      </c>
      <c r="I131" s="119"/>
      <c r="J131" s="127">
        <f>BK131</f>
        <v>0</v>
      </c>
      <c r="L131" s="116"/>
      <c r="M131" s="121"/>
      <c r="P131" s="122">
        <f>SUM(P132:P141)</f>
        <v>0</v>
      </c>
      <c r="R131" s="122">
        <f>SUM(R132:R141)</f>
        <v>0</v>
      </c>
      <c r="T131" s="123">
        <f>SUM(T132:T141)</f>
        <v>0</v>
      </c>
      <c r="AR131" s="117" t="s">
        <v>199</v>
      </c>
      <c r="AT131" s="124" t="s">
        <v>75</v>
      </c>
      <c r="AU131" s="124" t="s">
        <v>84</v>
      </c>
      <c r="AY131" s="117" t="s">
        <v>163</v>
      </c>
      <c r="BK131" s="125">
        <f>SUM(BK132:BK141)</f>
        <v>0</v>
      </c>
    </row>
    <row r="132" spans="2:65" s="1" customFormat="1" ht="16.5" customHeight="1">
      <c r="B132" s="33"/>
      <c r="C132" s="128" t="s">
        <v>274</v>
      </c>
      <c r="D132" s="128" t="s">
        <v>165</v>
      </c>
      <c r="E132" s="129" t="s">
        <v>2961</v>
      </c>
      <c r="F132" s="130" t="s">
        <v>2962</v>
      </c>
      <c r="G132" s="131" t="s">
        <v>495</v>
      </c>
      <c r="H132" s="132">
        <v>1</v>
      </c>
      <c r="I132" s="133"/>
      <c r="J132" s="134">
        <f>ROUND(I132*H132,2)</f>
        <v>0</v>
      </c>
      <c r="K132" s="130" t="s">
        <v>169</v>
      </c>
      <c r="L132" s="33"/>
      <c r="M132" s="135" t="s">
        <v>19</v>
      </c>
      <c r="N132" s="136" t="s">
        <v>47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2903</v>
      </c>
      <c r="AT132" s="139" t="s">
        <v>165</v>
      </c>
      <c r="AU132" s="139" t="s">
        <v>86</v>
      </c>
      <c r="AY132" s="18" t="s">
        <v>163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8" t="s">
        <v>84</v>
      </c>
      <c r="BK132" s="140">
        <f>ROUND(I132*H132,2)</f>
        <v>0</v>
      </c>
      <c r="BL132" s="18" t="s">
        <v>2903</v>
      </c>
      <c r="BM132" s="139" t="s">
        <v>2963</v>
      </c>
    </row>
    <row r="133" spans="2:65" s="1" customFormat="1">
      <c r="B133" s="33"/>
      <c r="D133" s="141" t="s">
        <v>172</v>
      </c>
      <c r="F133" s="142" t="s">
        <v>2962</v>
      </c>
      <c r="I133" s="143"/>
      <c r="L133" s="33"/>
      <c r="M133" s="144"/>
      <c r="T133" s="54"/>
      <c r="AT133" s="18" t="s">
        <v>172</v>
      </c>
      <c r="AU133" s="18" t="s">
        <v>86</v>
      </c>
    </row>
    <row r="134" spans="2:65" s="1" customFormat="1">
      <c r="B134" s="33"/>
      <c r="D134" s="145" t="s">
        <v>174</v>
      </c>
      <c r="F134" s="146" t="s">
        <v>2964</v>
      </c>
      <c r="I134" s="143"/>
      <c r="L134" s="33"/>
      <c r="M134" s="144"/>
      <c r="T134" s="54"/>
      <c r="AT134" s="18" t="s">
        <v>174</v>
      </c>
      <c r="AU134" s="18" t="s">
        <v>86</v>
      </c>
    </row>
    <row r="135" spans="2:65" s="1" customFormat="1" ht="19.2">
      <c r="B135" s="33"/>
      <c r="D135" s="141" t="s">
        <v>664</v>
      </c>
      <c r="F135" s="184" t="s">
        <v>2965</v>
      </c>
      <c r="I135" s="143"/>
      <c r="L135" s="33"/>
      <c r="M135" s="144"/>
      <c r="T135" s="54"/>
      <c r="AT135" s="18" t="s">
        <v>664</v>
      </c>
      <c r="AU135" s="18" t="s">
        <v>86</v>
      </c>
    </row>
    <row r="136" spans="2:65" s="1" customFormat="1" ht="16.5" customHeight="1">
      <c r="B136" s="33"/>
      <c r="C136" s="128" t="s">
        <v>281</v>
      </c>
      <c r="D136" s="128" t="s">
        <v>165</v>
      </c>
      <c r="E136" s="129" t="s">
        <v>2966</v>
      </c>
      <c r="F136" s="130" t="s">
        <v>2967</v>
      </c>
      <c r="G136" s="131" t="s">
        <v>495</v>
      </c>
      <c r="H136" s="132">
        <v>1</v>
      </c>
      <c r="I136" s="133"/>
      <c r="J136" s="134">
        <f>ROUND(I136*H136,2)</f>
        <v>0</v>
      </c>
      <c r="K136" s="130" t="s">
        <v>169</v>
      </c>
      <c r="L136" s="33"/>
      <c r="M136" s="135" t="s">
        <v>19</v>
      </c>
      <c r="N136" s="136" t="s">
        <v>47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2903</v>
      </c>
      <c r="AT136" s="139" t="s">
        <v>165</v>
      </c>
      <c r="AU136" s="139" t="s">
        <v>86</v>
      </c>
      <c r="AY136" s="18" t="s">
        <v>163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8" t="s">
        <v>84</v>
      </c>
      <c r="BK136" s="140">
        <f>ROUND(I136*H136,2)</f>
        <v>0</v>
      </c>
      <c r="BL136" s="18" t="s">
        <v>2903</v>
      </c>
      <c r="BM136" s="139" t="s">
        <v>2968</v>
      </c>
    </row>
    <row r="137" spans="2:65" s="1" customFormat="1">
      <c r="B137" s="33"/>
      <c r="D137" s="141" t="s">
        <v>172</v>
      </c>
      <c r="F137" s="142" t="s">
        <v>2967</v>
      </c>
      <c r="I137" s="143"/>
      <c r="L137" s="33"/>
      <c r="M137" s="144"/>
      <c r="T137" s="54"/>
      <c r="AT137" s="18" t="s">
        <v>172</v>
      </c>
      <c r="AU137" s="18" t="s">
        <v>86</v>
      </c>
    </row>
    <row r="138" spans="2:65" s="1" customFormat="1">
      <c r="B138" s="33"/>
      <c r="D138" s="145" t="s">
        <v>174</v>
      </c>
      <c r="F138" s="146" t="s">
        <v>2969</v>
      </c>
      <c r="I138" s="143"/>
      <c r="L138" s="33"/>
      <c r="M138" s="144"/>
      <c r="T138" s="54"/>
      <c r="AT138" s="18" t="s">
        <v>174</v>
      </c>
      <c r="AU138" s="18" t="s">
        <v>86</v>
      </c>
    </row>
    <row r="139" spans="2:65" s="1" customFormat="1" ht="16.5" customHeight="1">
      <c r="B139" s="33"/>
      <c r="C139" s="128" t="s">
        <v>302</v>
      </c>
      <c r="D139" s="128" t="s">
        <v>165</v>
      </c>
      <c r="E139" s="129" t="s">
        <v>2970</v>
      </c>
      <c r="F139" s="130" t="s">
        <v>2971</v>
      </c>
      <c r="G139" s="131" t="s">
        <v>495</v>
      </c>
      <c r="H139" s="132">
        <v>1</v>
      </c>
      <c r="I139" s="133"/>
      <c r="J139" s="134">
        <f>ROUND(I139*H139,2)</f>
        <v>0</v>
      </c>
      <c r="K139" s="130" t="s">
        <v>169</v>
      </c>
      <c r="L139" s="33"/>
      <c r="M139" s="135" t="s">
        <v>19</v>
      </c>
      <c r="N139" s="136" t="s">
        <v>47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2903</v>
      </c>
      <c r="AT139" s="139" t="s">
        <v>165</v>
      </c>
      <c r="AU139" s="139" t="s">
        <v>86</v>
      </c>
      <c r="AY139" s="18" t="s">
        <v>163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8" t="s">
        <v>84</v>
      </c>
      <c r="BK139" s="140">
        <f>ROUND(I139*H139,2)</f>
        <v>0</v>
      </c>
      <c r="BL139" s="18" t="s">
        <v>2903</v>
      </c>
      <c r="BM139" s="139" t="s">
        <v>2972</v>
      </c>
    </row>
    <row r="140" spans="2:65" s="1" customFormat="1">
      <c r="B140" s="33"/>
      <c r="D140" s="141" t="s">
        <v>172</v>
      </c>
      <c r="F140" s="142" t="s">
        <v>2971</v>
      </c>
      <c r="I140" s="143"/>
      <c r="L140" s="33"/>
      <c r="M140" s="144"/>
      <c r="T140" s="54"/>
      <c r="AT140" s="18" t="s">
        <v>172</v>
      </c>
      <c r="AU140" s="18" t="s">
        <v>86</v>
      </c>
    </row>
    <row r="141" spans="2:65" s="1" customFormat="1">
      <c r="B141" s="33"/>
      <c r="D141" s="145" t="s">
        <v>174</v>
      </c>
      <c r="F141" s="146" t="s">
        <v>2973</v>
      </c>
      <c r="I141" s="143"/>
      <c r="L141" s="33"/>
      <c r="M141" s="144"/>
      <c r="T141" s="54"/>
      <c r="AT141" s="18" t="s">
        <v>174</v>
      </c>
      <c r="AU141" s="18" t="s">
        <v>86</v>
      </c>
    </row>
    <row r="142" spans="2:65" s="11" customFormat="1" ht="22.8" customHeight="1">
      <c r="B142" s="116"/>
      <c r="D142" s="117" t="s">
        <v>75</v>
      </c>
      <c r="E142" s="126" t="s">
        <v>2974</v>
      </c>
      <c r="F142" s="126" t="s">
        <v>2975</v>
      </c>
      <c r="I142" s="119"/>
      <c r="J142" s="127">
        <f>BK142</f>
        <v>0</v>
      </c>
      <c r="L142" s="116"/>
      <c r="M142" s="121"/>
      <c r="P142" s="122">
        <f>SUM(P143:P145)</f>
        <v>0</v>
      </c>
      <c r="R142" s="122">
        <f>SUM(R143:R145)</f>
        <v>0</v>
      </c>
      <c r="T142" s="123">
        <f>SUM(T143:T145)</f>
        <v>0</v>
      </c>
      <c r="AR142" s="117" t="s">
        <v>199</v>
      </c>
      <c r="AT142" s="124" t="s">
        <v>75</v>
      </c>
      <c r="AU142" s="124" t="s">
        <v>84</v>
      </c>
      <c r="AY142" s="117" t="s">
        <v>163</v>
      </c>
      <c r="BK142" s="125">
        <f>SUM(BK143:BK145)</f>
        <v>0</v>
      </c>
    </row>
    <row r="143" spans="2:65" s="1" customFormat="1" ht="16.5" customHeight="1">
      <c r="B143" s="33"/>
      <c r="C143" s="128" t="s">
        <v>308</v>
      </c>
      <c r="D143" s="128" t="s">
        <v>165</v>
      </c>
      <c r="E143" s="129" t="s">
        <v>2976</v>
      </c>
      <c r="F143" s="130" t="s">
        <v>2977</v>
      </c>
      <c r="G143" s="131" t="s">
        <v>495</v>
      </c>
      <c r="H143" s="132">
        <v>1</v>
      </c>
      <c r="I143" s="133"/>
      <c r="J143" s="134">
        <f>ROUND(I143*H143,2)</f>
        <v>0</v>
      </c>
      <c r="K143" s="130" t="s">
        <v>169</v>
      </c>
      <c r="L143" s="33"/>
      <c r="M143" s="135" t="s">
        <v>19</v>
      </c>
      <c r="N143" s="136" t="s">
        <v>47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2903</v>
      </c>
      <c r="AT143" s="139" t="s">
        <v>165</v>
      </c>
      <c r="AU143" s="139" t="s">
        <v>86</v>
      </c>
      <c r="AY143" s="18" t="s">
        <v>163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8" t="s">
        <v>84</v>
      </c>
      <c r="BK143" s="140">
        <f>ROUND(I143*H143,2)</f>
        <v>0</v>
      </c>
      <c r="BL143" s="18" t="s">
        <v>2903</v>
      </c>
      <c r="BM143" s="139" t="s">
        <v>2978</v>
      </c>
    </row>
    <row r="144" spans="2:65" s="1" customFormat="1">
      <c r="B144" s="33"/>
      <c r="D144" s="141" t="s">
        <v>172</v>
      </c>
      <c r="F144" s="142" t="s">
        <v>2977</v>
      </c>
      <c r="I144" s="143"/>
      <c r="L144" s="33"/>
      <c r="M144" s="144"/>
      <c r="T144" s="54"/>
      <c r="AT144" s="18" t="s">
        <v>172</v>
      </c>
      <c r="AU144" s="18" t="s">
        <v>86</v>
      </c>
    </row>
    <row r="145" spans="2:65" s="1" customFormat="1">
      <c r="B145" s="33"/>
      <c r="D145" s="145" t="s">
        <v>174</v>
      </c>
      <c r="F145" s="146" t="s">
        <v>2979</v>
      </c>
      <c r="I145" s="143"/>
      <c r="L145" s="33"/>
      <c r="M145" s="144"/>
      <c r="T145" s="54"/>
      <c r="AT145" s="18" t="s">
        <v>174</v>
      </c>
      <c r="AU145" s="18" t="s">
        <v>86</v>
      </c>
    </row>
    <row r="146" spans="2:65" s="11" customFormat="1" ht="22.8" customHeight="1">
      <c r="B146" s="116"/>
      <c r="D146" s="117" t="s">
        <v>75</v>
      </c>
      <c r="E146" s="126" t="s">
        <v>2980</v>
      </c>
      <c r="F146" s="126" t="s">
        <v>2981</v>
      </c>
      <c r="I146" s="119"/>
      <c r="J146" s="127">
        <f>BK146</f>
        <v>0</v>
      </c>
      <c r="L146" s="116"/>
      <c r="M146" s="121"/>
      <c r="P146" s="122">
        <f>SUM(P147:P149)</f>
        <v>0</v>
      </c>
      <c r="R146" s="122">
        <f>SUM(R147:R149)</f>
        <v>0</v>
      </c>
      <c r="T146" s="123">
        <f>SUM(T147:T149)</f>
        <v>0</v>
      </c>
      <c r="AR146" s="117" t="s">
        <v>199</v>
      </c>
      <c r="AT146" s="124" t="s">
        <v>75</v>
      </c>
      <c r="AU146" s="124" t="s">
        <v>84</v>
      </c>
      <c r="AY146" s="117" t="s">
        <v>163</v>
      </c>
      <c r="BK146" s="125">
        <f>SUM(BK147:BK149)</f>
        <v>0</v>
      </c>
    </row>
    <row r="147" spans="2:65" s="1" customFormat="1" ht="16.5" customHeight="1">
      <c r="B147" s="33"/>
      <c r="C147" s="128" t="s">
        <v>316</v>
      </c>
      <c r="D147" s="128" t="s">
        <v>165</v>
      </c>
      <c r="E147" s="129" t="s">
        <v>2982</v>
      </c>
      <c r="F147" s="130" t="s">
        <v>2983</v>
      </c>
      <c r="G147" s="131" t="s">
        <v>495</v>
      </c>
      <c r="H147" s="132">
        <v>1</v>
      </c>
      <c r="I147" s="133"/>
      <c r="J147" s="134">
        <f>ROUND(I147*H147,2)</f>
        <v>0</v>
      </c>
      <c r="K147" s="130" t="s">
        <v>169</v>
      </c>
      <c r="L147" s="33"/>
      <c r="M147" s="135" t="s">
        <v>19</v>
      </c>
      <c r="N147" s="136" t="s">
        <v>47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2903</v>
      </c>
      <c r="AT147" s="139" t="s">
        <v>165</v>
      </c>
      <c r="AU147" s="139" t="s">
        <v>86</v>
      </c>
      <c r="AY147" s="18" t="s">
        <v>163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8" t="s">
        <v>84</v>
      </c>
      <c r="BK147" s="140">
        <f>ROUND(I147*H147,2)</f>
        <v>0</v>
      </c>
      <c r="BL147" s="18" t="s">
        <v>2903</v>
      </c>
      <c r="BM147" s="139" t="s">
        <v>2984</v>
      </c>
    </row>
    <row r="148" spans="2:65" s="1" customFormat="1">
      <c r="B148" s="33"/>
      <c r="D148" s="141" t="s">
        <v>172</v>
      </c>
      <c r="F148" s="142" t="s">
        <v>2983</v>
      </c>
      <c r="I148" s="143"/>
      <c r="L148" s="33"/>
      <c r="M148" s="144"/>
      <c r="T148" s="54"/>
      <c r="AT148" s="18" t="s">
        <v>172</v>
      </c>
      <c r="AU148" s="18" t="s">
        <v>86</v>
      </c>
    </row>
    <row r="149" spans="2:65" s="1" customFormat="1">
      <c r="B149" s="33"/>
      <c r="D149" s="145" t="s">
        <v>174</v>
      </c>
      <c r="F149" s="146" t="s">
        <v>2985</v>
      </c>
      <c r="I149" s="143"/>
      <c r="L149" s="33"/>
      <c r="M149" s="186"/>
      <c r="N149" s="187"/>
      <c r="O149" s="187"/>
      <c r="P149" s="187"/>
      <c r="Q149" s="187"/>
      <c r="R149" s="187"/>
      <c r="S149" s="187"/>
      <c r="T149" s="188"/>
      <c r="AT149" s="18" t="s">
        <v>174</v>
      </c>
      <c r="AU149" s="18" t="s">
        <v>86</v>
      </c>
    </row>
    <row r="150" spans="2:65" s="1" customFormat="1" ht="6.9" customHeight="1">
      <c r="B150" s="42"/>
      <c r="C150" s="43"/>
      <c r="D150" s="43"/>
      <c r="E150" s="43"/>
      <c r="F150" s="43"/>
      <c r="G150" s="43"/>
      <c r="H150" s="43"/>
      <c r="I150" s="43"/>
      <c r="J150" s="43"/>
      <c r="K150" s="43"/>
      <c r="L150" s="33"/>
    </row>
  </sheetData>
  <sheetProtection algorithmName="SHA-512" hashValue="h3y1UP0pnmTklsnDhOzF+tQ78olzsX8QYmOUmA4vDUs3X/HsoB0noziSFMDyWn3yj1uAdvW5sY29UhIie7e6nA==" saltValue="W8RIY6LpiBmrldmIbz7GlVT9vtxUfsp89fzyNI/8fCmj46x88Lo/wE94ZJhh69CSAVW8eXihc8mbqp9xxt9rJg==" spinCount="100000" sheet="1" objects="1" scenarios="1" formatColumns="0" formatRows="0" autoFilter="0"/>
  <autoFilter ref="C84:K149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200-000000000000}"/>
    <hyperlink ref="F93" r:id="rId2" xr:uid="{00000000-0004-0000-0200-000001000000}"/>
    <hyperlink ref="F96" r:id="rId3" xr:uid="{00000000-0004-0000-0200-000002000000}"/>
    <hyperlink ref="F99" r:id="rId4" xr:uid="{00000000-0004-0000-0200-000003000000}"/>
    <hyperlink ref="F102" r:id="rId5" xr:uid="{00000000-0004-0000-0200-000004000000}"/>
    <hyperlink ref="F106" r:id="rId6" xr:uid="{00000000-0004-0000-0200-000005000000}"/>
    <hyperlink ref="F110" r:id="rId7" xr:uid="{00000000-0004-0000-0200-000006000000}"/>
    <hyperlink ref="F114" r:id="rId8" xr:uid="{00000000-0004-0000-0200-000007000000}"/>
    <hyperlink ref="F118" r:id="rId9" xr:uid="{00000000-0004-0000-0200-000008000000}"/>
    <hyperlink ref="F121" r:id="rId10" xr:uid="{00000000-0004-0000-0200-000009000000}"/>
    <hyperlink ref="F124" r:id="rId11" xr:uid="{00000000-0004-0000-0200-00000A000000}"/>
    <hyperlink ref="F127" r:id="rId12" xr:uid="{00000000-0004-0000-0200-00000B000000}"/>
    <hyperlink ref="F130" r:id="rId13" xr:uid="{00000000-0004-0000-0200-00000C000000}"/>
    <hyperlink ref="F134" r:id="rId14" xr:uid="{00000000-0004-0000-0200-00000D000000}"/>
    <hyperlink ref="F138" r:id="rId15" xr:uid="{00000000-0004-0000-0200-00000E000000}"/>
    <hyperlink ref="F141" r:id="rId16" xr:uid="{00000000-0004-0000-0200-00000F000000}"/>
    <hyperlink ref="F145" r:id="rId17" xr:uid="{00000000-0004-0000-0200-000010000000}"/>
    <hyperlink ref="F149" r:id="rId18" xr:uid="{00000000-0004-0000-02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439"/>
  <sheetViews>
    <sheetView showGridLines="0" topLeftCell="A29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8" t="s">
        <v>92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2:46" ht="24.9" customHeight="1">
      <c r="B4" s="21"/>
      <c r="D4" s="22" t="s">
        <v>112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Pavilon dětských skupin parc. č. 1579/2, k. ú. Odry</v>
      </c>
      <c r="F7" s="316"/>
      <c r="G7" s="316"/>
      <c r="H7" s="316"/>
      <c r="L7" s="21"/>
    </row>
    <row r="8" spans="2:46" s="1" customFormat="1" ht="12" customHeight="1">
      <c r="B8" s="33"/>
      <c r="D8" s="28" t="s">
        <v>113</v>
      </c>
      <c r="L8" s="33"/>
    </row>
    <row r="9" spans="2:46" s="1" customFormat="1" ht="16.5" customHeight="1">
      <c r="B9" s="33"/>
      <c r="E9" s="305" t="s">
        <v>2986</v>
      </c>
      <c r="F9" s="314"/>
      <c r="G9" s="314"/>
      <c r="H9" s="314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39</v>
      </c>
      <c r="I12" s="28" t="s">
        <v>23</v>
      </c>
      <c r="J12" s="50" t="str">
        <f>'Rekapitulace stavby'!AN8</f>
        <v>20. 3. 2024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2987</v>
      </c>
      <c r="I15" s="28" t="s">
        <v>29</v>
      </c>
      <c r="J15" s="26" t="s">
        <v>19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7" t="str">
        <f>'Rekapitulace stavby'!E14</f>
        <v>Vyplň údaj</v>
      </c>
      <c r="F18" s="288"/>
      <c r="G18" s="288"/>
      <c r="H18" s="288"/>
      <c r="I18" s="28" t="s">
        <v>29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33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2988</v>
      </c>
      <c r="I21" s="28" t="s">
        <v>29</v>
      </c>
      <c r="J21" s="26" t="s">
        <v>19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38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2989</v>
      </c>
      <c r="I24" s="28" t="s">
        <v>29</v>
      </c>
      <c r="J24" s="26" t="s">
        <v>19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40</v>
      </c>
      <c r="L26" s="33"/>
    </row>
    <row r="27" spans="2:12" s="7" customFormat="1" ht="71.25" customHeight="1">
      <c r="B27" s="87"/>
      <c r="E27" s="292" t="s">
        <v>41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42</v>
      </c>
      <c r="J30" s="64">
        <f>ROUND(J93,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" customHeight="1">
      <c r="B33" s="33"/>
      <c r="D33" s="53" t="s">
        <v>46</v>
      </c>
      <c r="E33" s="28" t="s">
        <v>47</v>
      </c>
      <c r="F33" s="89">
        <f>ROUND((SUM(BE93:BE438)),  2)</f>
        <v>0</v>
      </c>
      <c r="I33" s="90">
        <v>0.21</v>
      </c>
      <c r="J33" s="89">
        <f>ROUND(((SUM(BE93:BE438))*I33),  2)</f>
        <v>0</v>
      </c>
      <c r="L33" s="33"/>
    </row>
    <row r="34" spans="2:12" s="1" customFormat="1" ht="14.4" customHeight="1">
      <c r="B34" s="33"/>
      <c r="E34" s="28" t="s">
        <v>48</v>
      </c>
      <c r="F34" s="89">
        <f>ROUND((SUM(BF93:BF438)),  2)</f>
        <v>0</v>
      </c>
      <c r="I34" s="90">
        <v>0.12</v>
      </c>
      <c r="J34" s="89">
        <f>ROUND(((SUM(BF93:BF438))*I34),  2)</f>
        <v>0</v>
      </c>
      <c r="L34" s="33"/>
    </row>
    <row r="35" spans="2:12" s="1" customFormat="1" ht="14.4" hidden="1" customHeight="1">
      <c r="B35" s="33"/>
      <c r="E35" s="28" t="s">
        <v>49</v>
      </c>
      <c r="F35" s="89">
        <f>ROUND((SUM(BG93:BG438)),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50</v>
      </c>
      <c r="F36" s="89">
        <f>ROUND((SUM(BH93:BH438)),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51</v>
      </c>
      <c r="F37" s="89">
        <f>ROUND((SUM(BI93:BI438)),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52</v>
      </c>
      <c r="E39" s="55"/>
      <c r="F39" s="55"/>
      <c r="G39" s="93" t="s">
        <v>53</v>
      </c>
      <c r="H39" s="94" t="s">
        <v>54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115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Pavilon dětských skupin parc. č. 1579/2, k. ú. Odry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113</v>
      </c>
      <c r="L49" s="33"/>
    </row>
    <row r="50" spans="2:47" s="1" customFormat="1" ht="16.5" customHeight="1">
      <c r="B50" s="33"/>
      <c r="E50" s="305" t="str">
        <f>E9</f>
        <v>003a - Elektroinstalace</v>
      </c>
      <c r="F50" s="314"/>
      <c r="G50" s="314"/>
      <c r="H50" s="314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20. 3. 2024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město Odry</v>
      </c>
      <c r="I54" s="28" t="s">
        <v>33</v>
      </c>
      <c r="J54" s="31" t="str">
        <f>E21</f>
        <v>Pavel Šupík</v>
      </c>
      <c r="L54" s="33"/>
    </row>
    <row r="55" spans="2:47" s="1" customFormat="1" ht="25.65" customHeight="1">
      <c r="B55" s="33"/>
      <c r="C55" s="28" t="s">
        <v>31</v>
      </c>
      <c r="F55" s="26" t="str">
        <f>IF(E18="","",E18)</f>
        <v>Vyplň údaj</v>
      </c>
      <c r="I55" s="28" t="s">
        <v>38</v>
      </c>
      <c r="J55" s="31" t="str">
        <f>E24</f>
        <v>Ing. Jiří Horák - ELPROJEKT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116</v>
      </c>
      <c r="D57" s="91"/>
      <c r="E57" s="91"/>
      <c r="F57" s="91"/>
      <c r="G57" s="91"/>
      <c r="H57" s="91"/>
      <c r="I57" s="91"/>
      <c r="J57" s="98" t="s">
        <v>117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74</v>
      </c>
      <c r="J59" s="64">
        <f>J93</f>
        <v>0</v>
      </c>
      <c r="L59" s="33"/>
      <c r="AU59" s="18" t="s">
        <v>118</v>
      </c>
    </row>
    <row r="60" spans="2:47" s="8" customFormat="1" ht="24.9" customHeight="1">
      <c r="B60" s="100"/>
      <c r="D60" s="101" t="s">
        <v>119</v>
      </c>
      <c r="E60" s="102"/>
      <c r="F60" s="102"/>
      <c r="G60" s="102"/>
      <c r="H60" s="102"/>
      <c r="I60" s="102"/>
      <c r="J60" s="103">
        <f>J94</f>
        <v>0</v>
      </c>
      <c r="L60" s="100"/>
    </row>
    <row r="61" spans="2:47" s="9" customFormat="1" ht="19.95" customHeight="1">
      <c r="B61" s="104"/>
      <c r="D61" s="105" t="s">
        <v>127</v>
      </c>
      <c r="E61" s="106"/>
      <c r="F61" s="106"/>
      <c r="G61" s="106"/>
      <c r="H61" s="106"/>
      <c r="I61" s="106"/>
      <c r="J61" s="107">
        <f>J95</f>
        <v>0</v>
      </c>
      <c r="L61" s="104"/>
    </row>
    <row r="62" spans="2:47" s="9" customFormat="1" ht="19.95" customHeight="1">
      <c r="B62" s="104"/>
      <c r="D62" s="105" t="s">
        <v>128</v>
      </c>
      <c r="E62" s="106"/>
      <c r="F62" s="106"/>
      <c r="G62" s="106"/>
      <c r="H62" s="106"/>
      <c r="I62" s="106"/>
      <c r="J62" s="107">
        <f>J108</f>
        <v>0</v>
      </c>
      <c r="L62" s="104"/>
    </row>
    <row r="63" spans="2:47" s="8" customFormat="1" ht="24.9" customHeight="1">
      <c r="B63" s="100"/>
      <c r="D63" s="101" t="s">
        <v>130</v>
      </c>
      <c r="E63" s="102"/>
      <c r="F63" s="102"/>
      <c r="G63" s="102"/>
      <c r="H63" s="102"/>
      <c r="I63" s="102"/>
      <c r="J63" s="103">
        <f>J121</f>
        <v>0</v>
      </c>
      <c r="L63" s="100"/>
    </row>
    <row r="64" spans="2:47" s="9" customFormat="1" ht="19.95" customHeight="1">
      <c r="B64" s="104"/>
      <c r="D64" s="105" t="s">
        <v>2990</v>
      </c>
      <c r="E64" s="106"/>
      <c r="F64" s="106"/>
      <c r="G64" s="106"/>
      <c r="H64" s="106"/>
      <c r="I64" s="106"/>
      <c r="J64" s="107">
        <f>J122</f>
        <v>0</v>
      </c>
      <c r="L64" s="104"/>
    </row>
    <row r="65" spans="2:12" s="9" customFormat="1" ht="19.95" customHeight="1">
      <c r="B65" s="104"/>
      <c r="D65" s="105" t="s">
        <v>2991</v>
      </c>
      <c r="E65" s="106"/>
      <c r="F65" s="106"/>
      <c r="G65" s="106"/>
      <c r="H65" s="106"/>
      <c r="I65" s="106"/>
      <c r="J65" s="107">
        <f>J349</f>
        <v>0</v>
      </c>
      <c r="L65" s="104"/>
    </row>
    <row r="66" spans="2:12" s="8" customFormat="1" ht="24.9" customHeight="1">
      <c r="B66" s="100"/>
      <c r="D66" s="101" t="s">
        <v>2992</v>
      </c>
      <c r="E66" s="102"/>
      <c r="F66" s="102"/>
      <c r="G66" s="102"/>
      <c r="H66" s="102"/>
      <c r="I66" s="102"/>
      <c r="J66" s="103">
        <f>J402</f>
        <v>0</v>
      </c>
      <c r="L66" s="100"/>
    </row>
    <row r="67" spans="2:12" s="9" customFormat="1" ht="19.95" customHeight="1">
      <c r="B67" s="104"/>
      <c r="D67" s="105" t="s">
        <v>2993</v>
      </c>
      <c r="E67" s="106"/>
      <c r="F67" s="106"/>
      <c r="G67" s="106"/>
      <c r="H67" s="106"/>
      <c r="I67" s="106"/>
      <c r="J67" s="107">
        <f>J403</f>
        <v>0</v>
      </c>
      <c r="L67" s="104"/>
    </row>
    <row r="68" spans="2:12" s="9" customFormat="1" ht="19.95" customHeight="1">
      <c r="B68" s="104"/>
      <c r="D68" s="105" t="s">
        <v>2994</v>
      </c>
      <c r="E68" s="106"/>
      <c r="F68" s="106"/>
      <c r="G68" s="106"/>
      <c r="H68" s="106"/>
      <c r="I68" s="106"/>
      <c r="J68" s="107">
        <f>J415</f>
        <v>0</v>
      </c>
      <c r="L68" s="104"/>
    </row>
    <row r="69" spans="2:12" s="8" customFormat="1" ht="24.9" customHeight="1">
      <c r="B69" s="100"/>
      <c r="D69" s="101" t="s">
        <v>2995</v>
      </c>
      <c r="E69" s="102"/>
      <c r="F69" s="102"/>
      <c r="G69" s="102"/>
      <c r="H69" s="102"/>
      <c r="I69" s="102"/>
      <c r="J69" s="103">
        <f>J421</f>
        <v>0</v>
      </c>
      <c r="L69" s="100"/>
    </row>
    <row r="70" spans="2:12" s="8" customFormat="1" ht="24.9" customHeight="1">
      <c r="B70" s="100"/>
      <c r="D70" s="101" t="s">
        <v>88</v>
      </c>
      <c r="E70" s="102"/>
      <c r="F70" s="102"/>
      <c r="G70" s="102"/>
      <c r="H70" s="102"/>
      <c r="I70" s="102"/>
      <c r="J70" s="103">
        <f>J427</f>
        <v>0</v>
      </c>
      <c r="L70" s="100"/>
    </row>
    <row r="71" spans="2:12" s="9" customFormat="1" ht="19.95" customHeight="1">
      <c r="B71" s="104"/>
      <c r="D71" s="105" t="s">
        <v>2892</v>
      </c>
      <c r="E71" s="106"/>
      <c r="F71" s="106"/>
      <c r="G71" s="106"/>
      <c r="H71" s="106"/>
      <c r="I71" s="106"/>
      <c r="J71" s="107">
        <f>J428</f>
        <v>0</v>
      </c>
      <c r="L71" s="104"/>
    </row>
    <row r="72" spans="2:12" s="9" customFormat="1" ht="19.95" customHeight="1">
      <c r="B72" s="104"/>
      <c r="D72" s="105" t="s">
        <v>2996</v>
      </c>
      <c r="E72" s="106"/>
      <c r="F72" s="106"/>
      <c r="G72" s="106"/>
      <c r="H72" s="106"/>
      <c r="I72" s="106"/>
      <c r="J72" s="107">
        <f>J433</f>
        <v>0</v>
      </c>
      <c r="L72" s="104"/>
    </row>
    <row r="73" spans="2:12" s="9" customFormat="1" ht="19.95" customHeight="1">
      <c r="B73" s="104"/>
      <c r="D73" s="105" t="s">
        <v>2997</v>
      </c>
      <c r="E73" s="106"/>
      <c r="F73" s="106"/>
      <c r="G73" s="106"/>
      <c r="H73" s="106"/>
      <c r="I73" s="106"/>
      <c r="J73" s="107">
        <f>J436</f>
        <v>0</v>
      </c>
      <c r="L73" s="104"/>
    </row>
    <row r="74" spans="2:12" s="1" customFormat="1" ht="21.75" customHeight="1">
      <c r="B74" s="33"/>
      <c r="L74" s="33"/>
    </row>
    <row r="75" spans="2:12" s="1" customFormat="1" ht="6.9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3"/>
    </row>
    <row r="79" spans="2:12" s="1" customFormat="1" ht="6.9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33"/>
    </row>
    <row r="80" spans="2:12" s="1" customFormat="1" ht="24.9" customHeight="1">
      <c r="B80" s="33"/>
      <c r="C80" s="22" t="s">
        <v>148</v>
      </c>
      <c r="L80" s="33"/>
    </row>
    <row r="81" spans="2:65" s="1" customFormat="1" ht="6.9" customHeight="1">
      <c r="B81" s="33"/>
      <c r="L81" s="33"/>
    </row>
    <row r="82" spans="2:65" s="1" customFormat="1" ht="12" customHeight="1">
      <c r="B82" s="33"/>
      <c r="C82" s="28" t="s">
        <v>16</v>
      </c>
      <c r="L82" s="33"/>
    </row>
    <row r="83" spans="2:65" s="1" customFormat="1" ht="16.5" customHeight="1">
      <c r="B83" s="33"/>
      <c r="E83" s="315" t="str">
        <f>E7</f>
        <v>Pavilon dětských skupin parc. č. 1579/2, k. ú. Odry</v>
      </c>
      <c r="F83" s="316"/>
      <c r="G83" s="316"/>
      <c r="H83" s="316"/>
      <c r="L83" s="33"/>
    </row>
    <row r="84" spans="2:65" s="1" customFormat="1" ht="12" customHeight="1">
      <c r="B84" s="33"/>
      <c r="C84" s="28" t="s">
        <v>113</v>
      </c>
      <c r="L84" s="33"/>
    </row>
    <row r="85" spans="2:65" s="1" customFormat="1" ht="16.5" customHeight="1">
      <c r="B85" s="33"/>
      <c r="E85" s="305" t="str">
        <f>E9</f>
        <v>003a - Elektroinstalace</v>
      </c>
      <c r="F85" s="314"/>
      <c r="G85" s="314"/>
      <c r="H85" s="314"/>
      <c r="L85" s="33"/>
    </row>
    <row r="86" spans="2:65" s="1" customFormat="1" ht="6.9" customHeight="1">
      <c r="B86" s="33"/>
      <c r="L86" s="33"/>
    </row>
    <row r="87" spans="2:65" s="1" customFormat="1" ht="12" customHeight="1">
      <c r="B87" s="33"/>
      <c r="C87" s="28" t="s">
        <v>21</v>
      </c>
      <c r="F87" s="26" t="str">
        <f>F12</f>
        <v xml:space="preserve"> </v>
      </c>
      <c r="I87" s="28" t="s">
        <v>23</v>
      </c>
      <c r="J87" s="50" t="str">
        <f>IF(J12="","",J12)</f>
        <v>20. 3. 2024</v>
      </c>
      <c r="L87" s="33"/>
    </row>
    <row r="88" spans="2:65" s="1" customFormat="1" ht="6.9" customHeight="1">
      <c r="B88" s="33"/>
      <c r="L88" s="33"/>
    </row>
    <row r="89" spans="2:65" s="1" customFormat="1" ht="15.15" customHeight="1">
      <c r="B89" s="33"/>
      <c r="C89" s="28" t="s">
        <v>25</v>
      </c>
      <c r="F89" s="26" t="str">
        <f>E15</f>
        <v>město Odry</v>
      </c>
      <c r="I89" s="28" t="s">
        <v>33</v>
      </c>
      <c r="J89" s="31" t="str">
        <f>E21</f>
        <v>Pavel Šupík</v>
      </c>
      <c r="L89" s="33"/>
    </row>
    <row r="90" spans="2:65" s="1" customFormat="1" ht="25.65" customHeight="1">
      <c r="B90" s="33"/>
      <c r="C90" s="28" t="s">
        <v>31</v>
      </c>
      <c r="F90" s="26" t="str">
        <f>IF(E18="","",E18)</f>
        <v>Vyplň údaj</v>
      </c>
      <c r="I90" s="28" t="s">
        <v>38</v>
      </c>
      <c r="J90" s="31" t="str">
        <f>E24</f>
        <v>Ing. Jiří Horák - ELPROJEKT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08"/>
      <c r="C92" s="109" t="s">
        <v>149</v>
      </c>
      <c r="D92" s="110" t="s">
        <v>61</v>
      </c>
      <c r="E92" s="110" t="s">
        <v>57</v>
      </c>
      <c r="F92" s="110" t="s">
        <v>58</v>
      </c>
      <c r="G92" s="110" t="s">
        <v>150</v>
      </c>
      <c r="H92" s="110" t="s">
        <v>151</v>
      </c>
      <c r="I92" s="110" t="s">
        <v>152</v>
      </c>
      <c r="J92" s="110" t="s">
        <v>117</v>
      </c>
      <c r="K92" s="111" t="s">
        <v>153</v>
      </c>
      <c r="L92" s="108"/>
      <c r="M92" s="57" t="s">
        <v>19</v>
      </c>
      <c r="N92" s="58" t="s">
        <v>46</v>
      </c>
      <c r="O92" s="58" t="s">
        <v>154</v>
      </c>
      <c r="P92" s="58" t="s">
        <v>155</v>
      </c>
      <c r="Q92" s="58" t="s">
        <v>156</v>
      </c>
      <c r="R92" s="58" t="s">
        <v>157</v>
      </c>
      <c r="S92" s="58" t="s">
        <v>158</v>
      </c>
      <c r="T92" s="59" t="s">
        <v>159</v>
      </c>
    </row>
    <row r="93" spans="2:65" s="1" customFormat="1" ht="22.8" customHeight="1">
      <c r="B93" s="33"/>
      <c r="C93" s="62" t="s">
        <v>160</v>
      </c>
      <c r="J93" s="112">
        <f>BK93</f>
        <v>0</v>
      </c>
      <c r="L93" s="33"/>
      <c r="M93" s="60"/>
      <c r="N93" s="51"/>
      <c r="O93" s="51"/>
      <c r="P93" s="113">
        <f>P94+P121+P402+P421+P427</f>
        <v>0</v>
      </c>
      <c r="Q93" s="51"/>
      <c r="R93" s="113">
        <f>R94+R121+R402+R421+R427</f>
        <v>1.3284899999999999</v>
      </c>
      <c r="S93" s="51"/>
      <c r="T93" s="114">
        <f>T94+T121+T402+T421+T427</f>
        <v>5.2240000000000002</v>
      </c>
      <c r="AT93" s="18" t="s">
        <v>75</v>
      </c>
      <c r="AU93" s="18" t="s">
        <v>118</v>
      </c>
      <c r="BK93" s="115">
        <f>BK94+BK121+BK402+BK421+BK427</f>
        <v>0</v>
      </c>
    </row>
    <row r="94" spans="2:65" s="11" customFormat="1" ht="25.95" customHeight="1">
      <c r="B94" s="116"/>
      <c r="D94" s="117" t="s">
        <v>75</v>
      </c>
      <c r="E94" s="118" t="s">
        <v>161</v>
      </c>
      <c r="F94" s="118" t="s">
        <v>162</v>
      </c>
      <c r="I94" s="119"/>
      <c r="J94" s="120">
        <f>BK94</f>
        <v>0</v>
      </c>
      <c r="L94" s="116"/>
      <c r="M94" s="121"/>
      <c r="P94" s="122">
        <f>P95+P108</f>
        <v>0</v>
      </c>
      <c r="R94" s="122">
        <f>R95+R108</f>
        <v>1.9310000000000001E-2</v>
      </c>
      <c r="T94" s="123">
        <f>T95+T108</f>
        <v>5.2240000000000002</v>
      </c>
      <c r="AR94" s="117" t="s">
        <v>84</v>
      </c>
      <c r="AT94" s="124" t="s">
        <v>75</v>
      </c>
      <c r="AU94" s="124" t="s">
        <v>76</v>
      </c>
      <c r="AY94" s="117" t="s">
        <v>163</v>
      </c>
      <c r="BK94" s="125">
        <f>BK95+BK108</f>
        <v>0</v>
      </c>
    </row>
    <row r="95" spans="2:65" s="11" customFormat="1" ht="22.8" customHeight="1">
      <c r="B95" s="116"/>
      <c r="D95" s="117" t="s">
        <v>75</v>
      </c>
      <c r="E95" s="126" t="s">
        <v>236</v>
      </c>
      <c r="F95" s="126" t="s">
        <v>1443</v>
      </c>
      <c r="I95" s="119"/>
      <c r="J95" s="127">
        <f>BK95</f>
        <v>0</v>
      </c>
      <c r="L95" s="116"/>
      <c r="M95" s="121"/>
      <c r="P95" s="122">
        <f>SUM(P96:P107)</f>
        <v>0</v>
      </c>
      <c r="R95" s="122">
        <f>SUM(R96:R107)</f>
        <v>1.9310000000000001E-2</v>
      </c>
      <c r="T95" s="123">
        <f>SUM(T96:T107)</f>
        <v>5.2240000000000002</v>
      </c>
      <c r="AR95" s="117" t="s">
        <v>84</v>
      </c>
      <c r="AT95" s="124" t="s">
        <v>75</v>
      </c>
      <c r="AU95" s="124" t="s">
        <v>84</v>
      </c>
      <c r="AY95" s="117" t="s">
        <v>163</v>
      </c>
      <c r="BK95" s="125">
        <f>SUM(BK96:BK107)</f>
        <v>0</v>
      </c>
    </row>
    <row r="96" spans="2:65" s="1" customFormat="1" ht="55.5" customHeight="1">
      <c r="B96" s="33"/>
      <c r="C96" s="128" t="s">
        <v>84</v>
      </c>
      <c r="D96" s="128" t="s">
        <v>165</v>
      </c>
      <c r="E96" s="129" t="s">
        <v>2998</v>
      </c>
      <c r="F96" s="130" t="s">
        <v>2999</v>
      </c>
      <c r="G96" s="131" t="s">
        <v>168</v>
      </c>
      <c r="H96" s="132">
        <v>107</v>
      </c>
      <c r="I96" s="133"/>
      <c r="J96" s="134">
        <f>ROUND(I96*H96,2)</f>
        <v>0</v>
      </c>
      <c r="K96" s="130" t="s">
        <v>3000</v>
      </c>
      <c r="L96" s="33"/>
      <c r="M96" s="135" t="s">
        <v>19</v>
      </c>
      <c r="N96" s="136" t="s">
        <v>47</v>
      </c>
      <c r="P96" s="137">
        <f>O96*H96</f>
        <v>0</v>
      </c>
      <c r="Q96" s="137">
        <v>0</v>
      </c>
      <c r="R96" s="137">
        <f>Q96*H96</f>
        <v>0</v>
      </c>
      <c r="S96" s="137">
        <v>1E-3</v>
      </c>
      <c r="T96" s="138">
        <f>S96*H96</f>
        <v>0.107</v>
      </c>
      <c r="AR96" s="139" t="s">
        <v>170</v>
      </c>
      <c r="AT96" s="139" t="s">
        <v>165</v>
      </c>
      <c r="AU96" s="139" t="s">
        <v>86</v>
      </c>
      <c r="AY96" s="18" t="s">
        <v>163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8" t="s">
        <v>84</v>
      </c>
      <c r="BK96" s="140">
        <f>ROUND(I96*H96,2)</f>
        <v>0</v>
      </c>
      <c r="BL96" s="18" t="s">
        <v>170</v>
      </c>
      <c r="BM96" s="139" t="s">
        <v>3001</v>
      </c>
    </row>
    <row r="97" spans="2:65" s="1" customFormat="1" ht="38.4">
      <c r="B97" s="33"/>
      <c r="D97" s="141" t="s">
        <v>172</v>
      </c>
      <c r="F97" s="142" t="s">
        <v>2999</v>
      </c>
      <c r="I97" s="143"/>
      <c r="L97" s="33"/>
      <c r="M97" s="144"/>
      <c r="T97" s="54"/>
      <c r="AT97" s="18" t="s">
        <v>172</v>
      </c>
      <c r="AU97" s="18" t="s">
        <v>86</v>
      </c>
    </row>
    <row r="98" spans="2:65" s="1" customFormat="1">
      <c r="B98" s="33"/>
      <c r="D98" s="145" t="s">
        <v>174</v>
      </c>
      <c r="F98" s="146" t="s">
        <v>3002</v>
      </c>
      <c r="I98" s="143"/>
      <c r="L98" s="33"/>
      <c r="M98" s="144"/>
      <c r="T98" s="54"/>
      <c r="AT98" s="18" t="s">
        <v>174</v>
      </c>
      <c r="AU98" s="18" t="s">
        <v>86</v>
      </c>
    </row>
    <row r="99" spans="2:65" s="1" customFormat="1" ht="37.799999999999997" customHeight="1">
      <c r="B99" s="33"/>
      <c r="C99" s="128" t="s">
        <v>1515</v>
      </c>
      <c r="D99" s="128" t="s">
        <v>165</v>
      </c>
      <c r="E99" s="129" t="s">
        <v>3003</v>
      </c>
      <c r="F99" s="130" t="s">
        <v>3004</v>
      </c>
      <c r="G99" s="131" t="s">
        <v>202</v>
      </c>
      <c r="H99" s="132">
        <v>59</v>
      </c>
      <c r="I99" s="133"/>
      <c r="J99" s="134">
        <f>ROUND(I99*H99,2)</f>
        <v>0</v>
      </c>
      <c r="K99" s="130" t="s">
        <v>169</v>
      </c>
      <c r="L99" s="33"/>
      <c r="M99" s="135" t="s">
        <v>19</v>
      </c>
      <c r="N99" s="136" t="s">
        <v>47</v>
      </c>
      <c r="P99" s="137">
        <f>O99*H99</f>
        <v>0</v>
      </c>
      <c r="Q99" s="137">
        <v>0</v>
      </c>
      <c r="R99" s="137">
        <f>Q99*H99</f>
        <v>0</v>
      </c>
      <c r="S99" s="137">
        <v>5.3999999999999999E-2</v>
      </c>
      <c r="T99" s="138">
        <f>S99*H99</f>
        <v>3.1859999999999999</v>
      </c>
      <c r="AR99" s="139" t="s">
        <v>170</v>
      </c>
      <c r="AT99" s="139" t="s">
        <v>165</v>
      </c>
      <c r="AU99" s="139" t="s">
        <v>86</v>
      </c>
      <c r="AY99" s="18" t="s">
        <v>163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8" t="s">
        <v>84</v>
      </c>
      <c r="BK99" s="140">
        <f>ROUND(I99*H99,2)</f>
        <v>0</v>
      </c>
      <c r="BL99" s="18" t="s">
        <v>170</v>
      </c>
      <c r="BM99" s="139" t="s">
        <v>3005</v>
      </c>
    </row>
    <row r="100" spans="2:65" s="1" customFormat="1" ht="19.2">
      <c r="B100" s="33"/>
      <c r="D100" s="141" t="s">
        <v>172</v>
      </c>
      <c r="F100" s="142" t="s">
        <v>3004</v>
      </c>
      <c r="I100" s="143"/>
      <c r="L100" s="33"/>
      <c r="M100" s="144"/>
      <c r="T100" s="54"/>
      <c r="AT100" s="18" t="s">
        <v>172</v>
      </c>
      <c r="AU100" s="18" t="s">
        <v>86</v>
      </c>
    </row>
    <row r="101" spans="2:65" s="1" customFormat="1">
      <c r="B101" s="33"/>
      <c r="D101" s="145" t="s">
        <v>174</v>
      </c>
      <c r="F101" s="146" t="s">
        <v>3006</v>
      </c>
      <c r="I101" s="143"/>
      <c r="L101" s="33"/>
      <c r="M101" s="144"/>
      <c r="T101" s="54"/>
      <c r="AT101" s="18" t="s">
        <v>174</v>
      </c>
      <c r="AU101" s="18" t="s">
        <v>86</v>
      </c>
    </row>
    <row r="102" spans="2:65" s="1" customFormat="1" ht="24.15" customHeight="1">
      <c r="B102" s="33"/>
      <c r="C102" s="128" t="s">
        <v>1522</v>
      </c>
      <c r="D102" s="128" t="s">
        <v>165</v>
      </c>
      <c r="E102" s="129" t="s">
        <v>3007</v>
      </c>
      <c r="F102" s="130" t="s">
        <v>3008</v>
      </c>
      <c r="G102" s="131" t="s">
        <v>202</v>
      </c>
      <c r="H102" s="132">
        <v>298</v>
      </c>
      <c r="I102" s="133"/>
      <c r="J102" s="134">
        <f>ROUND(I102*H102,2)</f>
        <v>0</v>
      </c>
      <c r="K102" s="130" t="s">
        <v>169</v>
      </c>
      <c r="L102" s="33"/>
      <c r="M102" s="135" t="s">
        <v>19</v>
      </c>
      <c r="N102" s="136" t="s">
        <v>47</v>
      </c>
      <c r="P102" s="137">
        <f>O102*H102</f>
        <v>0</v>
      </c>
      <c r="Q102" s="137">
        <v>2.0000000000000002E-5</v>
      </c>
      <c r="R102" s="137">
        <f>Q102*H102</f>
        <v>5.9600000000000009E-3</v>
      </c>
      <c r="S102" s="137">
        <v>2E-3</v>
      </c>
      <c r="T102" s="138">
        <f>S102*H102</f>
        <v>0.59599999999999997</v>
      </c>
      <c r="AR102" s="139" t="s">
        <v>170</v>
      </c>
      <c r="AT102" s="139" t="s">
        <v>165</v>
      </c>
      <c r="AU102" s="139" t="s">
        <v>86</v>
      </c>
      <c r="AY102" s="18" t="s">
        <v>163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84</v>
      </c>
      <c r="BK102" s="140">
        <f>ROUND(I102*H102,2)</f>
        <v>0</v>
      </c>
      <c r="BL102" s="18" t="s">
        <v>170</v>
      </c>
      <c r="BM102" s="139" t="s">
        <v>3009</v>
      </c>
    </row>
    <row r="103" spans="2:65" s="1" customFormat="1" ht="19.2">
      <c r="B103" s="33"/>
      <c r="D103" s="141" t="s">
        <v>172</v>
      </c>
      <c r="F103" s="142" t="s">
        <v>3008</v>
      </c>
      <c r="I103" s="143"/>
      <c r="L103" s="33"/>
      <c r="M103" s="144"/>
      <c r="T103" s="54"/>
      <c r="AT103" s="18" t="s">
        <v>172</v>
      </c>
      <c r="AU103" s="18" t="s">
        <v>86</v>
      </c>
    </row>
    <row r="104" spans="2:65" s="1" customFormat="1">
      <c r="B104" s="33"/>
      <c r="D104" s="145" t="s">
        <v>174</v>
      </c>
      <c r="F104" s="146" t="s">
        <v>3010</v>
      </c>
      <c r="I104" s="143"/>
      <c r="L104" s="33"/>
      <c r="M104" s="144"/>
      <c r="T104" s="54"/>
      <c r="AT104" s="18" t="s">
        <v>174</v>
      </c>
      <c r="AU104" s="18" t="s">
        <v>86</v>
      </c>
    </row>
    <row r="105" spans="2:65" s="1" customFormat="1" ht="24.15" customHeight="1">
      <c r="B105" s="33"/>
      <c r="C105" s="128" t="s">
        <v>1528</v>
      </c>
      <c r="D105" s="128" t="s">
        <v>165</v>
      </c>
      <c r="E105" s="129" t="s">
        <v>3011</v>
      </c>
      <c r="F105" s="130" t="s">
        <v>3012</v>
      </c>
      <c r="G105" s="131" t="s">
        <v>202</v>
      </c>
      <c r="H105" s="132">
        <v>445</v>
      </c>
      <c r="I105" s="133"/>
      <c r="J105" s="134">
        <f>ROUND(I105*H105,2)</f>
        <v>0</v>
      </c>
      <c r="K105" s="130" t="s">
        <v>169</v>
      </c>
      <c r="L105" s="33"/>
      <c r="M105" s="135" t="s">
        <v>19</v>
      </c>
      <c r="N105" s="136" t="s">
        <v>47</v>
      </c>
      <c r="P105" s="137">
        <f>O105*H105</f>
        <v>0</v>
      </c>
      <c r="Q105" s="137">
        <v>3.0000000000000001E-5</v>
      </c>
      <c r="R105" s="137">
        <f>Q105*H105</f>
        <v>1.3350000000000001E-2</v>
      </c>
      <c r="S105" s="137">
        <v>3.0000000000000001E-3</v>
      </c>
      <c r="T105" s="138">
        <f>S105*H105</f>
        <v>1.335</v>
      </c>
      <c r="AR105" s="139" t="s">
        <v>170</v>
      </c>
      <c r="AT105" s="139" t="s">
        <v>165</v>
      </c>
      <c r="AU105" s="139" t="s">
        <v>86</v>
      </c>
      <c r="AY105" s="18" t="s">
        <v>163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8" t="s">
        <v>84</v>
      </c>
      <c r="BK105" s="140">
        <f>ROUND(I105*H105,2)</f>
        <v>0</v>
      </c>
      <c r="BL105" s="18" t="s">
        <v>170</v>
      </c>
      <c r="BM105" s="139" t="s">
        <v>3013</v>
      </c>
    </row>
    <row r="106" spans="2:65" s="1" customFormat="1" ht="19.2">
      <c r="B106" s="33"/>
      <c r="D106" s="141" t="s">
        <v>172</v>
      </c>
      <c r="F106" s="142" t="s">
        <v>3012</v>
      </c>
      <c r="I106" s="143"/>
      <c r="L106" s="33"/>
      <c r="M106" s="144"/>
      <c r="T106" s="54"/>
      <c r="AT106" s="18" t="s">
        <v>172</v>
      </c>
      <c r="AU106" s="18" t="s">
        <v>86</v>
      </c>
    </row>
    <row r="107" spans="2:65" s="1" customFormat="1">
      <c r="B107" s="33"/>
      <c r="D107" s="145" t="s">
        <v>174</v>
      </c>
      <c r="F107" s="146" t="s">
        <v>3014</v>
      </c>
      <c r="I107" s="143"/>
      <c r="L107" s="33"/>
      <c r="M107" s="144"/>
      <c r="T107" s="54"/>
      <c r="AT107" s="18" t="s">
        <v>174</v>
      </c>
      <c r="AU107" s="18" t="s">
        <v>86</v>
      </c>
    </row>
    <row r="108" spans="2:65" s="11" customFormat="1" ht="22.8" customHeight="1">
      <c r="B108" s="116"/>
      <c r="D108" s="117" t="s">
        <v>75</v>
      </c>
      <c r="E108" s="126" t="s">
        <v>1601</v>
      </c>
      <c r="F108" s="126" t="s">
        <v>1602</v>
      </c>
      <c r="I108" s="119"/>
      <c r="J108" s="127">
        <f>BK108</f>
        <v>0</v>
      </c>
      <c r="L108" s="116"/>
      <c r="M108" s="121"/>
      <c r="P108" s="122">
        <f>SUM(P109:P120)</f>
        <v>0</v>
      </c>
      <c r="R108" s="122">
        <f>SUM(R109:R120)</f>
        <v>0</v>
      </c>
      <c r="T108" s="123">
        <f>SUM(T109:T120)</f>
        <v>0</v>
      </c>
      <c r="AR108" s="117" t="s">
        <v>84</v>
      </c>
      <c r="AT108" s="124" t="s">
        <v>75</v>
      </c>
      <c r="AU108" s="124" t="s">
        <v>84</v>
      </c>
      <c r="AY108" s="117" t="s">
        <v>163</v>
      </c>
      <c r="BK108" s="125">
        <f>SUM(BK109:BK120)</f>
        <v>0</v>
      </c>
    </row>
    <row r="109" spans="2:65" s="1" customFormat="1" ht="37.799999999999997" customHeight="1">
      <c r="B109" s="33"/>
      <c r="C109" s="128" t="s">
        <v>86</v>
      </c>
      <c r="D109" s="128" t="s">
        <v>165</v>
      </c>
      <c r="E109" s="129" t="s">
        <v>3015</v>
      </c>
      <c r="F109" s="130" t="s">
        <v>3016</v>
      </c>
      <c r="G109" s="131" t="s">
        <v>277</v>
      </c>
      <c r="H109" s="132">
        <v>0.3</v>
      </c>
      <c r="I109" s="133"/>
      <c r="J109" s="134">
        <f>ROUND(I109*H109,2)</f>
        <v>0</v>
      </c>
      <c r="K109" s="130" t="s">
        <v>3000</v>
      </c>
      <c r="L109" s="33"/>
      <c r="M109" s="135" t="s">
        <v>19</v>
      </c>
      <c r="N109" s="136" t="s">
        <v>47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AR109" s="139" t="s">
        <v>170</v>
      </c>
      <c r="AT109" s="139" t="s">
        <v>165</v>
      </c>
      <c r="AU109" s="139" t="s">
        <v>86</v>
      </c>
      <c r="AY109" s="18" t="s">
        <v>163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8" t="s">
        <v>84</v>
      </c>
      <c r="BK109" s="140">
        <f>ROUND(I109*H109,2)</f>
        <v>0</v>
      </c>
      <c r="BL109" s="18" t="s">
        <v>170</v>
      </c>
      <c r="BM109" s="139" t="s">
        <v>3017</v>
      </c>
    </row>
    <row r="110" spans="2:65" s="1" customFormat="1" ht="19.2">
      <c r="B110" s="33"/>
      <c r="D110" s="141" t="s">
        <v>172</v>
      </c>
      <c r="F110" s="142" t="s">
        <v>3016</v>
      </c>
      <c r="I110" s="143"/>
      <c r="L110" s="33"/>
      <c r="M110" s="144"/>
      <c r="T110" s="54"/>
      <c r="AT110" s="18" t="s">
        <v>172</v>
      </c>
      <c r="AU110" s="18" t="s">
        <v>86</v>
      </c>
    </row>
    <row r="111" spans="2:65" s="1" customFormat="1">
      <c r="B111" s="33"/>
      <c r="D111" s="145" t="s">
        <v>174</v>
      </c>
      <c r="F111" s="146" t="s">
        <v>3018</v>
      </c>
      <c r="I111" s="143"/>
      <c r="L111" s="33"/>
      <c r="M111" s="144"/>
      <c r="T111" s="54"/>
      <c r="AT111" s="18" t="s">
        <v>174</v>
      </c>
      <c r="AU111" s="18" t="s">
        <v>86</v>
      </c>
    </row>
    <row r="112" spans="2:65" s="1" customFormat="1" ht="33" customHeight="1">
      <c r="B112" s="33"/>
      <c r="C112" s="128" t="s">
        <v>184</v>
      </c>
      <c r="D112" s="128" t="s">
        <v>165</v>
      </c>
      <c r="E112" s="129" t="s">
        <v>1610</v>
      </c>
      <c r="F112" s="130" t="s">
        <v>1613</v>
      </c>
      <c r="G112" s="131" t="s">
        <v>277</v>
      </c>
      <c r="H112" s="132">
        <v>0.3</v>
      </c>
      <c r="I112" s="133"/>
      <c r="J112" s="134">
        <f>ROUND(I112*H112,2)</f>
        <v>0</v>
      </c>
      <c r="K112" s="130" t="s">
        <v>3000</v>
      </c>
      <c r="L112" s="33"/>
      <c r="M112" s="135" t="s">
        <v>19</v>
      </c>
      <c r="N112" s="136" t="s">
        <v>47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170</v>
      </c>
      <c r="AT112" s="139" t="s">
        <v>165</v>
      </c>
      <c r="AU112" s="139" t="s">
        <v>86</v>
      </c>
      <c r="AY112" s="18" t="s">
        <v>163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8" t="s">
        <v>84</v>
      </c>
      <c r="BK112" s="140">
        <f>ROUND(I112*H112,2)</f>
        <v>0</v>
      </c>
      <c r="BL112" s="18" t="s">
        <v>170</v>
      </c>
      <c r="BM112" s="139" t="s">
        <v>3019</v>
      </c>
    </row>
    <row r="113" spans="2:65" s="1" customFormat="1" ht="19.2">
      <c r="B113" s="33"/>
      <c r="D113" s="141" t="s">
        <v>172</v>
      </c>
      <c r="F113" s="142" t="s">
        <v>1613</v>
      </c>
      <c r="I113" s="143"/>
      <c r="L113" s="33"/>
      <c r="M113" s="144"/>
      <c r="T113" s="54"/>
      <c r="AT113" s="18" t="s">
        <v>172</v>
      </c>
      <c r="AU113" s="18" t="s">
        <v>86</v>
      </c>
    </row>
    <row r="114" spans="2:65" s="1" customFormat="1">
      <c r="B114" s="33"/>
      <c r="D114" s="145" t="s">
        <v>174</v>
      </c>
      <c r="F114" s="146" t="s">
        <v>3020</v>
      </c>
      <c r="I114" s="143"/>
      <c r="L114" s="33"/>
      <c r="M114" s="144"/>
      <c r="T114" s="54"/>
      <c r="AT114" s="18" t="s">
        <v>174</v>
      </c>
      <c r="AU114" s="18" t="s">
        <v>86</v>
      </c>
    </row>
    <row r="115" spans="2:65" s="1" customFormat="1" ht="44.25" customHeight="1">
      <c r="B115" s="33"/>
      <c r="C115" s="128" t="s">
        <v>170</v>
      </c>
      <c r="D115" s="128" t="s">
        <v>165</v>
      </c>
      <c r="E115" s="129" t="s">
        <v>1616</v>
      </c>
      <c r="F115" s="130" t="s">
        <v>1619</v>
      </c>
      <c r="G115" s="131" t="s">
        <v>277</v>
      </c>
      <c r="H115" s="132">
        <v>0.3</v>
      </c>
      <c r="I115" s="133"/>
      <c r="J115" s="134">
        <f>ROUND(I115*H115,2)</f>
        <v>0</v>
      </c>
      <c r="K115" s="130" t="s">
        <v>3000</v>
      </c>
      <c r="L115" s="33"/>
      <c r="M115" s="135" t="s">
        <v>19</v>
      </c>
      <c r="N115" s="136" t="s">
        <v>47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AR115" s="139" t="s">
        <v>170</v>
      </c>
      <c r="AT115" s="139" t="s">
        <v>165</v>
      </c>
      <c r="AU115" s="139" t="s">
        <v>86</v>
      </c>
      <c r="AY115" s="18" t="s">
        <v>163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8" t="s">
        <v>84</v>
      </c>
      <c r="BK115" s="140">
        <f>ROUND(I115*H115,2)</f>
        <v>0</v>
      </c>
      <c r="BL115" s="18" t="s">
        <v>170</v>
      </c>
      <c r="BM115" s="139" t="s">
        <v>3021</v>
      </c>
    </row>
    <row r="116" spans="2:65" s="1" customFormat="1" ht="28.8">
      <c r="B116" s="33"/>
      <c r="D116" s="141" t="s">
        <v>172</v>
      </c>
      <c r="F116" s="142" t="s">
        <v>1619</v>
      </c>
      <c r="I116" s="143"/>
      <c r="L116" s="33"/>
      <c r="M116" s="144"/>
      <c r="T116" s="54"/>
      <c r="AT116" s="18" t="s">
        <v>172</v>
      </c>
      <c r="AU116" s="18" t="s">
        <v>86</v>
      </c>
    </row>
    <row r="117" spans="2:65" s="1" customFormat="1">
      <c r="B117" s="33"/>
      <c r="D117" s="145" t="s">
        <v>174</v>
      </c>
      <c r="F117" s="146" t="s">
        <v>3022</v>
      </c>
      <c r="I117" s="143"/>
      <c r="L117" s="33"/>
      <c r="M117" s="144"/>
      <c r="T117" s="54"/>
      <c r="AT117" s="18" t="s">
        <v>174</v>
      </c>
      <c r="AU117" s="18" t="s">
        <v>86</v>
      </c>
    </row>
    <row r="118" spans="2:65" s="1" customFormat="1" ht="55.5" customHeight="1">
      <c r="B118" s="33"/>
      <c r="C118" s="128" t="s">
        <v>199</v>
      </c>
      <c r="D118" s="128" t="s">
        <v>165</v>
      </c>
      <c r="E118" s="129" t="s">
        <v>3023</v>
      </c>
      <c r="F118" s="130" t="s">
        <v>3024</v>
      </c>
      <c r="G118" s="131" t="s">
        <v>277</v>
      </c>
      <c r="H118" s="132">
        <v>0.3</v>
      </c>
      <c r="I118" s="133"/>
      <c r="J118" s="134">
        <f>ROUND(I118*H118,2)</f>
        <v>0</v>
      </c>
      <c r="K118" s="130" t="s">
        <v>3000</v>
      </c>
      <c r="L118" s="33"/>
      <c r="M118" s="135" t="s">
        <v>19</v>
      </c>
      <c r="N118" s="136" t="s">
        <v>47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170</v>
      </c>
      <c r="AT118" s="139" t="s">
        <v>165</v>
      </c>
      <c r="AU118" s="139" t="s">
        <v>86</v>
      </c>
      <c r="AY118" s="18" t="s">
        <v>163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8" t="s">
        <v>84</v>
      </c>
      <c r="BK118" s="140">
        <f>ROUND(I118*H118,2)</f>
        <v>0</v>
      </c>
      <c r="BL118" s="18" t="s">
        <v>170</v>
      </c>
      <c r="BM118" s="139" t="s">
        <v>3025</v>
      </c>
    </row>
    <row r="119" spans="2:65" s="1" customFormat="1" ht="38.4">
      <c r="B119" s="33"/>
      <c r="D119" s="141" t="s">
        <v>172</v>
      </c>
      <c r="F119" s="142" t="s">
        <v>3024</v>
      </c>
      <c r="I119" s="143"/>
      <c r="L119" s="33"/>
      <c r="M119" s="144"/>
      <c r="T119" s="54"/>
      <c r="AT119" s="18" t="s">
        <v>172</v>
      </c>
      <c r="AU119" s="18" t="s">
        <v>86</v>
      </c>
    </row>
    <row r="120" spans="2:65" s="1" customFormat="1">
      <c r="B120" s="33"/>
      <c r="D120" s="145" t="s">
        <v>174</v>
      </c>
      <c r="F120" s="146" t="s">
        <v>3026</v>
      </c>
      <c r="I120" s="143"/>
      <c r="L120" s="33"/>
      <c r="M120" s="144"/>
      <c r="T120" s="54"/>
      <c r="AT120" s="18" t="s">
        <v>174</v>
      </c>
      <c r="AU120" s="18" t="s">
        <v>86</v>
      </c>
    </row>
    <row r="121" spans="2:65" s="11" customFormat="1" ht="25.95" customHeight="1">
      <c r="B121" s="116"/>
      <c r="D121" s="117" t="s">
        <v>75</v>
      </c>
      <c r="E121" s="118" t="s">
        <v>1648</v>
      </c>
      <c r="F121" s="118" t="s">
        <v>1649</v>
      </c>
      <c r="I121" s="119"/>
      <c r="J121" s="120">
        <f>BK121</f>
        <v>0</v>
      </c>
      <c r="L121" s="116"/>
      <c r="M121" s="121"/>
      <c r="P121" s="122">
        <f>P122+P349</f>
        <v>0</v>
      </c>
      <c r="R121" s="122">
        <f>R122+R349</f>
        <v>1.3064899999999999</v>
      </c>
      <c r="T121" s="123">
        <f>T122+T349</f>
        <v>0</v>
      </c>
      <c r="AR121" s="117" t="s">
        <v>86</v>
      </c>
      <c r="AT121" s="124" t="s">
        <v>75</v>
      </c>
      <c r="AU121" s="124" t="s">
        <v>76</v>
      </c>
      <c r="AY121" s="117" t="s">
        <v>163</v>
      </c>
      <c r="BK121" s="125">
        <f>BK122+BK349</f>
        <v>0</v>
      </c>
    </row>
    <row r="122" spans="2:65" s="11" customFormat="1" ht="22.8" customHeight="1">
      <c r="B122" s="116"/>
      <c r="D122" s="117" t="s">
        <v>75</v>
      </c>
      <c r="E122" s="126" t="s">
        <v>3027</v>
      </c>
      <c r="F122" s="126" t="s">
        <v>3028</v>
      </c>
      <c r="I122" s="119"/>
      <c r="J122" s="127">
        <f>BK122</f>
        <v>0</v>
      </c>
      <c r="L122" s="116"/>
      <c r="M122" s="121"/>
      <c r="P122" s="122">
        <f>SUM(P123:P348)</f>
        <v>0</v>
      </c>
      <c r="R122" s="122">
        <f>SUM(R123:R348)</f>
        <v>1.30629</v>
      </c>
      <c r="T122" s="123">
        <f>SUM(T123:T348)</f>
        <v>0</v>
      </c>
      <c r="AR122" s="117" t="s">
        <v>86</v>
      </c>
      <c r="AT122" s="124" t="s">
        <v>75</v>
      </c>
      <c r="AU122" s="124" t="s">
        <v>84</v>
      </c>
      <c r="AY122" s="117" t="s">
        <v>163</v>
      </c>
      <c r="BK122" s="125">
        <f>SUM(BK123:BK348)</f>
        <v>0</v>
      </c>
    </row>
    <row r="123" spans="2:65" s="1" customFormat="1" ht="16.5" customHeight="1">
      <c r="B123" s="33"/>
      <c r="C123" s="128" t="s">
        <v>207</v>
      </c>
      <c r="D123" s="128" t="s">
        <v>165</v>
      </c>
      <c r="E123" s="129" t="s">
        <v>3029</v>
      </c>
      <c r="F123" s="130" t="s">
        <v>3030</v>
      </c>
      <c r="G123" s="131" t="s">
        <v>2159</v>
      </c>
      <c r="H123" s="132">
        <v>1</v>
      </c>
      <c r="I123" s="133"/>
      <c r="J123" s="134">
        <f>ROUND(I123*H123,2)</f>
        <v>0</v>
      </c>
      <c r="K123" s="130" t="s">
        <v>19</v>
      </c>
      <c r="L123" s="33"/>
      <c r="M123" s="135" t="s">
        <v>19</v>
      </c>
      <c r="N123" s="136" t="s">
        <v>47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302</v>
      </c>
      <c r="AT123" s="139" t="s">
        <v>165</v>
      </c>
      <c r="AU123" s="139" t="s">
        <v>86</v>
      </c>
      <c r="AY123" s="18" t="s">
        <v>163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8" t="s">
        <v>84</v>
      </c>
      <c r="BK123" s="140">
        <f>ROUND(I123*H123,2)</f>
        <v>0</v>
      </c>
      <c r="BL123" s="18" t="s">
        <v>302</v>
      </c>
      <c r="BM123" s="139" t="s">
        <v>3031</v>
      </c>
    </row>
    <row r="124" spans="2:65" s="1" customFormat="1">
      <c r="B124" s="33"/>
      <c r="D124" s="141" t="s">
        <v>172</v>
      </c>
      <c r="F124" s="142" t="s">
        <v>3030</v>
      </c>
      <c r="I124" s="143"/>
      <c r="L124" s="33"/>
      <c r="M124" s="144"/>
      <c r="T124" s="54"/>
      <c r="AT124" s="18" t="s">
        <v>172</v>
      </c>
      <c r="AU124" s="18" t="s">
        <v>86</v>
      </c>
    </row>
    <row r="125" spans="2:65" s="1" customFormat="1" ht="16.5" customHeight="1">
      <c r="B125" s="33"/>
      <c r="C125" s="128" t="s">
        <v>225</v>
      </c>
      <c r="D125" s="128" t="s">
        <v>165</v>
      </c>
      <c r="E125" s="129" t="s">
        <v>3032</v>
      </c>
      <c r="F125" s="130" t="s">
        <v>3033</v>
      </c>
      <c r="G125" s="131" t="s">
        <v>2159</v>
      </c>
      <c r="H125" s="132">
        <v>1</v>
      </c>
      <c r="I125" s="133"/>
      <c r="J125" s="134">
        <f>ROUND(I125*H125,2)</f>
        <v>0</v>
      </c>
      <c r="K125" s="130" t="s">
        <v>19</v>
      </c>
      <c r="L125" s="33"/>
      <c r="M125" s="135" t="s">
        <v>19</v>
      </c>
      <c r="N125" s="136" t="s">
        <v>47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302</v>
      </c>
      <c r="AT125" s="139" t="s">
        <v>165</v>
      </c>
      <c r="AU125" s="139" t="s">
        <v>86</v>
      </c>
      <c r="AY125" s="18" t="s">
        <v>163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8" t="s">
        <v>84</v>
      </c>
      <c r="BK125" s="140">
        <f>ROUND(I125*H125,2)</f>
        <v>0</v>
      </c>
      <c r="BL125" s="18" t="s">
        <v>302</v>
      </c>
      <c r="BM125" s="139" t="s">
        <v>3034</v>
      </c>
    </row>
    <row r="126" spans="2:65" s="1" customFormat="1">
      <c r="B126" s="33"/>
      <c r="D126" s="141" t="s">
        <v>172</v>
      </c>
      <c r="F126" s="142" t="s">
        <v>3033</v>
      </c>
      <c r="I126" s="143"/>
      <c r="L126" s="33"/>
      <c r="M126" s="144"/>
      <c r="T126" s="54"/>
      <c r="AT126" s="18" t="s">
        <v>172</v>
      </c>
      <c r="AU126" s="18" t="s">
        <v>86</v>
      </c>
    </row>
    <row r="127" spans="2:65" s="1" customFormat="1" ht="21.75" customHeight="1">
      <c r="B127" s="33"/>
      <c r="C127" s="128" t="s">
        <v>236</v>
      </c>
      <c r="D127" s="128" t="s">
        <v>165</v>
      </c>
      <c r="E127" s="129" t="s">
        <v>3035</v>
      </c>
      <c r="F127" s="130" t="s">
        <v>3036</v>
      </c>
      <c r="G127" s="131" t="s">
        <v>2159</v>
      </c>
      <c r="H127" s="132">
        <v>11</v>
      </c>
      <c r="I127" s="133"/>
      <c r="J127" s="134">
        <f>ROUND(I127*H127,2)</f>
        <v>0</v>
      </c>
      <c r="K127" s="130" t="s">
        <v>19</v>
      </c>
      <c r="L127" s="33"/>
      <c r="M127" s="135" t="s">
        <v>19</v>
      </c>
      <c r="N127" s="136" t="s">
        <v>47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302</v>
      </c>
      <c r="AT127" s="139" t="s">
        <v>165</v>
      </c>
      <c r="AU127" s="139" t="s">
        <v>86</v>
      </c>
      <c r="AY127" s="18" t="s">
        <v>163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8" t="s">
        <v>84</v>
      </c>
      <c r="BK127" s="140">
        <f>ROUND(I127*H127,2)</f>
        <v>0</v>
      </c>
      <c r="BL127" s="18" t="s">
        <v>302</v>
      </c>
      <c r="BM127" s="139" t="s">
        <v>3037</v>
      </c>
    </row>
    <row r="128" spans="2:65" s="1" customFormat="1">
      <c r="B128" s="33"/>
      <c r="D128" s="141" t="s">
        <v>172</v>
      </c>
      <c r="F128" s="142" t="s">
        <v>3036</v>
      </c>
      <c r="I128" s="143"/>
      <c r="L128" s="33"/>
      <c r="M128" s="144"/>
      <c r="T128" s="54"/>
      <c r="AT128" s="18" t="s">
        <v>172</v>
      </c>
      <c r="AU128" s="18" t="s">
        <v>86</v>
      </c>
    </row>
    <row r="129" spans="2:65" s="1" customFormat="1" ht="44.25" customHeight="1">
      <c r="B129" s="33"/>
      <c r="C129" s="128" t="s">
        <v>248</v>
      </c>
      <c r="D129" s="128" t="s">
        <v>165</v>
      </c>
      <c r="E129" s="129" t="s">
        <v>3038</v>
      </c>
      <c r="F129" s="130" t="s">
        <v>3039</v>
      </c>
      <c r="G129" s="131" t="s">
        <v>202</v>
      </c>
      <c r="H129" s="132">
        <v>433</v>
      </c>
      <c r="I129" s="133"/>
      <c r="J129" s="134">
        <f>ROUND(I129*H129,2)</f>
        <v>0</v>
      </c>
      <c r="K129" s="130" t="s">
        <v>3000</v>
      </c>
      <c r="L129" s="33"/>
      <c r="M129" s="135" t="s">
        <v>19</v>
      </c>
      <c r="N129" s="136" t="s">
        <v>47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302</v>
      </c>
      <c r="AT129" s="139" t="s">
        <v>165</v>
      </c>
      <c r="AU129" s="139" t="s">
        <v>86</v>
      </c>
      <c r="AY129" s="18" t="s">
        <v>163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8" t="s">
        <v>84</v>
      </c>
      <c r="BK129" s="140">
        <f>ROUND(I129*H129,2)</f>
        <v>0</v>
      </c>
      <c r="BL129" s="18" t="s">
        <v>302</v>
      </c>
      <c r="BM129" s="139" t="s">
        <v>3040</v>
      </c>
    </row>
    <row r="130" spans="2:65" s="1" customFormat="1" ht="28.8">
      <c r="B130" s="33"/>
      <c r="D130" s="141" t="s">
        <v>172</v>
      </c>
      <c r="F130" s="142" t="s">
        <v>3039</v>
      </c>
      <c r="I130" s="143"/>
      <c r="L130" s="33"/>
      <c r="M130" s="144"/>
      <c r="T130" s="54"/>
      <c r="AT130" s="18" t="s">
        <v>172</v>
      </c>
      <c r="AU130" s="18" t="s">
        <v>86</v>
      </c>
    </row>
    <row r="131" spans="2:65" s="1" customFormat="1">
      <c r="B131" s="33"/>
      <c r="D131" s="145" t="s">
        <v>174</v>
      </c>
      <c r="F131" s="146" t="s">
        <v>3041</v>
      </c>
      <c r="I131" s="143"/>
      <c r="L131" s="33"/>
      <c r="M131" s="144"/>
      <c r="T131" s="54"/>
      <c r="AT131" s="18" t="s">
        <v>174</v>
      </c>
      <c r="AU131" s="18" t="s">
        <v>86</v>
      </c>
    </row>
    <row r="132" spans="2:65" s="1" customFormat="1" ht="21.75" customHeight="1">
      <c r="B132" s="33"/>
      <c r="C132" s="167" t="s">
        <v>256</v>
      </c>
      <c r="D132" s="167" t="s">
        <v>323</v>
      </c>
      <c r="E132" s="168" t="s">
        <v>3042</v>
      </c>
      <c r="F132" s="169" t="s">
        <v>3043</v>
      </c>
      <c r="G132" s="170" t="s">
        <v>202</v>
      </c>
      <c r="H132" s="171">
        <v>298</v>
      </c>
      <c r="I132" s="172"/>
      <c r="J132" s="173">
        <f>ROUND(I132*H132,2)</f>
        <v>0</v>
      </c>
      <c r="K132" s="169" t="s">
        <v>3000</v>
      </c>
      <c r="L132" s="174"/>
      <c r="M132" s="175" t="s">
        <v>19</v>
      </c>
      <c r="N132" s="176" t="s">
        <v>47</v>
      </c>
      <c r="P132" s="137">
        <f>O132*H132</f>
        <v>0</v>
      </c>
      <c r="Q132" s="137">
        <v>1E-4</v>
      </c>
      <c r="R132" s="137">
        <f>Q132*H132</f>
        <v>2.98E-2</v>
      </c>
      <c r="S132" s="137">
        <v>0</v>
      </c>
      <c r="T132" s="138">
        <f>S132*H132</f>
        <v>0</v>
      </c>
      <c r="AR132" s="139" t="s">
        <v>403</v>
      </c>
      <c r="AT132" s="139" t="s">
        <v>323</v>
      </c>
      <c r="AU132" s="139" t="s">
        <v>86</v>
      </c>
      <c r="AY132" s="18" t="s">
        <v>163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8" t="s">
        <v>84</v>
      </c>
      <c r="BK132" s="140">
        <f>ROUND(I132*H132,2)</f>
        <v>0</v>
      </c>
      <c r="BL132" s="18" t="s">
        <v>302</v>
      </c>
      <c r="BM132" s="139" t="s">
        <v>3044</v>
      </c>
    </row>
    <row r="133" spans="2:65" s="1" customFormat="1">
      <c r="B133" s="33"/>
      <c r="D133" s="141" t="s">
        <v>172</v>
      </c>
      <c r="F133" s="142" t="s">
        <v>3043</v>
      </c>
      <c r="I133" s="143"/>
      <c r="L133" s="33"/>
      <c r="M133" s="144"/>
      <c r="T133" s="54"/>
      <c r="AT133" s="18" t="s">
        <v>172</v>
      </c>
      <c r="AU133" s="18" t="s">
        <v>86</v>
      </c>
    </row>
    <row r="134" spans="2:65" s="1" customFormat="1" ht="21.75" customHeight="1">
      <c r="B134" s="33"/>
      <c r="C134" s="167" t="s">
        <v>8</v>
      </c>
      <c r="D134" s="167" t="s">
        <v>323</v>
      </c>
      <c r="E134" s="168" t="s">
        <v>3045</v>
      </c>
      <c r="F134" s="169" t="s">
        <v>3046</v>
      </c>
      <c r="G134" s="170" t="s">
        <v>202</v>
      </c>
      <c r="H134" s="171">
        <v>135</v>
      </c>
      <c r="I134" s="172"/>
      <c r="J134" s="173">
        <f>ROUND(I134*H134,2)</f>
        <v>0</v>
      </c>
      <c r="K134" s="169" t="s">
        <v>3000</v>
      </c>
      <c r="L134" s="174"/>
      <c r="M134" s="175" t="s">
        <v>19</v>
      </c>
      <c r="N134" s="176" t="s">
        <v>47</v>
      </c>
      <c r="P134" s="137">
        <f>O134*H134</f>
        <v>0</v>
      </c>
      <c r="Q134" s="137">
        <v>4.0000000000000003E-5</v>
      </c>
      <c r="R134" s="137">
        <f>Q134*H134</f>
        <v>5.4000000000000003E-3</v>
      </c>
      <c r="S134" s="137">
        <v>0</v>
      </c>
      <c r="T134" s="138">
        <f>S134*H134</f>
        <v>0</v>
      </c>
      <c r="AR134" s="139" t="s">
        <v>403</v>
      </c>
      <c r="AT134" s="139" t="s">
        <v>323</v>
      </c>
      <c r="AU134" s="139" t="s">
        <v>86</v>
      </c>
      <c r="AY134" s="18" t="s">
        <v>163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8" t="s">
        <v>84</v>
      </c>
      <c r="BK134" s="140">
        <f>ROUND(I134*H134,2)</f>
        <v>0</v>
      </c>
      <c r="BL134" s="18" t="s">
        <v>302</v>
      </c>
      <c r="BM134" s="139" t="s">
        <v>3047</v>
      </c>
    </row>
    <row r="135" spans="2:65" s="1" customFormat="1">
      <c r="B135" s="33"/>
      <c r="D135" s="141" t="s">
        <v>172</v>
      </c>
      <c r="F135" s="142" t="s">
        <v>3046</v>
      </c>
      <c r="I135" s="143"/>
      <c r="L135" s="33"/>
      <c r="M135" s="144"/>
      <c r="T135" s="54"/>
      <c r="AT135" s="18" t="s">
        <v>172</v>
      </c>
      <c r="AU135" s="18" t="s">
        <v>86</v>
      </c>
    </row>
    <row r="136" spans="2:65" s="1" customFormat="1" ht="44.25" customHeight="1">
      <c r="B136" s="33"/>
      <c r="C136" s="128" t="s">
        <v>268</v>
      </c>
      <c r="D136" s="128" t="s">
        <v>165</v>
      </c>
      <c r="E136" s="129" t="s">
        <v>3048</v>
      </c>
      <c r="F136" s="130" t="s">
        <v>3049</v>
      </c>
      <c r="G136" s="131" t="s">
        <v>202</v>
      </c>
      <c r="H136" s="132">
        <v>32</v>
      </c>
      <c r="I136" s="133"/>
      <c r="J136" s="134">
        <f>ROUND(I136*H136,2)</f>
        <v>0</v>
      </c>
      <c r="K136" s="130" t="s">
        <v>19</v>
      </c>
      <c r="L136" s="33"/>
      <c r="M136" s="135" t="s">
        <v>19</v>
      </c>
      <c r="N136" s="136" t="s">
        <v>47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302</v>
      </c>
      <c r="AT136" s="139" t="s">
        <v>165</v>
      </c>
      <c r="AU136" s="139" t="s">
        <v>86</v>
      </c>
      <c r="AY136" s="18" t="s">
        <v>163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8" t="s">
        <v>84</v>
      </c>
      <c r="BK136" s="140">
        <f>ROUND(I136*H136,2)</f>
        <v>0</v>
      </c>
      <c r="BL136" s="18" t="s">
        <v>302</v>
      </c>
      <c r="BM136" s="139" t="s">
        <v>3050</v>
      </c>
    </row>
    <row r="137" spans="2:65" s="1" customFormat="1" ht="28.8">
      <c r="B137" s="33"/>
      <c r="D137" s="141" t="s">
        <v>172</v>
      </c>
      <c r="F137" s="142" t="s">
        <v>3049</v>
      </c>
      <c r="I137" s="143"/>
      <c r="L137" s="33"/>
      <c r="M137" s="144"/>
      <c r="T137" s="54"/>
      <c r="AT137" s="18" t="s">
        <v>172</v>
      </c>
      <c r="AU137" s="18" t="s">
        <v>86</v>
      </c>
    </row>
    <row r="138" spans="2:65" s="1" customFormat="1" ht="16.5" customHeight="1">
      <c r="B138" s="33"/>
      <c r="C138" s="167" t="s">
        <v>274</v>
      </c>
      <c r="D138" s="167" t="s">
        <v>323</v>
      </c>
      <c r="E138" s="168" t="s">
        <v>3051</v>
      </c>
      <c r="F138" s="169" t="s">
        <v>3052</v>
      </c>
      <c r="G138" s="170" t="s">
        <v>202</v>
      </c>
      <c r="H138" s="171">
        <v>32</v>
      </c>
      <c r="I138" s="172"/>
      <c r="J138" s="173">
        <f>ROUND(I138*H138,2)</f>
        <v>0</v>
      </c>
      <c r="K138" s="169" t="s">
        <v>19</v>
      </c>
      <c r="L138" s="174"/>
      <c r="M138" s="175" t="s">
        <v>19</v>
      </c>
      <c r="N138" s="176" t="s">
        <v>47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403</v>
      </c>
      <c r="AT138" s="139" t="s">
        <v>323</v>
      </c>
      <c r="AU138" s="139" t="s">
        <v>86</v>
      </c>
      <c r="AY138" s="18" t="s">
        <v>163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8" t="s">
        <v>84</v>
      </c>
      <c r="BK138" s="140">
        <f>ROUND(I138*H138,2)</f>
        <v>0</v>
      </c>
      <c r="BL138" s="18" t="s">
        <v>302</v>
      </c>
      <c r="BM138" s="139" t="s">
        <v>3053</v>
      </c>
    </row>
    <row r="139" spans="2:65" s="1" customFormat="1">
      <c r="B139" s="33"/>
      <c r="D139" s="141" t="s">
        <v>172</v>
      </c>
      <c r="F139" s="142" t="s">
        <v>3052</v>
      </c>
      <c r="I139" s="143"/>
      <c r="L139" s="33"/>
      <c r="M139" s="144"/>
      <c r="T139" s="54"/>
      <c r="AT139" s="18" t="s">
        <v>172</v>
      </c>
      <c r="AU139" s="18" t="s">
        <v>86</v>
      </c>
    </row>
    <row r="140" spans="2:65" s="1" customFormat="1" ht="49.05" customHeight="1">
      <c r="B140" s="33"/>
      <c r="C140" s="128" t="s">
        <v>281</v>
      </c>
      <c r="D140" s="128" t="s">
        <v>165</v>
      </c>
      <c r="E140" s="129" t="s">
        <v>3054</v>
      </c>
      <c r="F140" s="130" t="s">
        <v>3055</v>
      </c>
      <c r="G140" s="131" t="s">
        <v>168</v>
      </c>
      <c r="H140" s="132">
        <v>1</v>
      </c>
      <c r="I140" s="133"/>
      <c r="J140" s="134">
        <f>ROUND(I140*H140,2)</f>
        <v>0</v>
      </c>
      <c r="K140" s="130" t="s">
        <v>3000</v>
      </c>
      <c r="L140" s="33"/>
      <c r="M140" s="135" t="s">
        <v>19</v>
      </c>
      <c r="N140" s="136" t="s">
        <v>47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302</v>
      </c>
      <c r="AT140" s="139" t="s">
        <v>165</v>
      </c>
      <c r="AU140" s="139" t="s">
        <v>86</v>
      </c>
      <c r="AY140" s="18" t="s">
        <v>163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8" t="s">
        <v>84</v>
      </c>
      <c r="BK140" s="140">
        <f>ROUND(I140*H140,2)</f>
        <v>0</v>
      </c>
      <c r="BL140" s="18" t="s">
        <v>302</v>
      </c>
      <c r="BM140" s="139" t="s">
        <v>3056</v>
      </c>
    </row>
    <row r="141" spans="2:65" s="1" customFormat="1" ht="28.8">
      <c r="B141" s="33"/>
      <c r="D141" s="141" t="s">
        <v>172</v>
      </c>
      <c r="F141" s="142" t="s">
        <v>3055</v>
      </c>
      <c r="I141" s="143"/>
      <c r="L141" s="33"/>
      <c r="M141" s="144"/>
      <c r="T141" s="54"/>
      <c r="AT141" s="18" t="s">
        <v>172</v>
      </c>
      <c r="AU141" s="18" t="s">
        <v>86</v>
      </c>
    </row>
    <row r="142" spans="2:65" s="1" customFormat="1">
      <c r="B142" s="33"/>
      <c r="D142" s="145" t="s">
        <v>174</v>
      </c>
      <c r="F142" s="146" t="s">
        <v>3057</v>
      </c>
      <c r="I142" s="143"/>
      <c r="L142" s="33"/>
      <c r="M142" s="144"/>
      <c r="T142" s="54"/>
      <c r="AT142" s="18" t="s">
        <v>174</v>
      </c>
      <c r="AU142" s="18" t="s">
        <v>86</v>
      </c>
    </row>
    <row r="143" spans="2:65" s="1" customFormat="1" ht="21.75" customHeight="1">
      <c r="B143" s="33"/>
      <c r="C143" s="167" t="s">
        <v>302</v>
      </c>
      <c r="D143" s="167" t="s">
        <v>323</v>
      </c>
      <c r="E143" s="168" t="s">
        <v>3058</v>
      </c>
      <c r="F143" s="169" t="s">
        <v>3059</v>
      </c>
      <c r="G143" s="170" t="s">
        <v>168</v>
      </c>
      <c r="H143" s="171">
        <v>248</v>
      </c>
      <c r="I143" s="172"/>
      <c r="J143" s="173">
        <f>ROUND(I143*H143,2)</f>
        <v>0</v>
      </c>
      <c r="K143" s="169" t="s">
        <v>3000</v>
      </c>
      <c r="L143" s="174"/>
      <c r="M143" s="175" t="s">
        <v>19</v>
      </c>
      <c r="N143" s="176" t="s">
        <v>47</v>
      </c>
      <c r="P143" s="137">
        <f>O143*H143</f>
        <v>0</v>
      </c>
      <c r="Q143" s="137">
        <v>4.0000000000000003E-5</v>
      </c>
      <c r="R143" s="137">
        <f>Q143*H143</f>
        <v>9.92E-3</v>
      </c>
      <c r="S143" s="137">
        <v>0</v>
      </c>
      <c r="T143" s="138">
        <f>S143*H143</f>
        <v>0</v>
      </c>
      <c r="AR143" s="139" t="s">
        <v>403</v>
      </c>
      <c r="AT143" s="139" t="s">
        <v>323</v>
      </c>
      <c r="AU143" s="139" t="s">
        <v>86</v>
      </c>
      <c r="AY143" s="18" t="s">
        <v>163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8" t="s">
        <v>84</v>
      </c>
      <c r="BK143" s="140">
        <f>ROUND(I143*H143,2)</f>
        <v>0</v>
      </c>
      <c r="BL143" s="18" t="s">
        <v>302</v>
      </c>
      <c r="BM143" s="139" t="s">
        <v>3060</v>
      </c>
    </row>
    <row r="144" spans="2:65" s="1" customFormat="1">
      <c r="B144" s="33"/>
      <c r="D144" s="141" t="s">
        <v>172</v>
      </c>
      <c r="F144" s="142" t="s">
        <v>3059</v>
      </c>
      <c r="I144" s="143"/>
      <c r="L144" s="33"/>
      <c r="M144" s="144"/>
      <c r="T144" s="54"/>
      <c r="AT144" s="18" t="s">
        <v>172</v>
      </c>
      <c r="AU144" s="18" t="s">
        <v>86</v>
      </c>
    </row>
    <row r="145" spans="2:65" s="1" customFormat="1" ht="24.15" customHeight="1">
      <c r="B145" s="33"/>
      <c r="C145" s="167" t="s">
        <v>308</v>
      </c>
      <c r="D145" s="167" t="s">
        <v>323</v>
      </c>
      <c r="E145" s="168" t="s">
        <v>3061</v>
      </c>
      <c r="F145" s="169" t="s">
        <v>3062</v>
      </c>
      <c r="G145" s="170" t="s">
        <v>168</v>
      </c>
      <c r="H145" s="171">
        <v>46</v>
      </c>
      <c r="I145" s="172"/>
      <c r="J145" s="173">
        <f>ROUND(I145*H145,2)</f>
        <v>0</v>
      </c>
      <c r="K145" s="169" t="s">
        <v>3000</v>
      </c>
      <c r="L145" s="174"/>
      <c r="M145" s="175" t="s">
        <v>19</v>
      </c>
      <c r="N145" s="176" t="s">
        <v>47</v>
      </c>
      <c r="P145" s="137">
        <f>O145*H145</f>
        <v>0</v>
      </c>
      <c r="Q145" s="137">
        <v>9.0000000000000006E-5</v>
      </c>
      <c r="R145" s="137">
        <f>Q145*H145</f>
        <v>4.1400000000000005E-3</v>
      </c>
      <c r="S145" s="137">
        <v>0</v>
      </c>
      <c r="T145" s="138">
        <f>S145*H145</f>
        <v>0</v>
      </c>
      <c r="AR145" s="139" t="s">
        <v>403</v>
      </c>
      <c r="AT145" s="139" t="s">
        <v>323</v>
      </c>
      <c r="AU145" s="139" t="s">
        <v>86</v>
      </c>
      <c r="AY145" s="18" t="s">
        <v>163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8" t="s">
        <v>84</v>
      </c>
      <c r="BK145" s="140">
        <f>ROUND(I145*H145,2)</f>
        <v>0</v>
      </c>
      <c r="BL145" s="18" t="s">
        <v>302</v>
      </c>
      <c r="BM145" s="139" t="s">
        <v>3063</v>
      </c>
    </row>
    <row r="146" spans="2:65" s="1" customFormat="1" ht="19.2">
      <c r="B146" s="33"/>
      <c r="D146" s="141" t="s">
        <v>172</v>
      </c>
      <c r="F146" s="142" t="s">
        <v>3062</v>
      </c>
      <c r="I146" s="143"/>
      <c r="L146" s="33"/>
      <c r="M146" s="144"/>
      <c r="T146" s="54"/>
      <c r="AT146" s="18" t="s">
        <v>172</v>
      </c>
      <c r="AU146" s="18" t="s">
        <v>86</v>
      </c>
    </row>
    <row r="147" spans="2:65" s="1" customFormat="1" ht="24.15" customHeight="1">
      <c r="B147" s="33"/>
      <c r="C147" s="167" t="s">
        <v>316</v>
      </c>
      <c r="D147" s="167" t="s">
        <v>323</v>
      </c>
      <c r="E147" s="168" t="s">
        <v>3064</v>
      </c>
      <c r="F147" s="169" t="s">
        <v>3065</v>
      </c>
      <c r="G147" s="170" t="s">
        <v>168</v>
      </c>
      <c r="H147" s="171">
        <v>295</v>
      </c>
      <c r="I147" s="172"/>
      <c r="J147" s="173">
        <f>ROUND(I147*H147,2)</f>
        <v>0</v>
      </c>
      <c r="K147" s="169" t="s">
        <v>3000</v>
      </c>
      <c r="L147" s="174"/>
      <c r="M147" s="175" t="s">
        <v>19</v>
      </c>
      <c r="N147" s="176" t="s">
        <v>47</v>
      </c>
      <c r="P147" s="137">
        <f>O147*H147</f>
        <v>0</v>
      </c>
      <c r="Q147" s="137">
        <v>1.9000000000000001E-4</v>
      </c>
      <c r="R147" s="137">
        <f>Q147*H147</f>
        <v>5.6050000000000003E-2</v>
      </c>
      <c r="S147" s="137">
        <v>0</v>
      </c>
      <c r="T147" s="138">
        <f>S147*H147</f>
        <v>0</v>
      </c>
      <c r="AR147" s="139" t="s">
        <v>403</v>
      </c>
      <c r="AT147" s="139" t="s">
        <v>323</v>
      </c>
      <c r="AU147" s="139" t="s">
        <v>86</v>
      </c>
      <c r="AY147" s="18" t="s">
        <v>163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8" t="s">
        <v>84</v>
      </c>
      <c r="BK147" s="140">
        <f>ROUND(I147*H147,2)</f>
        <v>0</v>
      </c>
      <c r="BL147" s="18" t="s">
        <v>302</v>
      </c>
      <c r="BM147" s="139" t="s">
        <v>3066</v>
      </c>
    </row>
    <row r="148" spans="2:65" s="1" customFormat="1" ht="19.2">
      <c r="B148" s="33"/>
      <c r="D148" s="141" t="s">
        <v>172</v>
      </c>
      <c r="F148" s="142" t="s">
        <v>3065</v>
      </c>
      <c r="I148" s="143"/>
      <c r="L148" s="33"/>
      <c r="M148" s="144"/>
      <c r="T148" s="54"/>
      <c r="AT148" s="18" t="s">
        <v>172</v>
      </c>
      <c r="AU148" s="18" t="s">
        <v>86</v>
      </c>
    </row>
    <row r="149" spans="2:65" s="1" customFormat="1" ht="55.5" customHeight="1">
      <c r="B149" s="33"/>
      <c r="C149" s="128" t="s">
        <v>1543</v>
      </c>
      <c r="D149" s="128" t="s">
        <v>165</v>
      </c>
      <c r="E149" s="129" t="s">
        <v>3067</v>
      </c>
      <c r="F149" s="130" t="s">
        <v>3068</v>
      </c>
      <c r="G149" s="131" t="s">
        <v>168</v>
      </c>
      <c r="H149" s="132">
        <v>1</v>
      </c>
      <c r="I149" s="133"/>
      <c r="J149" s="134">
        <f>ROUND(I149*H149,2)</f>
        <v>0</v>
      </c>
      <c r="K149" s="130" t="s">
        <v>3069</v>
      </c>
      <c r="L149" s="33"/>
      <c r="M149" s="135" t="s">
        <v>19</v>
      </c>
      <c r="N149" s="136" t="s">
        <v>47</v>
      </c>
      <c r="P149" s="137">
        <f>O149*H149</f>
        <v>0</v>
      </c>
      <c r="Q149" s="137">
        <v>0</v>
      </c>
      <c r="R149" s="137">
        <f>Q149*H149</f>
        <v>0</v>
      </c>
      <c r="S149" s="137">
        <v>0</v>
      </c>
      <c r="T149" s="138">
        <f>S149*H149</f>
        <v>0</v>
      </c>
      <c r="AR149" s="139" t="s">
        <v>302</v>
      </c>
      <c r="AT149" s="139" t="s">
        <v>165</v>
      </c>
      <c r="AU149" s="139" t="s">
        <v>86</v>
      </c>
      <c r="AY149" s="18" t="s">
        <v>163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8" t="s">
        <v>84</v>
      </c>
      <c r="BK149" s="140">
        <f>ROUND(I149*H149,2)</f>
        <v>0</v>
      </c>
      <c r="BL149" s="18" t="s">
        <v>302</v>
      </c>
      <c r="BM149" s="139" t="s">
        <v>3070</v>
      </c>
    </row>
    <row r="150" spans="2:65" s="1" customFormat="1" ht="38.4">
      <c r="B150" s="33"/>
      <c r="D150" s="141" t="s">
        <v>172</v>
      </c>
      <c r="F150" s="142" t="s">
        <v>3068</v>
      </c>
      <c r="I150" s="143"/>
      <c r="L150" s="33"/>
      <c r="M150" s="144"/>
      <c r="T150" s="54"/>
      <c r="AT150" s="18" t="s">
        <v>172</v>
      </c>
      <c r="AU150" s="18" t="s">
        <v>86</v>
      </c>
    </row>
    <row r="151" spans="2:65" s="1" customFormat="1">
      <c r="B151" s="33"/>
      <c r="D151" s="145" t="s">
        <v>174</v>
      </c>
      <c r="F151" s="146" t="s">
        <v>3071</v>
      </c>
      <c r="I151" s="143"/>
      <c r="L151" s="33"/>
      <c r="M151" s="144"/>
      <c r="T151" s="54"/>
      <c r="AT151" s="18" t="s">
        <v>174</v>
      </c>
      <c r="AU151" s="18" t="s">
        <v>86</v>
      </c>
    </row>
    <row r="152" spans="2:65" s="1" customFormat="1" ht="21.75" customHeight="1">
      <c r="B152" s="33"/>
      <c r="C152" s="167" t="s">
        <v>1549</v>
      </c>
      <c r="D152" s="167" t="s">
        <v>323</v>
      </c>
      <c r="E152" s="168" t="s">
        <v>3072</v>
      </c>
      <c r="F152" s="169" t="s">
        <v>3073</v>
      </c>
      <c r="G152" s="170" t="s">
        <v>168</v>
      </c>
      <c r="H152" s="171">
        <v>1</v>
      </c>
      <c r="I152" s="172"/>
      <c r="J152" s="173">
        <f>ROUND(I152*H152,2)</f>
        <v>0</v>
      </c>
      <c r="K152" s="169" t="s">
        <v>19</v>
      </c>
      <c r="L152" s="174"/>
      <c r="M152" s="175" t="s">
        <v>19</v>
      </c>
      <c r="N152" s="176" t="s">
        <v>47</v>
      </c>
      <c r="P152" s="137">
        <f>O152*H152</f>
        <v>0</v>
      </c>
      <c r="Q152" s="137">
        <v>3.5E-4</v>
      </c>
      <c r="R152" s="137">
        <f>Q152*H152</f>
        <v>3.5E-4</v>
      </c>
      <c r="S152" s="137">
        <v>0</v>
      </c>
      <c r="T152" s="138">
        <f>S152*H152</f>
        <v>0</v>
      </c>
      <c r="AR152" s="139" t="s">
        <v>403</v>
      </c>
      <c r="AT152" s="139" t="s">
        <v>323</v>
      </c>
      <c r="AU152" s="139" t="s">
        <v>86</v>
      </c>
      <c r="AY152" s="18" t="s">
        <v>163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8" t="s">
        <v>84</v>
      </c>
      <c r="BK152" s="140">
        <f>ROUND(I152*H152,2)</f>
        <v>0</v>
      </c>
      <c r="BL152" s="18" t="s">
        <v>302</v>
      </c>
      <c r="BM152" s="139" t="s">
        <v>3074</v>
      </c>
    </row>
    <row r="153" spans="2:65" s="1" customFormat="1">
      <c r="B153" s="33"/>
      <c r="D153" s="141" t="s">
        <v>172</v>
      </c>
      <c r="F153" s="142" t="s">
        <v>3073</v>
      </c>
      <c r="I153" s="143"/>
      <c r="L153" s="33"/>
      <c r="M153" s="144"/>
      <c r="T153" s="54"/>
      <c r="AT153" s="18" t="s">
        <v>172</v>
      </c>
      <c r="AU153" s="18" t="s">
        <v>86</v>
      </c>
    </row>
    <row r="154" spans="2:65" s="1" customFormat="1" ht="24.15" customHeight="1">
      <c r="B154" s="33"/>
      <c r="C154" s="128" t="s">
        <v>1693</v>
      </c>
      <c r="D154" s="128" t="s">
        <v>165</v>
      </c>
      <c r="E154" s="129" t="s">
        <v>3075</v>
      </c>
      <c r="F154" s="130" t="s">
        <v>3076</v>
      </c>
      <c r="G154" s="131" t="s">
        <v>202</v>
      </c>
      <c r="H154" s="132">
        <v>150</v>
      </c>
      <c r="I154" s="133"/>
      <c r="J154" s="134">
        <f>ROUND(I154*H154,2)</f>
        <v>0</v>
      </c>
      <c r="K154" s="130" t="s">
        <v>3077</v>
      </c>
      <c r="L154" s="33"/>
      <c r="M154" s="135" t="s">
        <v>19</v>
      </c>
      <c r="N154" s="136" t="s">
        <v>47</v>
      </c>
      <c r="P154" s="137">
        <f>O154*H154</f>
        <v>0</v>
      </c>
      <c r="Q154" s="137">
        <v>0</v>
      </c>
      <c r="R154" s="137">
        <f>Q154*H154</f>
        <v>0</v>
      </c>
      <c r="S154" s="137">
        <v>0</v>
      </c>
      <c r="T154" s="138">
        <f>S154*H154</f>
        <v>0</v>
      </c>
      <c r="AR154" s="139" t="s">
        <v>302</v>
      </c>
      <c r="AT154" s="139" t="s">
        <v>165</v>
      </c>
      <c r="AU154" s="139" t="s">
        <v>86</v>
      </c>
      <c r="AY154" s="18" t="s">
        <v>163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8" t="s">
        <v>84</v>
      </c>
      <c r="BK154" s="140">
        <f>ROUND(I154*H154,2)</f>
        <v>0</v>
      </c>
      <c r="BL154" s="18" t="s">
        <v>302</v>
      </c>
      <c r="BM154" s="139" t="s">
        <v>3078</v>
      </c>
    </row>
    <row r="155" spans="2:65" s="1" customFormat="1" ht="19.2">
      <c r="B155" s="33"/>
      <c r="D155" s="141" t="s">
        <v>172</v>
      </c>
      <c r="F155" s="142" t="s">
        <v>3076</v>
      </c>
      <c r="I155" s="143"/>
      <c r="L155" s="33"/>
      <c r="M155" s="144"/>
      <c r="T155" s="54"/>
      <c r="AT155" s="18" t="s">
        <v>172</v>
      </c>
      <c r="AU155" s="18" t="s">
        <v>86</v>
      </c>
    </row>
    <row r="156" spans="2:65" s="1" customFormat="1">
      <c r="B156" s="33"/>
      <c r="D156" s="145" t="s">
        <v>174</v>
      </c>
      <c r="F156" s="146" t="s">
        <v>3079</v>
      </c>
      <c r="I156" s="143"/>
      <c r="L156" s="33"/>
      <c r="M156" s="144"/>
      <c r="T156" s="54"/>
      <c r="AT156" s="18" t="s">
        <v>174</v>
      </c>
      <c r="AU156" s="18" t="s">
        <v>86</v>
      </c>
    </row>
    <row r="157" spans="2:65" s="1" customFormat="1" ht="21.75" customHeight="1">
      <c r="B157" s="33"/>
      <c r="C157" s="167" t="s">
        <v>1702</v>
      </c>
      <c r="D157" s="167" t="s">
        <v>323</v>
      </c>
      <c r="E157" s="168" t="s">
        <v>3080</v>
      </c>
      <c r="F157" s="169" t="s">
        <v>3081</v>
      </c>
      <c r="G157" s="170" t="s">
        <v>202</v>
      </c>
      <c r="H157" s="171">
        <v>150</v>
      </c>
      <c r="I157" s="172"/>
      <c r="J157" s="173">
        <f>ROUND(I157*H157,2)</f>
        <v>0</v>
      </c>
      <c r="K157" s="169" t="s">
        <v>3077</v>
      </c>
      <c r="L157" s="174"/>
      <c r="M157" s="175" t="s">
        <v>19</v>
      </c>
      <c r="N157" s="176" t="s">
        <v>47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403</v>
      </c>
      <c r="AT157" s="139" t="s">
        <v>323</v>
      </c>
      <c r="AU157" s="139" t="s">
        <v>86</v>
      </c>
      <c r="AY157" s="18" t="s">
        <v>163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8" t="s">
        <v>84</v>
      </c>
      <c r="BK157" s="140">
        <f>ROUND(I157*H157,2)</f>
        <v>0</v>
      </c>
      <c r="BL157" s="18" t="s">
        <v>302</v>
      </c>
      <c r="BM157" s="139" t="s">
        <v>3082</v>
      </c>
    </row>
    <row r="158" spans="2:65" s="1" customFormat="1">
      <c r="B158" s="33"/>
      <c r="D158" s="141" t="s">
        <v>172</v>
      </c>
      <c r="F158" s="142" t="s">
        <v>3081</v>
      </c>
      <c r="I158" s="143"/>
      <c r="L158" s="33"/>
      <c r="M158" s="144"/>
      <c r="T158" s="54"/>
      <c r="AT158" s="18" t="s">
        <v>172</v>
      </c>
      <c r="AU158" s="18" t="s">
        <v>86</v>
      </c>
    </row>
    <row r="159" spans="2:65" s="13" customFormat="1">
      <c r="B159" s="153"/>
      <c r="D159" s="141" t="s">
        <v>176</v>
      </c>
      <c r="E159" s="154" t="s">
        <v>19</v>
      </c>
      <c r="F159" s="155" t="s">
        <v>3083</v>
      </c>
      <c r="H159" s="156">
        <v>150</v>
      </c>
      <c r="I159" s="157"/>
      <c r="L159" s="153"/>
      <c r="M159" s="158"/>
      <c r="T159" s="159"/>
      <c r="AT159" s="154" t="s">
        <v>176</v>
      </c>
      <c r="AU159" s="154" t="s">
        <v>86</v>
      </c>
      <c r="AV159" s="13" t="s">
        <v>86</v>
      </c>
      <c r="AW159" s="13" t="s">
        <v>37</v>
      </c>
      <c r="AX159" s="13" t="s">
        <v>84</v>
      </c>
      <c r="AY159" s="154" t="s">
        <v>163</v>
      </c>
    </row>
    <row r="160" spans="2:65" s="1" customFormat="1" ht="44.25" customHeight="1">
      <c r="B160" s="33"/>
      <c r="C160" s="128" t="s">
        <v>322</v>
      </c>
      <c r="D160" s="128" t="s">
        <v>165</v>
      </c>
      <c r="E160" s="129" t="s">
        <v>3084</v>
      </c>
      <c r="F160" s="130" t="s">
        <v>3085</v>
      </c>
      <c r="G160" s="131" t="s">
        <v>202</v>
      </c>
      <c r="H160" s="132">
        <v>5537</v>
      </c>
      <c r="I160" s="133"/>
      <c r="J160" s="134">
        <f>ROUND(I160*H160,2)</f>
        <v>0</v>
      </c>
      <c r="K160" s="130" t="s">
        <v>3000</v>
      </c>
      <c r="L160" s="33"/>
      <c r="M160" s="135" t="s">
        <v>19</v>
      </c>
      <c r="N160" s="136" t="s">
        <v>47</v>
      </c>
      <c r="P160" s="137">
        <f>O160*H160</f>
        <v>0</v>
      </c>
      <c r="Q160" s="137">
        <v>0</v>
      </c>
      <c r="R160" s="137">
        <f>Q160*H160</f>
        <v>0</v>
      </c>
      <c r="S160" s="137">
        <v>0</v>
      </c>
      <c r="T160" s="138">
        <f>S160*H160</f>
        <v>0</v>
      </c>
      <c r="AR160" s="139" t="s">
        <v>302</v>
      </c>
      <c r="AT160" s="139" t="s">
        <v>165</v>
      </c>
      <c r="AU160" s="139" t="s">
        <v>86</v>
      </c>
      <c r="AY160" s="18" t="s">
        <v>163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8" t="s">
        <v>84</v>
      </c>
      <c r="BK160" s="140">
        <f>ROUND(I160*H160,2)</f>
        <v>0</v>
      </c>
      <c r="BL160" s="18" t="s">
        <v>302</v>
      </c>
      <c r="BM160" s="139" t="s">
        <v>3086</v>
      </c>
    </row>
    <row r="161" spans="2:65" s="1" customFormat="1" ht="28.8">
      <c r="B161" s="33"/>
      <c r="D161" s="141" t="s">
        <v>172</v>
      </c>
      <c r="F161" s="142" t="s">
        <v>3085</v>
      </c>
      <c r="I161" s="143"/>
      <c r="L161" s="33"/>
      <c r="M161" s="144"/>
      <c r="T161" s="54"/>
      <c r="AT161" s="18" t="s">
        <v>172</v>
      </c>
      <c r="AU161" s="18" t="s">
        <v>86</v>
      </c>
    </row>
    <row r="162" spans="2:65" s="1" customFormat="1">
      <c r="B162" s="33"/>
      <c r="D162" s="145" t="s">
        <v>174</v>
      </c>
      <c r="F162" s="146" t="s">
        <v>3087</v>
      </c>
      <c r="I162" s="143"/>
      <c r="L162" s="33"/>
      <c r="M162" s="144"/>
      <c r="T162" s="54"/>
      <c r="AT162" s="18" t="s">
        <v>174</v>
      </c>
      <c r="AU162" s="18" t="s">
        <v>86</v>
      </c>
    </row>
    <row r="163" spans="2:65" s="1" customFormat="1" ht="16.5" customHeight="1">
      <c r="B163" s="33"/>
      <c r="C163" s="167" t="s">
        <v>1609</v>
      </c>
      <c r="D163" s="167" t="s">
        <v>323</v>
      </c>
      <c r="E163" s="168" t="s">
        <v>3088</v>
      </c>
      <c r="F163" s="169" t="s">
        <v>3089</v>
      </c>
      <c r="G163" s="170" t="s">
        <v>202</v>
      </c>
      <c r="H163" s="171">
        <v>1086</v>
      </c>
      <c r="I163" s="172"/>
      <c r="J163" s="173">
        <f>ROUND(I163*H163,2)</f>
        <v>0</v>
      </c>
      <c r="K163" s="169" t="s">
        <v>19</v>
      </c>
      <c r="L163" s="174"/>
      <c r="M163" s="175" t="s">
        <v>19</v>
      </c>
      <c r="N163" s="176" t="s">
        <v>47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403</v>
      </c>
      <c r="AT163" s="139" t="s">
        <v>323</v>
      </c>
      <c r="AU163" s="139" t="s">
        <v>86</v>
      </c>
      <c r="AY163" s="18" t="s">
        <v>163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8" t="s">
        <v>84</v>
      </c>
      <c r="BK163" s="140">
        <f>ROUND(I163*H163,2)</f>
        <v>0</v>
      </c>
      <c r="BL163" s="18" t="s">
        <v>302</v>
      </c>
      <c r="BM163" s="139" t="s">
        <v>3090</v>
      </c>
    </row>
    <row r="164" spans="2:65" s="1" customFormat="1">
      <c r="B164" s="33"/>
      <c r="D164" s="141" t="s">
        <v>172</v>
      </c>
      <c r="F164" s="142" t="s">
        <v>3089</v>
      </c>
      <c r="I164" s="143"/>
      <c r="L164" s="33"/>
      <c r="M164" s="144"/>
      <c r="T164" s="54"/>
      <c r="AT164" s="18" t="s">
        <v>172</v>
      </c>
      <c r="AU164" s="18" t="s">
        <v>86</v>
      </c>
    </row>
    <row r="165" spans="2:65" s="1" customFormat="1" ht="16.5" customHeight="1">
      <c r="B165" s="33"/>
      <c r="C165" s="167" t="s">
        <v>1615</v>
      </c>
      <c r="D165" s="167" t="s">
        <v>323</v>
      </c>
      <c r="E165" s="168" t="s">
        <v>3091</v>
      </c>
      <c r="F165" s="169" t="s">
        <v>3092</v>
      </c>
      <c r="G165" s="170" t="s">
        <v>202</v>
      </c>
      <c r="H165" s="171">
        <v>2289</v>
      </c>
      <c r="I165" s="172"/>
      <c r="J165" s="173">
        <f>ROUND(I165*H165,2)</f>
        <v>0</v>
      </c>
      <c r="K165" s="169" t="s">
        <v>19</v>
      </c>
      <c r="L165" s="174"/>
      <c r="M165" s="175" t="s">
        <v>19</v>
      </c>
      <c r="N165" s="176" t="s">
        <v>47</v>
      </c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403</v>
      </c>
      <c r="AT165" s="139" t="s">
        <v>323</v>
      </c>
      <c r="AU165" s="139" t="s">
        <v>86</v>
      </c>
      <c r="AY165" s="18" t="s">
        <v>163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8" t="s">
        <v>84</v>
      </c>
      <c r="BK165" s="140">
        <f>ROUND(I165*H165,2)</f>
        <v>0</v>
      </c>
      <c r="BL165" s="18" t="s">
        <v>302</v>
      </c>
      <c r="BM165" s="139" t="s">
        <v>3093</v>
      </c>
    </row>
    <row r="166" spans="2:65" s="1" customFormat="1">
      <c r="B166" s="33"/>
      <c r="D166" s="141" t="s">
        <v>172</v>
      </c>
      <c r="F166" s="142" t="s">
        <v>3092</v>
      </c>
      <c r="I166" s="143"/>
      <c r="L166" s="33"/>
      <c r="M166" s="144"/>
      <c r="T166" s="54"/>
      <c r="AT166" s="18" t="s">
        <v>172</v>
      </c>
      <c r="AU166" s="18" t="s">
        <v>86</v>
      </c>
    </row>
    <row r="167" spans="2:65" s="1" customFormat="1" ht="16.5" customHeight="1">
      <c r="B167" s="33"/>
      <c r="C167" s="167" t="s">
        <v>1622</v>
      </c>
      <c r="D167" s="167" t="s">
        <v>323</v>
      </c>
      <c r="E167" s="168" t="s">
        <v>3094</v>
      </c>
      <c r="F167" s="169" t="s">
        <v>3095</v>
      </c>
      <c r="G167" s="170" t="s">
        <v>202</v>
      </c>
      <c r="H167" s="171">
        <v>238</v>
      </c>
      <c r="I167" s="172"/>
      <c r="J167" s="173">
        <f>ROUND(I167*H167,2)</f>
        <v>0</v>
      </c>
      <c r="K167" s="169" t="s">
        <v>19</v>
      </c>
      <c r="L167" s="174"/>
      <c r="M167" s="175" t="s">
        <v>19</v>
      </c>
      <c r="N167" s="176" t="s">
        <v>47</v>
      </c>
      <c r="P167" s="137">
        <f>O167*H167</f>
        <v>0</v>
      </c>
      <c r="Q167" s="137">
        <v>0</v>
      </c>
      <c r="R167" s="137">
        <f>Q167*H167</f>
        <v>0</v>
      </c>
      <c r="S167" s="137">
        <v>0</v>
      </c>
      <c r="T167" s="138">
        <f>S167*H167</f>
        <v>0</v>
      </c>
      <c r="AR167" s="139" t="s">
        <v>403</v>
      </c>
      <c r="AT167" s="139" t="s">
        <v>323</v>
      </c>
      <c r="AU167" s="139" t="s">
        <v>86</v>
      </c>
      <c r="AY167" s="18" t="s">
        <v>163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8" t="s">
        <v>84</v>
      </c>
      <c r="BK167" s="140">
        <f>ROUND(I167*H167,2)</f>
        <v>0</v>
      </c>
      <c r="BL167" s="18" t="s">
        <v>302</v>
      </c>
      <c r="BM167" s="139" t="s">
        <v>3096</v>
      </c>
    </row>
    <row r="168" spans="2:65" s="1" customFormat="1">
      <c r="B168" s="33"/>
      <c r="D168" s="141" t="s">
        <v>172</v>
      </c>
      <c r="F168" s="142" t="s">
        <v>3095</v>
      </c>
      <c r="I168" s="143"/>
      <c r="L168" s="33"/>
      <c r="M168" s="144"/>
      <c r="T168" s="54"/>
      <c r="AT168" s="18" t="s">
        <v>172</v>
      </c>
      <c r="AU168" s="18" t="s">
        <v>86</v>
      </c>
    </row>
    <row r="169" spans="2:65" s="1" customFormat="1" ht="16.5" customHeight="1">
      <c r="B169" s="33"/>
      <c r="C169" s="167" t="s">
        <v>1628</v>
      </c>
      <c r="D169" s="167" t="s">
        <v>323</v>
      </c>
      <c r="E169" s="168" t="s">
        <v>3097</v>
      </c>
      <c r="F169" s="169" t="s">
        <v>3098</v>
      </c>
      <c r="G169" s="170" t="s">
        <v>202</v>
      </c>
      <c r="H169" s="171">
        <v>1728</v>
      </c>
      <c r="I169" s="172"/>
      <c r="J169" s="173">
        <f>ROUND(I169*H169,2)</f>
        <v>0</v>
      </c>
      <c r="K169" s="169" t="s">
        <v>19</v>
      </c>
      <c r="L169" s="174"/>
      <c r="M169" s="175" t="s">
        <v>19</v>
      </c>
      <c r="N169" s="176" t="s">
        <v>47</v>
      </c>
      <c r="P169" s="137">
        <f>O169*H169</f>
        <v>0</v>
      </c>
      <c r="Q169" s="137">
        <v>0</v>
      </c>
      <c r="R169" s="137">
        <f>Q169*H169</f>
        <v>0</v>
      </c>
      <c r="S169" s="137">
        <v>0</v>
      </c>
      <c r="T169" s="138">
        <f>S169*H169</f>
        <v>0</v>
      </c>
      <c r="AR169" s="139" t="s">
        <v>403</v>
      </c>
      <c r="AT169" s="139" t="s">
        <v>323</v>
      </c>
      <c r="AU169" s="139" t="s">
        <v>86</v>
      </c>
      <c r="AY169" s="18" t="s">
        <v>163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8" t="s">
        <v>84</v>
      </c>
      <c r="BK169" s="140">
        <f>ROUND(I169*H169,2)</f>
        <v>0</v>
      </c>
      <c r="BL169" s="18" t="s">
        <v>302</v>
      </c>
      <c r="BM169" s="139" t="s">
        <v>3099</v>
      </c>
    </row>
    <row r="170" spans="2:65" s="1" customFormat="1">
      <c r="B170" s="33"/>
      <c r="D170" s="141" t="s">
        <v>172</v>
      </c>
      <c r="F170" s="142" t="s">
        <v>3098</v>
      </c>
      <c r="I170" s="143"/>
      <c r="L170" s="33"/>
      <c r="M170" s="144"/>
      <c r="T170" s="54"/>
      <c r="AT170" s="18" t="s">
        <v>172</v>
      </c>
      <c r="AU170" s="18" t="s">
        <v>86</v>
      </c>
    </row>
    <row r="171" spans="2:65" s="1" customFormat="1" ht="16.5" customHeight="1">
      <c r="B171" s="33"/>
      <c r="C171" s="167" t="s">
        <v>1634</v>
      </c>
      <c r="D171" s="167" t="s">
        <v>323</v>
      </c>
      <c r="E171" s="168" t="s">
        <v>3100</v>
      </c>
      <c r="F171" s="169" t="s">
        <v>3101</v>
      </c>
      <c r="G171" s="170" t="s">
        <v>202</v>
      </c>
      <c r="H171" s="171">
        <v>12</v>
      </c>
      <c r="I171" s="172"/>
      <c r="J171" s="173">
        <f>ROUND(I171*H171,2)</f>
        <v>0</v>
      </c>
      <c r="K171" s="169" t="s">
        <v>19</v>
      </c>
      <c r="L171" s="174"/>
      <c r="M171" s="175" t="s">
        <v>19</v>
      </c>
      <c r="N171" s="176" t="s">
        <v>47</v>
      </c>
      <c r="P171" s="137">
        <f>O171*H171</f>
        <v>0</v>
      </c>
      <c r="Q171" s="137">
        <v>0</v>
      </c>
      <c r="R171" s="137">
        <f>Q171*H171</f>
        <v>0</v>
      </c>
      <c r="S171" s="137">
        <v>0</v>
      </c>
      <c r="T171" s="138">
        <f>S171*H171</f>
        <v>0</v>
      </c>
      <c r="AR171" s="139" t="s">
        <v>403</v>
      </c>
      <c r="AT171" s="139" t="s">
        <v>323</v>
      </c>
      <c r="AU171" s="139" t="s">
        <v>86</v>
      </c>
      <c r="AY171" s="18" t="s">
        <v>163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8" t="s">
        <v>84</v>
      </c>
      <c r="BK171" s="140">
        <f>ROUND(I171*H171,2)</f>
        <v>0</v>
      </c>
      <c r="BL171" s="18" t="s">
        <v>302</v>
      </c>
      <c r="BM171" s="139" t="s">
        <v>3102</v>
      </c>
    </row>
    <row r="172" spans="2:65" s="1" customFormat="1">
      <c r="B172" s="33"/>
      <c r="D172" s="141" t="s">
        <v>172</v>
      </c>
      <c r="F172" s="142" t="s">
        <v>3101</v>
      </c>
      <c r="I172" s="143"/>
      <c r="L172" s="33"/>
      <c r="M172" s="144"/>
      <c r="T172" s="54"/>
      <c r="AT172" s="18" t="s">
        <v>172</v>
      </c>
      <c r="AU172" s="18" t="s">
        <v>86</v>
      </c>
    </row>
    <row r="173" spans="2:65" s="1" customFormat="1" ht="16.5" customHeight="1">
      <c r="B173" s="33"/>
      <c r="C173" s="167" t="s">
        <v>1642</v>
      </c>
      <c r="D173" s="167" t="s">
        <v>323</v>
      </c>
      <c r="E173" s="168" t="s">
        <v>3103</v>
      </c>
      <c r="F173" s="169" t="s">
        <v>3104</v>
      </c>
      <c r="G173" s="170" t="s">
        <v>202</v>
      </c>
      <c r="H173" s="171">
        <v>45</v>
      </c>
      <c r="I173" s="172"/>
      <c r="J173" s="173">
        <f>ROUND(I173*H173,2)</f>
        <v>0</v>
      </c>
      <c r="K173" s="169" t="s">
        <v>19</v>
      </c>
      <c r="L173" s="174"/>
      <c r="M173" s="175" t="s">
        <v>19</v>
      </c>
      <c r="N173" s="176" t="s">
        <v>47</v>
      </c>
      <c r="P173" s="137">
        <f>O173*H173</f>
        <v>0</v>
      </c>
      <c r="Q173" s="137">
        <v>0</v>
      </c>
      <c r="R173" s="137">
        <f>Q173*H173</f>
        <v>0</v>
      </c>
      <c r="S173" s="137">
        <v>0</v>
      </c>
      <c r="T173" s="138">
        <f>S173*H173</f>
        <v>0</v>
      </c>
      <c r="AR173" s="139" t="s">
        <v>403</v>
      </c>
      <c r="AT173" s="139" t="s">
        <v>323</v>
      </c>
      <c r="AU173" s="139" t="s">
        <v>86</v>
      </c>
      <c r="AY173" s="18" t="s">
        <v>163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8" t="s">
        <v>84</v>
      </c>
      <c r="BK173" s="140">
        <f>ROUND(I173*H173,2)</f>
        <v>0</v>
      </c>
      <c r="BL173" s="18" t="s">
        <v>302</v>
      </c>
      <c r="BM173" s="139" t="s">
        <v>3105</v>
      </c>
    </row>
    <row r="174" spans="2:65" s="1" customFormat="1">
      <c r="B174" s="33"/>
      <c r="D174" s="141" t="s">
        <v>172</v>
      </c>
      <c r="F174" s="142" t="s">
        <v>3104</v>
      </c>
      <c r="I174" s="143"/>
      <c r="L174" s="33"/>
      <c r="M174" s="144"/>
      <c r="T174" s="54"/>
      <c r="AT174" s="18" t="s">
        <v>172</v>
      </c>
      <c r="AU174" s="18" t="s">
        <v>86</v>
      </c>
    </row>
    <row r="175" spans="2:65" s="1" customFormat="1" ht="16.5" customHeight="1">
      <c r="B175" s="33"/>
      <c r="C175" s="167" t="s">
        <v>1652</v>
      </c>
      <c r="D175" s="167" t="s">
        <v>323</v>
      </c>
      <c r="E175" s="168" t="s">
        <v>3106</v>
      </c>
      <c r="F175" s="169" t="s">
        <v>3107</v>
      </c>
      <c r="G175" s="170" t="s">
        <v>202</v>
      </c>
      <c r="H175" s="171">
        <v>59</v>
      </c>
      <c r="I175" s="172"/>
      <c r="J175" s="173">
        <f>ROUND(I175*H175,2)</f>
        <v>0</v>
      </c>
      <c r="K175" s="169" t="s">
        <v>19</v>
      </c>
      <c r="L175" s="174"/>
      <c r="M175" s="175" t="s">
        <v>19</v>
      </c>
      <c r="N175" s="176" t="s">
        <v>47</v>
      </c>
      <c r="P175" s="137">
        <f>O175*H175</f>
        <v>0</v>
      </c>
      <c r="Q175" s="137">
        <v>6.3000000000000003E-4</v>
      </c>
      <c r="R175" s="137">
        <f>Q175*H175</f>
        <v>3.7170000000000002E-2</v>
      </c>
      <c r="S175" s="137">
        <v>0</v>
      </c>
      <c r="T175" s="138">
        <f>S175*H175</f>
        <v>0</v>
      </c>
      <c r="AR175" s="139" t="s">
        <v>403</v>
      </c>
      <c r="AT175" s="139" t="s">
        <v>323</v>
      </c>
      <c r="AU175" s="139" t="s">
        <v>86</v>
      </c>
      <c r="AY175" s="18" t="s">
        <v>163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8" t="s">
        <v>84</v>
      </c>
      <c r="BK175" s="140">
        <f>ROUND(I175*H175,2)</f>
        <v>0</v>
      </c>
      <c r="BL175" s="18" t="s">
        <v>302</v>
      </c>
      <c r="BM175" s="139" t="s">
        <v>3108</v>
      </c>
    </row>
    <row r="176" spans="2:65" s="1" customFormat="1">
      <c r="B176" s="33"/>
      <c r="D176" s="141" t="s">
        <v>172</v>
      </c>
      <c r="F176" s="142" t="s">
        <v>3107</v>
      </c>
      <c r="I176" s="143"/>
      <c r="L176" s="33"/>
      <c r="M176" s="144"/>
      <c r="T176" s="54"/>
      <c r="AT176" s="18" t="s">
        <v>172</v>
      </c>
      <c r="AU176" s="18" t="s">
        <v>86</v>
      </c>
    </row>
    <row r="177" spans="2:65" s="1" customFormat="1" ht="16.5" customHeight="1">
      <c r="B177" s="33"/>
      <c r="C177" s="167" t="s">
        <v>1661</v>
      </c>
      <c r="D177" s="167" t="s">
        <v>323</v>
      </c>
      <c r="E177" s="168" t="s">
        <v>3109</v>
      </c>
      <c r="F177" s="169" t="s">
        <v>3110</v>
      </c>
      <c r="G177" s="170" t="s">
        <v>202</v>
      </c>
      <c r="H177" s="171">
        <v>33</v>
      </c>
      <c r="I177" s="172"/>
      <c r="J177" s="173">
        <f>ROUND(I177*H177,2)</f>
        <v>0</v>
      </c>
      <c r="K177" s="169" t="s">
        <v>19</v>
      </c>
      <c r="L177" s="174"/>
      <c r="M177" s="175" t="s">
        <v>19</v>
      </c>
      <c r="N177" s="176" t="s">
        <v>47</v>
      </c>
      <c r="P177" s="137">
        <f>O177*H177</f>
        <v>0</v>
      </c>
      <c r="Q177" s="137">
        <v>7.6999999999999996E-4</v>
      </c>
      <c r="R177" s="137">
        <f>Q177*H177</f>
        <v>2.5409999999999999E-2</v>
      </c>
      <c r="S177" s="137">
        <v>0</v>
      </c>
      <c r="T177" s="138">
        <f>S177*H177</f>
        <v>0</v>
      </c>
      <c r="AR177" s="139" t="s">
        <v>403</v>
      </c>
      <c r="AT177" s="139" t="s">
        <v>323</v>
      </c>
      <c r="AU177" s="139" t="s">
        <v>86</v>
      </c>
      <c r="AY177" s="18" t="s">
        <v>163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8" t="s">
        <v>84</v>
      </c>
      <c r="BK177" s="140">
        <f>ROUND(I177*H177,2)</f>
        <v>0</v>
      </c>
      <c r="BL177" s="18" t="s">
        <v>302</v>
      </c>
      <c r="BM177" s="139" t="s">
        <v>3111</v>
      </c>
    </row>
    <row r="178" spans="2:65" s="1" customFormat="1">
      <c r="B178" s="33"/>
      <c r="D178" s="141" t="s">
        <v>172</v>
      </c>
      <c r="F178" s="142" t="s">
        <v>3110</v>
      </c>
      <c r="I178" s="143"/>
      <c r="L178" s="33"/>
      <c r="M178" s="144"/>
      <c r="T178" s="54"/>
      <c r="AT178" s="18" t="s">
        <v>172</v>
      </c>
      <c r="AU178" s="18" t="s">
        <v>86</v>
      </c>
    </row>
    <row r="179" spans="2:65" s="1" customFormat="1" ht="16.5" customHeight="1">
      <c r="B179" s="33"/>
      <c r="C179" s="167" t="s">
        <v>352</v>
      </c>
      <c r="D179" s="167" t="s">
        <v>323</v>
      </c>
      <c r="E179" s="168" t="s">
        <v>3112</v>
      </c>
      <c r="F179" s="169" t="s">
        <v>3113</v>
      </c>
      <c r="G179" s="170" t="s">
        <v>202</v>
      </c>
      <c r="H179" s="171">
        <v>47</v>
      </c>
      <c r="I179" s="172"/>
      <c r="J179" s="173">
        <f>ROUND(I179*H179,2)</f>
        <v>0</v>
      </c>
      <c r="K179" s="169" t="s">
        <v>19</v>
      </c>
      <c r="L179" s="174"/>
      <c r="M179" s="175" t="s">
        <v>19</v>
      </c>
      <c r="N179" s="176" t="s">
        <v>47</v>
      </c>
      <c r="P179" s="137">
        <f>O179*H179</f>
        <v>0</v>
      </c>
      <c r="Q179" s="137">
        <v>9.0000000000000006E-5</v>
      </c>
      <c r="R179" s="137">
        <f>Q179*H179</f>
        <v>4.2300000000000003E-3</v>
      </c>
      <c r="S179" s="137">
        <v>0</v>
      </c>
      <c r="T179" s="138">
        <f>S179*H179</f>
        <v>0</v>
      </c>
      <c r="AR179" s="139" t="s">
        <v>403</v>
      </c>
      <c r="AT179" s="139" t="s">
        <v>323</v>
      </c>
      <c r="AU179" s="139" t="s">
        <v>86</v>
      </c>
      <c r="AY179" s="18" t="s">
        <v>163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8" t="s">
        <v>84</v>
      </c>
      <c r="BK179" s="140">
        <f>ROUND(I179*H179,2)</f>
        <v>0</v>
      </c>
      <c r="BL179" s="18" t="s">
        <v>302</v>
      </c>
      <c r="BM179" s="139" t="s">
        <v>3114</v>
      </c>
    </row>
    <row r="180" spans="2:65" s="1" customFormat="1">
      <c r="B180" s="33"/>
      <c r="D180" s="141" t="s">
        <v>172</v>
      </c>
      <c r="F180" s="142" t="s">
        <v>3113</v>
      </c>
      <c r="I180" s="143"/>
      <c r="L180" s="33"/>
      <c r="M180" s="144"/>
      <c r="T180" s="54"/>
      <c r="AT180" s="18" t="s">
        <v>172</v>
      </c>
      <c r="AU180" s="18" t="s">
        <v>86</v>
      </c>
    </row>
    <row r="181" spans="2:65" s="1" customFormat="1" ht="33" customHeight="1">
      <c r="B181" s="33"/>
      <c r="C181" s="128" t="s">
        <v>359</v>
      </c>
      <c r="D181" s="128" t="s">
        <v>165</v>
      </c>
      <c r="E181" s="129" t="s">
        <v>3115</v>
      </c>
      <c r="F181" s="130" t="s">
        <v>3116</v>
      </c>
      <c r="G181" s="131" t="s">
        <v>168</v>
      </c>
      <c r="H181" s="132">
        <v>180</v>
      </c>
      <c r="I181" s="133"/>
      <c r="J181" s="134">
        <f>ROUND(I181*H181,2)</f>
        <v>0</v>
      </c>
      <c r="K181" s="130" t="s">
        <v>3000</v>
      </c>
      <c r="L181" s="33"/>
      <c r="M181" s="135" t="s">
        <v>19</v>
      </c>
      <c r="N181" s="136" t="s">
        <v>47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AR181" s="139" t="s">
        <v>302</v>
      </c>
      <c r="AT181" s="139" t="s">
        <v>165</v>
      </c>
      <c r="AU181" s="139" t="s">
        <v>86</v>
      </c>
      <c r="AY181" s="18" t="s">
        <v>163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8" t="s">
        <v>84</v>
      </c>
      <c r="BK181" s="140">
        <f>ROUND(I181*H181,2)</f>
        <v>0</v>
      </c>
      <c r="BL181" s="18" t="s">
        <v>302</v>
      </c>
      <c r="BM181" s="139" t="s">
        <v>3117</v>
      </c>
    </row>
    <row r="182" spans="2:65" s="1" customFormat="1" ht="19.2">
      <c r="B182" s="33"/>
      <c r="D182" s="141" t="s">
        <v>172</v>
      </c>
      <c r="F182" s="142" t="s">
        <v>3116</v>
      </c>
      <c r="I182" s="143"/>
      <c r="L182" s="33"/>
      <c r="M182" s="144"/>
      <c r="T182" s="54"/>
      <c r="AT182" s="18" t="s">
        <v>172</v>
      </c>
      <c r="AU182" s="18" t="s">
        <v>86</v>
      </c>
    </row>
    <row r="183" spans="2:65" s="1" customFormat="1">
      <c r="B183" s="33"/>
      <c r="D183" s="145" t="s">
        <v>174</v>
      </c>
      <c r="F183" s="146" t="s">
        <v>3118</v>
      </c>
      <c r="I183" s="143"/>
      <c r="L183" s="33"/>
      <c r="M183" s="144"/>
      <c r="T183" s="54"/>
      <c r="AT183" s="18" t="s">
        <v>174</v>
      </c>
      <c r="AU183" s="18" t="s">
        <v>86</v>
      </c>
    </row>
    <row r="184" spans="2:65" s="1" customFormat="1" ht="33" customHeight="1">
      <c r="B184" s="33"/>
      <c r="C184" s="128" t="s">
        <v>365</v>
      </c>
      <c r="D184" s="128" t="s">
        <v>165</v>
      </c>
      <c r="E184" s="129" t="s">
        <v>3119</v>
      </c>
      <c r="F184" s="130" t="s">
        <v>3120</v>
      </c>
      <c r="G184" s="131" t="s">
        <v>168</v>
      </c>
      <c r="H184" s="132">
        <v>25</v>
      </c>
      <c r="I184" s="133"/>
      <c r="J184" s="134">
        <f>ROUND(I184*H184,2)</f>
        <v>0</v>
      </c>
      <c r="K184" s="130" t="s">
        <v>3000</v>
      </c>
      <c r="L184" s="33"/>
      <c r="M184" s="135" t="s">
        <v>19</v>
      </c>
      <c r="N184" s="136" t="s">
        <v>47</v>
      </c>
      <c r="P184" s="137">
        <f>O184*H184</f>
        <v>0</v>
      </c>
      <c r="Q184" s="137">
        <v>0</v>
      </c>
      <c r="R184" s="137">
        <f>Q184*H184</f>
        <v>0</v>
      </c>
      <c r="S184" s="137">
        <v>0</v>
      </c>
      <c r="T184" s="138">
        <f>S184*H184</f>
        <v>0</v>
      </c>
      <c r="AR184" s="139" t="s">
        <v>302</v>
      </c>
      <c r="AT184" s="139" t="s">
        <v>165</v>
      </c>
      <c r="AU184" s="139" t="s">
        <v>86</v>
      </c>
      <c r="AY184" s="18" t="s">
        <v>163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8" t="s">
        <v>84</v>
      </c>
      <c r="BK184" s="140">
        <f>ROUND(I184*H184,2)</f>
        <v>0</v>
      </c>
      <c r="BL184" s="18" t="s">
        <v>302</v>
      </c>
      <c r="BM184" s="139" t="s">
        <v>3121</v>
      </c>
    </row>
    <row r="185" spans="2:65" s="1" customFormat="1" ht="19.2">
      <c r="B185" s="33"/>
      <c r="D185" s="141" t="s">
        <v>172</v>
      </c>
      <c r="F185" s="142" t="s">
        <v>3120</v>
      </c>
      <c r="I185" s="143"/>
      <c r="L185" s="33"/>
      <c r="M185" s="144"/>
      <c r="T185" s="54"/>
      <c r="AT185" s="18" t="s">
        <v>172</v>
      </c>
      <c r="AU185" s="18" t="s">
        <v>86</v>
      </c>
    </row>
    <row r="186" spans="2:65" s="1" customFormat="1">
      <c r="B186" s="33"/>
      <c r="D186" s="145" t="s">
        <v>174</v>
      </c>
      <c r="F186" s="146" t="s">
        <v>3122</v>
      </c>
      <c r="I186" s="143"/>
      <c r="L186" s="33"/>
      <c r="M186" s="144"/>
      <c r="T186" s="54"/>
      <c r="AT186" s="18" t="s">
        <v>174</v>
      </c>
      <c r="AU186" s="18" t="s">
        <v>86</v>
      </c>
    </row>
    <row r="187" spans="2:65" s="1" customFormat="1" ht="24.15" customHeight="1">
      <c r="B187" s="33"/>
      <c r="C187" s="128" t="s">
        <v>1710</v>
      </c>
      <c r="D187" s="128" t="s">
        <v>165</v>
      </c>
      <c r="E187" s="129" t="s">
        <v>3123</v>
      </c>
      <c r="F187" s="130" t="s">
        <v>3124</v>
      </c>
      <c r="G187" s="131" t="s">
        <v>168</v>
      </c>
      <c r="H187" s="132">
        <v>12</v>
      </c>
      <c r="I187" s="133"/>
      <c r="J187" s="134">
        <f>ROUND(I187*H187,2)</f>
        <v>0</v>
      </c>
      <c r="K187" s="130" t="s">
        <v>3077</v>
      </c>
      <c r="L187" s="33"/>
      <c r="M187" s="135" t="s">
        <v>19</v>
      </c>
      <c r="N187" s="136" t="s">
        <v>47</v>
      </c>
      <c r="P187" s="137">
        <f>O187*H187</f>
        <v>0</v>
      </c>
      <c r="Q187" s="137">
        <v>0</v>
      </c>
      <c r="R187" s="137">
        <f>Q187*H187</f>
        <v>0</v>
      </c>
      <c r="S187" s="137">
        <v>0</v>
      </c>
      <c r="T187" s="138">
        <f>S187*H187</f>
        <v>0</v>
      </c>
      <c r="AR187" s="139" t="s">
        <v>302</v>
      </c>
      <c r="AT187" s="139" t="s">
        <v>165</v>
      </c>
      <c r="AU187" s="139" t="s">
        <v>86</v>
      </c>
      <c r="AY187" s="18" t="s">
        <v>163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8" t="s">
        <v>84</v>
      </c>
      <c r="BK187" s="140">
        <f>ROUND(I187*H187,2)</f>
        <v>0</v>
      </c>
      <c r="BL187" s="18" t="s">
        <v>302</v>
      </c>
      <c r="BM187" s="139" t="s">
        <v>3125</v>
      </c>
    </row>
    <row r="188" spans="2:65" s="1" customFormat="1" ht="19.2">
      <c r="B188" s="33"/>
      <c r="D188" s="141" t="s">
        <v>172</v>
      </c>
      <c r="F188" s="142" t="s">
        <v>3124</v>
      </c>
      <c r="I188" s="143"/>
      <c r="L188" s="33"/>
      <c r="M188" s="144"/>
      <c r="T188" s="54"/>
      <c r="AT188" s="18" t="s">
        <v>172</v>
      </c>
      <c r="AU188" s="18" t="s">
        <v>86</v>
      </c>
    </row>
    <row r="189" spans="2:65" s="1" customFormat="1">
      <c r="B189" s="33"/>
      <c r="D189" s="145" t="s">
        <v>174</v>
      </c>
      <c r="F189" s="146" t="s">
        <v>3126</v>
      </c>
      <c r="I189" s="143"/>
      <c r="L189" s="33"/>
      <c r="M189" s="144"/>
      <c r="T189" s="54"/>
      <c r="AT189" s="18" t="s">
        <v>174</v>
      </c>
      <c r="AU189" s="18" t="s">
        <v>86</v>
      </c>
    </row>
    <row r="190" spans="2:65" s="1" customFormat="1" ht="24.15" customHeight="1">
      <c r="B190" s="33"/>
      <c r="C190" s="167" t="s">
        <v>1713</v>
      </c>
      <c r="D190" s="167" t="s">
        <v>323</v>
      </c>
      <c r="E190" s="168" t="s">
        <v>3127</v>
      </c>
      <c r="F190" s="169" t="s">
        <v>3128</v>
      </c>
      <c r="G190" s="170" t="s">
        <v>168</v>
      </c>
      <c r="H190" s="171">
        <v>12</v>
      </c>
      <c r="I190" s="172"/>
      <c r="J190" s="173">
        <f>ROUND(I190*H190,2)</f>
        <v>0</v>
      </c>
      <c r="K190" s="169" t="s">
        <v>3077</v>
      </c>
      <c r="L190" s="174"/>
      <c r="M190" s="175" t="s">
        <v>19</v>
      </c>
      <c r="N190" s="176" t="s">
        <v>47</v>
      </c>
      <c r="P190" s="137">
        <f>O190*H190</f>
        <v>0</v>
      </c>
      <c r="Q190" s="137">
        <v>2.0000000000000002E-5</v>
      </c>
      <c r="R190" s="137">
        <f>Q190*H190</f>
        <v>2.4000000000000003E-4</v>
      </c>
      <c r="S190" s="137">
        <v>0</v>
      </c>
      <c r="T190" s="138">
        <f>S190*H190</f>
        <v>0</v>
      </c>
      <c r="AR190" s="139" t="s">
        <v>403</v>
      </c>
      <c r="AT190" s="139" t="s">
        <v>323</v>
      </c>
      <c r="AU190" s="139" t="s">
        <v>86</v>
      </c>
      <c r="AY190" s="18" t="s">
        <v>163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8" t="s">
        <v>84</v>
      </c>
      <c r="BK190" s="140">
        <f>ROUND(I190*H190,2)</f>
        <v>0</v>
      </c>
      <c r="BL190" s="18" t="s">
        <v>302</v>
      </c>
      <c r="BM190" s="139" t="s">
        <v>3129</v>
      </c>
    </row>
    <row r="191" spans="2:65" s="1" customFormat="1" ht="19.2">
      <c r="B191" s="33"/>
      <c r="D191" s="141" t="s">
        <v>172</v>
      </c>
      <c r="F191" s="142" t="s">
        <v>3128</v>
      </c>
      <c r="I191" s="143"/>
      <c r="L191" s="33"/>
      <c r="M191" s="144"/>
      <c r="T191" s="54"/>
      <c r="AT191" s="18" t="s">
        <v>172</v>
      </c>
      <c r="AU191" s="18" t="s">
        <v>86</v>
      </c>
    </row>
    <row r="192" spans="2:65" s="1" customFormat="1" ht="37.799999999999997" customHeight="1">
      <c r="B192" s="33"/>
      <c r="C192" s="128" t="s">
        <v>382</v>
      </c>
      <c r="D192" s="128" t="s">
        <v>165</v>
      </c>
      <c r="E192" s="129" t="s">
        <v>3130</v>
      </c>
      <c r="F192" s="130" t="s">
        <v>3131</v>
      </c>
      <c r="G192" s="131" t="s">
        <v>168</v>
      </c>
      <c r="H192" s="132">
        <v>1</v>
      </c>
      <c r="I192" s="133"/>
      <c r="J192" s="134">
        <f>ROUND(I192*H192,2)</f>
        <v>0</v>
      </c>
      <c r="K192" s="130" t="s">
        <v>3000</v>
      </c>
      <c r="L192" s="33"/>
      <c r="M192" s="135" t="s">
        <v>19</v>
      </c>
      <c r="N192" s="136" t="s">
        <v>47</v>
      </c>
      <c r="P192" s="137">
        <f>O192*H192</f>
        <v>0</v>
      </c>
      <c r="Q192" s="137">
        <v>0</v>
      </c>
      <c r="R192" s="137">
        <f>Q192*H192</f>
        <v>0</v>
      </c>
      <c r="S192" s="137">
        <v>0</v>
      </c>
      <c r="T192" s="138">
        <f>S192*H192</f>
        <v>0</v>
      </c>
      <c r="AR192" s="139" t="s">
        <v>302</v>
      </c>
      <c r="AT192" s="139" t="s">
        <v>165</v>
      </c>
      <c r="AU192" s="139" t="s">
        <v>86</v>
      </c>
      <c r="AY192" s="18" t="s">
        <v>163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8" t="s">
        <v>84</v>
      </c>
      <c r="BK192" s="140">
        <f>ROUND(I192*H192,2)</f>
        <v>0</v>
      </c>
      <c r="BL192" s="18" t="s">
        <v>302</v>
      </c>
      <c r="BM192" s="139" t="s">
        <v>3132</v>
      </c>
    </row>
    <row r="193" spans="2:65" s="1" customFormat="1" ht="19.2">
      <c r="B193" s="33"/>
      <c r="D193" s="141" t="s">
        <v>172</v>
      </c>
      <c r="F193" s="142" t="s">
        <v>3131</v>
      </c>
      <c r="I193" s="143"/>
      <c r="L193" s="33"/>
      <c r="M193" s="144"/>
      <c r="T193" s="54"/>
      <c r="AT193" s="18" t="s">
        <v>172</v>
      </c>
      <c r="AU193" s="18" t="s">
        <v>86</v>
      </c>
    </row>
    <row r="194" spans="2:65" s="1" customFormat="1">
      <c r="B194" s="33"/>
      <c r="D194" s="145" t="s">
        <v>174</v>
      </c>
      <c r="F194" s="146" t="s">
        <v>3133</v>
      </c>
      <c r="I194" s="143"/>
      <c r="L194" s="33"/>
      <c r="M194" s="144"/>
      <c r="T194" s="54"/>
      <c r="AT194" s="18" t="s">
        <v>174</v>
      </c>
      <c r="AU194" s="18" t="s">
        <v>86</v>
      </c>
    </row>
    <row r="195" spans="2:65" s="1" customFormat="1" ht="37.799999999999997" customHeight="1">
      <c r="B195" s="33"/>
      <c r="C195" s="128" t="s">
        <v>389</v>
      </c>
      <c r="D195" s="128" t="s">
        <v>165</v>
      </c>
      <c r="E195" s="129" t="s">
        <v>3134</v>
      </c>
      <c r="F195" s="130" t="s">
        <v>3135</v>
      </c>
      <c r="G195" s="131" t="s">
        <v>168</v>
      </c>
      <c r="H195" s="132">
        <v>1</v>
      </c>
      <c r="I195" s="133"/>
      <c r="J195" s="134">
        <f>ROUND(I195*H195,2)</f>
        <v>0</v>
      </c>
      <c r="K195" s="130" t="s">
        <v>3000</v>
      </c>
      <c r="L195" s="33"/>
      <c r="M195" s="135" t="s">
        <v>19</v>
      </c>
      <c r="N195" s="136" t="s">
        <v>47</v>
      </c>
      <c r="P195" s="137">
        <f>O195*H195</f>
        <v>0</v>
      </c>
      <c r="Q195" s="137">
        <v>0</v>
      </c>
      <c r="R195" s="137">
        <f>Q195*H195</f>
        <v>0</v>
      </c>
      <c r="S195" s="137">
        <v>0</v>
      </c>
      <c r="T195" s="138">
        <f>S195*H195</f>
        <v>0</v>
      </c>
      <c r="AR195" s="139" t="s">
        <v>302</v>
      </c>
      <c r="AT195" s="139" t="s">
        <v>165</v>
      </c>
      <c r="AU195" s="139" t="s">
        <v>86</v>
      </c>
      <c r="AY195" s="18" t="s">
        <v>163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8" t="s">
        <v>84</v>
      </c>
      <c r="BK195" s="140">
        <f>ROUND(I195*H195,2)</f>
        <v>0</v>
      </c>
      <c r="BL195" s="18" t="s">
        <v>302</v>
      </c>
      <c r="BM195" s="139" t="s">
        <v>3136</v>
      </c>
    </row>
    <row r="196" spans="2:65" s="1" customFormat="1" ht="19.2">
      <c r="B196" s="33"/>
      <c r="D196" s="141" t="s">
        <v>172</v>
      </c>
      <c r="F196" s="142" t="s">
        <v>3135</v>
      </c>
      <c r="I196" s="143"/>
      <c r="L196" s="33"/>
      <c r="M196" s="144"/>
      <c r="T196" s="54"/>
      <c r="AT196" s="18" t="s">
        <v>172</v>
      </c>
      <c r="AU196" s="18" t="s">
        <v>86</v>
      </c>
    </row>
    <row r="197" spans="2:65" s="1" customFormat="1">
      <c r="B197" s="33"/>
      <c r="D197" s="145" t="s">
        <v>174</v>
      </c>
      <c r="F197" s="146" t="s">
        <v>3137</v>
      </c>
      <c r="I197" s="143"/>
      <c r="L197" s="33"/>
      <c r="M197" s="144"/>
      <c r="T197" s="54"/>
      <c r="AT197" s="18" t="s">
        <v>174</v>
      </c>
      <c r="AU197" s="18" t="s">
        <v>86</v>
      </c>
    </row>
    <row r="198" spans="2:65" s="1" customFormat="1" ht="49.05" customHeight="1">
      <c r="B198" s="33"/>
      <c r="C198" s="128" t="s">
        <v>403</v>
      </c>
      <c r="D198" s="128" t="s">
        <v>165</v>
      </c>
      <c r="E198" s="129" t="s">
        <v>3138</v>
      </c>
      <c r="F198" s="130" t="s">
        <v>3139</v>
      </c>
      <c r="G198" s="131" t="s">
        <v>168</v>
      </c>
      <c r="H198" s="132">
        <v>11</v>
      </c>
      <c r="I198" s="133"/>
      <c r="J198" s="134">
        <f>ROUND(I198*H198,2)</f>
        <v>0</v>
      </c>
      <c r="K198" s="130" t="s">
        <v>3000</v>
      </c>
      <c r="L198" s="33"/>
      <c r="M198" s="135" t="s">
        <v>19</v>
      </c>
      <c r="N198" s="136" t="s">
        <v>47</v>
      </c>
      <c r="P198" s="137">
        <f>O198*H198</f>
        <v>0</v>
      </c>
      <c r="Q198" s="137">
        <v>0</v>
      </c>
      <c r="R198" s="137">
        <f>Q198*H198</f>
        <v>0</v>
      </c>
      <c r="S198" s="137">
        <v>0</v>
      </c>
      <c r="T198" s="138">
        <f>S198*H198</f>
        <v>0</v>
      </c>
      <c r="AR198" s="139" t="s">
        <v>302</v>
      </c>
      <c r="AT198" s="139" t="s">
        <v>165</v>
      </c>
      <c r="AU198" s="139" t="s">
        <v>86</v>
      </c>
      <c r="AY198" s="18" t="s">
        <v>163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8" t="s">
        <v>84</v>
      </c>
      <c r="BK198" s="140">
        <f>ROUND(I198*H198,2)</f>
        <v>0</v>
      </c>
      <c r="BL198" s="18" t="s">
        <v>302</v>
      </c>
      <c r="BM198" s="139" t="s">
        <v>3140</v>
      </c>
    </row>
    <row r="199" spans="2:65" s="1" customFormat="1" ht="28.8">
      <c r="B199" s="33"/>
      <c r="D199" s="141" t="s">
        <v>172</v>
      </c>
      <c r="F199" s="142" t="s">
        <v>3139</v>
      </c>
      <c r="I199" s="143"/>
      <c r="L199" s="33"/>
      <c r="M199" s="144"/>
      <c r="T199" s="54"/>
      <c r="AT199" s="18" t="s">
        <v>172</v>
      </c>
      <c r="AU199" s="18" t="s">
        <v>86</v>
      </c>
    </row>
    <row r="200" spans="2:65" s="1" customFormat="1">
      <c r="B200" s="33"/>
      <c r="D200" s="145" t="s">
        <v>174</v>
      </c>
      <c r="F200" s="146" t="s">
        <v>3141</v>
      </c>
      <c r="I200" s="143"/>
      <c r="L200" s="33"/>
      <c r="M200" s="144"/>
      <c r="T200" s="54"/>
      <c r="AT200" s="18" t="s">
        <v>174</v>
      </c>
      <c r="AU200" s="18" t="s">
        <v>86</v>
      </c>
    </row>
    <row r="201" spans="2:65" s="1" customFormat="1" ht="16.5" customHeight="1">
      <c r="B201" s="33"/>
      <c r="C201" s="167" t="s">
        <v>419</v>
      </c>
      <c r="D201" s="167" t="s">
        <v>323</v>
      </c>
      <c r="E201" s="168" t="s">
        <v>3142</v>
      </c>
      <c r="F201" s="169" t="s">
        <v>3143</v>
      </c>
      <c r="G201" s="170" t="s">
        <v>168</v>
      </c>
      <c r="H201" s="171">
        <v>11</v>
      </c>
      <c r="I201" s="172"/>
      <c r="J201" s="173">
        <f>ROUND(I201*H201,2)</f>
        <v>0</v>
      </c>
      <c r="K201" s="169" t="s">
        <v>3144</v>
      </c>
      <c r="L201" s="174"/>
      <c r="M201" s="175" t="s">
        <v>19</v>
      </c>
      <c r="N201" s="176" t="s">
        <v>47</v>
      </c>
      <c r="P201" s="137">
        <f>O201*H201</f>
        <v>0</v>
      </c>
      <c r="Q201" s="137">
        <v>5.0000000000000002E-5</v>
      </c>
      <c r="R201" s="137">
        <f>Q201*H201</f>
        <v>5.5000000000000003E-4</v>
      </c>
      <c r="S201" s="137">
        <v>0</v>
      </c>
      <c r="T201" s="138">
        <f>S201*H201</f>
        <v>0</v>
      </c>
      <c r="AR201" s="139" t="s">
        <v>403</v>
      </c>
      <c r="AT201" s="139" t="s">
        <v>323</v>
      </c>
      <c r="AU201" s="139" t="s">
        <v>86</v>
      </c>
      <c r="AY201" s="18" t="s">
        <v>163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8" t="s">
        <v>84</v>
      </c>
      <c r="BK201" s="140">
        <f>ROUND(I201*H201,2)</f>
        <v>0</v>
      </c>
      <c r="BL201" s="18" t="s">
        <v>302</v>
      </c>
      <c r="BM201" s="139" t="s">
        <v>3145</v>
      </c>
    </row>
    <row r="202" spans="2:65" s="1" customFormat="1">
      <c r="B202" s="33"/>
      <c r="D202" s="141" t="s">
        <v>172</v>
      </c>
      <c r="F202" s="142" t="s">
        <v>3143</v>
      </c>
      <c r="I202" s="143"/>
      <c r="L202" s="33"/>
      <c r="M202" s="144"/>
      <c r="T202" s="54"/>
      <c r="AT202" s="18" t="s">
        <v>172</v>
      </c>
      <c r="AU202" s="18" t="s">
        <v>86</v>
      </c>
    </row>
    <row r="203" spans="2:65" s="1" customFormat="1" ht="49.05" customHeight="1">
      <c r="B203" s="33"/>
      <c r="C203" s="128" t="s">
        <v>1144</v>
      </c>
      <c r="D203" s="128" t="s">
        <v>165</v>
      </c>
      <c r="E203" s="129" t="s">
        <v>3146</v>
      </c>
      <c r="F203" s="130" t="s">
        <v>3147</v>
      </c>
      <c r="G203" s="131" t="s">
        <v>168</v>
      </c>
      <c r="H203" s="132">
        <v>5</v>
      </c>
      <c r="I203" s="133"/>
      <c r="J203" s="134">
        <f>ROUND(I203*H203,2)</f>
        <v>0</v>
      </c>
      <c r="K203" s="130" t="s">
        <v>3077</v>
      </c>
      <c r="L203" s="33"/>
      <c r="M203" s="135" t="s">
        <v>19</v>
      </c>
      <c r="N203" s="136" t="s">
        <v>47</v>
      </c>
      <c r="P203" s="137">
        <f>O203*H203</f>
        <v>0</v>
      </c>
      <c r="Q203" s="137">
        <v>0</v>
      </c>
      <c r="R203" s="137">
        <f>Q203*H203</f>
        <v>0</v>
      </c>
      <c r="S203" s="137">
        <v>0</v>
      </c>
      <c r="T203" s="138">
        <f>S203*H203</f>
        <v>0</v>
      </c>
      <c r="AR203" s="139" t="s">
        <v>302</v>
      </c>
      <c r="AT203" s="139" t="s">
        <v>165</v>
      </c>
      <c r="AU203" s="139" t="s">
        <v>86</v>
      </c>
      <c r="AY203" s="18" t="s">
        <v>163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8" t="s">
        <v>84</v>
      </c>
      <c r="BK203" s="140">
        <f>ROUND(I203*H203,2)</f>
        <v>0</v>
      </c>
      <c r="BL203" s="18" t="s">
        <v>302</v>
      </c>
      <c r="BM203" s="139" t="s">
        <v>3148</v>
      </c>
    </row>
    <row r="204" spans="2:65" s="1" customFormat="1" ht="38.4">
      <c r="B204" s="33"/>
      <c r="D204" s="141" t="s">
        <v>172</v>
      </c>
      <c r="F204" s="142" t="s">
        <v>3147</v>
      </c>
      <c r="I204" s="143"/>
      <c r="L204" s="33"/>
      <c r="M204" s="144"/>
      <c r="T204" s="54"/>
      <c r="AT204" s="18" t="s">
        <v>172</v>
      </c>
      <c r="AU204" s="18" t="s">
        <v>86</v>
      </c>
    </row>
    <row r="205" spans="2:65" s="1" customFormat="1">
      <c r="B205" s="33"/>
      <c r="D205" s="145" t="s">
        <v>174</v>
      </c>
      <c r="F205" s="146" t="s">
        <v>3149</v>
      </c>
      <c r="I205" s="143"/>
      <c r="L205" s="33"/>
      <c r="M205" s="144"/>
      <c r="T205" s="54"/>
      <c r="AT205" s="18" t="s">
        <v>174</v>
      </c>
      <c r="AU205" s="18" t="s">
        <v>86</v>
      </c>
    </row>
    <row r="206" spans="2:65" s="1" customFormat="1" ht="21.75" customHeight="1">
      <c r="B206" s="33"/>
      <c r="C206" s="167" t="s">
        <v>1150</v>
      </c>
      <c r="D206" s="167" t="s">
        <v>323</v>
      </c>
      <c r="E206" s="168" t="s">
        <v>3150</v>
      </c>
      <c r="F206" s="169" t="s">
        <v>3151</v>
      </c>
      <c r="G206" s="170" t="s">
        <v>168</v>
      </c>
      <c r="H206" s="171">
        <v>5</v>
      </c>
      <c r="I206" s="172"/>
      <c r="J206" s="173">
        <f>ROUND(I206*H206,2)</f>
        <v>0</v>
      </c>
      <c r="K206" s="169" t="s">
        <v>19</v>
      </c>
      <c r="L206" s="174"/>
      <c r="M206" s="175" t="s">
        <v>19</v>
      </c>
      <c r="N206" s="176" t="s">
        <v>47</v>
      </c>
      <c r="P206" s="137">
        <f>O206*H206</f>
        <v>0</v>
      </c>
      <c r="Q206" s="137">
        <v>4.0000000000000003E-5</v>
      </c>
      <c r="R206" s="137">
        <f>Q206*H206</f>
        <v>2.0000000000000001E-4</v>
      </c>
      <c r="S206" s="137">
        <v>0</v>
      </c>
      <c r="T206" s="138">
        <f>S206*H206</f>
        <v>0</v>
      </c>
      <c r="AR206" s="139" t="s">
        <v>403</v>
      </c>
      <c r="AT206" s="139" t="s">
        <v>323</v>
      </c>
      <c r="AU206" s="139" t="s">
        <v>86</v>
      </c>
      <c r="AY206" s="18" t="s">
        <v>163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8" t="s">
        <v>84</v>
      </c>
      <c r="BK206" s="140">
        <f>ROUND(I206*H206,2)</f>
        <v>0</v>
      </c>
      <c r="BL206" s="18" t="s">
        <v>302</v>
      </c>
      <c r="BM206" s="139" t="s">
        <v>3152</v>
      </c>
    </row>
    <row r="207" spans="2:65" s="1" customFormat="1">
      <c r="B207" s="33"/>
      <c r="D207" s="141" t="s">
        <v>172</v>
      </c>
      <c r="F207" s="142" t="s">
        <v>3151</v>
      </c>
      <c r="I207" s="143"/>
      <c r="L207" s="33"/>
      <c r="M207" s="144"/>
      <c r="T207" s="54"/>
      <c r="AT207" s="18" t="s">
        <v>172</v>
      </c>
      <c r="AU207" s="18" t="s">
        <v>86</v>
      </c>
    </row>
    <row r="208" spans="2:65" s="1" customFormat="1" ht="49.05" customHeight="1">
      <c r="B208" s="33"/>
      <c r="C208" s="128" t="s">
        <v>427</v>
      </c>
      <c r="D208" s="128" t="s">
        <v>165</v>
      </c>
      <c r="E208" s="129" t="s">
        <v>3153</v>
      </c>
      <c r="F208" s="130" t="s">
        <v>3154</v>
      </c>
      <c r="G208" s="131" t="s">
        <v>168</v>
      </c>
      <c r="H208" s="132">
        <v>30</v>
      </c>
      <c r="I208" s="133"/>
      <c r="J208" s="134">
        <f>ROUND(I208*H208,2)</f>
        <v>0</v>
      </c>
      <c r="K208" s="130" t="s">
        <v>19</v>
      </c>
      <c r="L208" s="33"/>
      <c r="M208" s="135" t="s">
        <v>19</v>
      </c>
      <c r="N208" s="136" t="s">
        <v>47</v>
      </c>
      <c r="P208" s="137">
        <f>O208*H208</f>
        <v>0</v>
      </c>
      <c r="Q208" s="137">
        <v>0</v>
      </c>
      <c r="R208" s="137">
        <f>Q208*H208</f>
        <v>0</v>
      </c>
      <c r="S208" s="137">
        <v>0</v>
      </c>
      <c r="T208" s="138">
        <f>S208*H208</f>
        <v>0</v>
      </c>
      <c r="AR208" s="139" t="s">
        <v>170</v>
      </c>
      <c r="AT208" s="139" t="s">
        <v>165</v>
      </c>
      <c r="AU208" s="139" t="s">
        <v>86</v>
      </c>
      <c r="AY208" s="18" t="s">
        <v>163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8" t="s">
        <v>84</v>
      </c>
      <c r="BK208" s="140">
        <f>ROUND(I208*H208,2)</f>
        <v>0</v>
      </c>
      <c r="BL208" s="18" t="s">
        <v>170</v>
      </c>
      <c r="BM208" s="139" t="s">
        <v>3155</v>
      </c>
    </row>
    <row r="209" spans="2:65" s="1" customFormat="1" ht="28.8">
      <c r="B209" s="33"/>
      <c r="D209" s="141" t="s">
        <v>172</v>
      </c>
      <c r="F209" s="142" t="s">
        <v>3154</v>
      </c>
      <c r="I209" s="143"/>
      <c r="L209" s="33"/>
      <c r="M209" s="144"/>
      <c r="T209" s="54"/>
      <c r="AT209" s="18" t="s">
        <v>172</v>
      </c>
      <c r="AU209" s="18" t="s">
        <v>86</v>
      </c>
    </row>
    <row r="210" spans="2:65" s="1" customFormat="1" ht="16.5" customHeight="1">
      <c r="B210" s="33"/>
      <c r="C210" s="167" t="s">
        <v>435</v>
      </c>
      <c r="D210" s="167" t="s">
        <v>323</v>
      </c>
      <c r="E210" s="168" t="s">
        <v>3156</v>
      </c>
      <c r="F210" s="169" t="s">
        <v>3157</v>
      </c>
      <c r="G210" s="170" t="s">
        <v>3158</v>
      </c>
      <c r="H210" s="171">
        <v>18</v>
      </c>
      <c r="I210" s="172"/>
      <c r="J210" s="173">
        <f>ROUND(I210*H210,2)</f>
        <v>0</v>
      </c>
      <c r="K210" s="169" t="s">
        <v>19</v>
      </c>
      <c r="L210" s="174"/>
      <c r="M210" s="175" t="s">
        <v>19</v>
      </c>
      <c r="N210" s="176" t="s">
        <v>47</v>
      </c>
      <c r="P210" s="137">
        <f>O210*H210</f>
        <v>0</v>
      </c>
      <c r="Q210" s="137">
        <v>0</v>
      </c>
      <c r="R210" s="137">
        <f>Q210*H210</f>
        <v>0</v>
      </c>
      <c r="S210" s="137">
        <v>0</v>
      </c>
      <c r="T210" s="138">
        <f>S210*H210</f>
        <v>0</v>
      </c>
      <c r="AR210" s="139" t="s">
        <v>225</v>
      </c>
      <c r="AT210" s="139" t="s">
        <v>323</v>
      </c>
      <c r="AU210" s="139" t="s">
        <v>86</v>
      </c>
      <c r="AY210" s="18" t="s">
        <v>163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8" t="s">
        <v>84</v>
      </c>
      <c r="BK210" s="140">
        <f>ROUND(I210*H210,2)</f>
        <v>0</v>
      </c>
      <c r="BL210" s="18" t="s">
        <v>170</v>
      </c>
      <c r="BM210" s="139" t="s">
        <v>3159</v>
      </c>
    </row>
    <row r="211" spans="2:65" s="1" customFormat="1">
      <c r="B211" s="33"/>
      <c r="D211" s="141" t="s">
        <v>172</v>
      </c>
      <c r="F211" s="142" t="s">
        <v>3157</v>
      </c>
      <c r="I211" s="143"/>
      <c r="L211" s="33"/>
      <c r="M211" s="144"/>
      <c r="T211" s="54"/>
      <c r="AT211" s="18" t="s">
        <v>172</v>
      </c>
      <c r="AU211" s="18" t="s">
        <v>86</v>
      </c>
    </row>
    <row r="212" spans="2:65" s="1" customFormat="1" ht="16.5" customHeight="1">
      <c r="B212" s="33"/>
      <c r="C212" s="167" t="s">
        <v>442</v>
      </c>
      <c r="D212" s="167" t="s">
        <v>323</v>
      </c>
      <c r="E212" s="168" t="s">
        <v>3160</v>
      </c>
      <c r="F212" s="169" t="s">
        <v>3161</v>
      </c>
      <c r="G212" s="170" t="s">
        <v>3158</v>
      </c>
      <c r="H212" s="171">
        <v>7</v>
      </c>
      <c r="I212" s="172"/>
      <c r="J212" s="173">
        <f>ROUND(I212*H212,2)</f>
        <v>0</v>
      </c>
      <c r="K212" s="169" t="s">
        <v>19</v>
      </c>
      <c r="L212" s="174"/>
      <c r="M212" s="175" t="s">
        <v>19</v>
      </c>
      <c r="N212" s="176" t="s">
        <v>47</v>
      </c>
      <c r="P212" s="137">
        <f>O212*H212</f>
        <v>0</v>
      </c>
      <c r="Q212" s="137">
        <v>0</v>
      </c>
      <c r="R212" s="137">
        <f>Q212*H212</f>
        <v>0</v>
      </c>
      <c r="S212" s="137">
        <v>0</v>
      </c>
      <c r="T212" s="138">
        <f>S212*H212</f>
        <v>0</v>
      </c>
      <c r="AR212" s="139" t="s">
        <v>225</v>
      </c>
      <c r="AT212" s="139" t="s">
        <v>323</v>
      </c>
      <c r="AU212" s="139" t="s">
        <v>86</v>
      </c>
      <c r="AY212" s="18" t="s">
        <v>163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8" t="s">
        <v>84</v>
      </c>
      <c r="BK212" s="140">
        <f>ROUND(I212*H212,2)</f>
        <v>0</v>
      </c>
      <c r="BL212" s="18" t="s">
        <v>170</v>
      </c>
      <c r="BM212" s="139" t="s">
        <v>3162</v>
      </c>
    </row>
    <row r="213" spans="2:65" s="1" customFormat="1">
      <c r="B213" s="33"/>
      <c r="D213" s="141" t="s">
        <v>172</v>
      </c>
      <c r="F213" s="142" t="s">
        <v>3161</v>
      </c>
      <c r="I213" s="143"/>
      <c r="L213" s="33"/>
      <c r="M213" s="144"/>
      <c r="T213" s="54"/>
      <c r="AT213" s="18" t="s">
        <v>172</v>
      </c>
      <c r="AU213" s="18" t="s">
        <v>86</v>
      </c>
    </row>
    <row r="214" spans="2:65" s="1" customFormat="1" ht="16.5" customHeight="1">
      <c r="B214" s="33"/>
      <c r="C214" s="167" t="s">
        <v>448</v>
      </c>
      <c r="D214" s="167" t="s">
        <v>323</v>
      </c>
      <c r="E214" s="168" t="s">
        <v>3163</v>
      </c>
      <c r="F214" s="169" t="s">
        <v>3164</v>
      </c>
      <c r="G214" s="170" t="s">
        <v>3158</v>
      </c>
      <c r="H214" s="171">
        <v>5</v>
      </c>
      <c r="I214" s="172"/>
      <c r="J214" s="173">
        <f>ROUND(I214*H214,2)</f>
        <v>0</v>
      </c>
      <c r="K214" s="169" t="s">
        <v>19</v>
      </c>
      <c r="L214" s="174"/>
      <c r="M214" s="175" t="s">
        <v>19</v>
      </c>
      <c r="N214" s="176" t="s">
        <v>47</v>
      </c>
      <c r="P214" s="137">
        <f>O214*H214</f>
        <v>0</v>
      </c>
      <c r="Q214" s="137">
        <v>0</v>
      </c>
      <c r="R214" s="137">
        <f>Q214*H214</f>
        <v>0</v>
      </c>
      <c r="S214" s="137">
        <v>0</v>
      </c>
      <c r="T214" s="138">
        <f>S214*H214</f>
        <v>0</v>
      </c>
      <c r="AR214" s="139" t="s">
        <v>225</v>
      </c>
      <c r="AT214" s="139" t="s">
        <v>323</v>
      </c>
      <c r="AU214" s="139" t="s">
        <v>86</v>
      </c>
      <c r="AY214" s="18" t="s">
        <v>163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8" t="s">
        <v>84</v>
      </c>
      <c r="BK214" s="140">
        <f>ROUND(I214*H214,2)</f>
        <v>0</v>
      </c>
      <c r="BL214" s="18" t="s">
        <v>170</v>
      </c>
      <c r="BM214" s="139" t="s">
        <v>3165</v>
      </c>
    </row>
    <row r="215" spans="2:65" s="1" customFormat="1">
      <c r="B215" s="33"/>
      <c r="D215" s="141" t="s">
        <v>172</v>
      </c>
      <c r="F215" s="142" t="s">
        <v>3164</v>
      </c>
      <c r="I215" s="143"/>
      <c r="L215" s="33"/>
      <c r="M215" s="144"/>
      <c r="T215" s="54"/>
      <c r="AT215" s="18" t="s">
        <v>172</v>
      </c>
      <c r="AU215" s="18" t="s">
        <v>86</v>
      </c>
    </row>
    <row r="216" spans="2:65" s="1" customFormat="1" ht="49.05" customHeight="1">
      <c r="B216" s="33"/>
      <c r="C216" s="128" t="s">
        <v>1132</v>
      </c>
      <c r="D216" s="128" t="s">
        <v>165</v>
      </c>
      <c r="E216" s="129" t="s">
        <v>3166</v>
      </c>
      <c r="F216" s="130" t="s">
        <v>3167</v>
      </c>
      <c r="G216" s="131" t="s">
        <v>168</v>
      </c>
      <c r="H216" s="132">
        <v>8</v>
      </c>
      <c r="I216" s="133"/>
      <c r="J216" s="134">
        <f>ROUND(I216*H216,2)</f>
        <v>0</v>
      </c>
      <c r="K216" s="130" t="s">
        <v>3077</v>
      </c>
      <c r="L216" s="33"/>
      <c r="M216" s="135" t="s">
        <v>19</v>
      </c>
      <c r="N216" s="136" t="s">
        <v>47</v>
      </c>
      <c r="P216" s="137">
        <f>O216*H216</f>
        <v>0</v>
      </c>
      <c r="Q216" s="137">
        <v>0</v>
      </c>
      <c r="R216" s="137">
        <f>Q216*H216</f>
        <v>0</v>
      </c>
      <c r="S216" s="137">
        <v>0</v>
      </c>
      <c r="T216" s="138">
        <f>S216*H216</f>
        <v>0</v>
      </c>
      <c r="AR216" s="139" t="s">
        <v>302</v>
      </c>
      <c r="AT216" s="139" t="s">
        <v>165</v>
      </c>
      <c r="AU216" s="139" t="s">
        <v>86</v>
      </c>
      <c r="AY216" s="18" t="s">
        <v>163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8" t="s">
        <v>84</v>
      </c>
      <c r="BK216" s="140">
        <f>ROUND(I216*H216,2)</f>
        <v>0</v>
      </c>
      <c r="BL216" s="18" t="s">
        <v>302</v>
      </c>
      <c r="BM216" s="139" t="s">
        <v>3168</v>
      </c>
    </row>
    <row r="217" spans="2:65" s="1" customFormat="1" ht="28.8">
      <c r="B217" s="33"/>
      <c r="D217" s="141" t="s">
        <v>172</v>
      </c>
      <c r="F217" s="142" t="s">
        <v>3167</v>
      </c>
      <c r="I217" s="143"/>
      <c r="L217" s="33"/>
      <c r="M217" s="144"/>
      <c r="T217" s="54"/>
      <c r="AT217" s="18" t="s">
        <v>172</v>
      </c>
      <c r="AU217" s="18" t="s">
        <v>86</v>
      </c>
    </row>
    <row r="218" spans="2:65" s="1" customFormat="1">
      <c r="B218" s="33"/>
      <c r="D218" s="145" t="s">
        <v>174</v>
      </c>
      <c r="F218" s="146" t="s">
        <v>3169</v>
      </c>
      <c r="I218" s="143"/>
      <c r="L218" s="33"/>
      <c r="M218" s="144"/>
      <c r="T218" s="54"/>
      <c r="AT218" s="18" t="s">
        <v>174</v>
      </c>
      <c r="AU218" s="18" t="s">
        <v>86</v>
      </c>
    </row>
    <row r="219" spans="2:65" s="1" customFormat="1" ht="16.5" customHeight="1">
      <c r="B219" s="33"/>
      <c r="C219" s="167" t="s">
        <v>1138</v>
      </c>
      <c r="D219" s="167" t="s">
        <v>323</v>
      </c>
      <c r="E219" s="168" t="s">
        <v>3170</v>
      </c>
      <c r="F219" s="169" t="s">
        <v>3171</v>
      </c>
      <c r="G219" s="170" t="s">
        <v>168</v>
      </c>
      <c r="H219" s="171">
        <v>8</v>
      </c>
      <c r="I219" s="172"/>
      <c r="J219" s="173">
        <f>ROUND(I219*H219,2)</f>
        <v>0</v>
      </c>
      <c r="K219" s="169" t="s">
        <v>3077</v>
      </c>
      <c r="L219" s="174"/>
      <c r="M219" s="175" t="s">
        <v>19</v>
      </c>
      <c r="N219" s="176" t="s">
        <v>47</v>
      </c>
      <c r="P219" s="137">
        <f>O219*H219</f>
        <v>0</v>
      </c>
      <c r="Q219" s="137">
        <v>6.9999999999999994E-5</v>
      </c>
      <c r="R219" s="137">
        <f>Q219*H219</f>
        <v>5.5999999999999995E-4</v>
      </c>
      <c r="S219" s="137">
        <v>0</v>
      </c>
      <c r="T219" s="138">
        <f>S219*H219</f>
        <v>0</v>
      </c>
      <c r="AR219" s="139" t="s">
        <v>403</v>
      </c>
      <c r="AT219" s="139" t="s">
        <v>323</v>
      </c>
      <c r="AU219" s="139" t="s">
        <v>86</v>
      </c>
      <c r="AY219" s="18" t="s">
        <v>163</v>
      </c>
      <c r="BE219" s="140">
        <f>IF(N219="základní",J219,0)</f>
        <v>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8" t="s">
        <v>84</v>
      </c>
      <c r="BK219" s="140">
        <f>ROUND(I219*H219,2)</f>
        <v>0</v>
      </c>
      <c r="BL219" s="18" t="s">
        <v>302</v>
      </c>
      <c r="BM219" s="139" t="s">
        <v>3172</v>
      </c>
    </row>
    <row r="220" spans="2:65" s="1" customFormat="1">
      <c r="B220" s="33"/>
      <c r="D220" s="141" t="s">
        <v>172</v>
      </c>
      <c r="F220" s="142" t="s">
        <v>3171</v>
      </c>
      <c r="I220" s="143"/>
      <c r="L220" s="33"/>
      <c r="M220" s="144"/>
      <c r="T220" s="54"/>
      <c r="AT220" s="18" t="s">
        <v>172</v>
      </c>
      <c r="AU220" s="18" t="s">
        <v>86</v>
      </c>
    </row>
    <row r="221" spans="2:65" s="1" customFormat="1" ht="55.5" customHeight="1">
      <c r="B221" s="33"/>
      <c r="C221" s="128" t="s">
        <v>1106</v>
      </c>
      <c r="D221" s="128" t="s">
        <v>165</v>
      </c>
      <c r="E221" s="129" t="s">
        <v>3173</v>
      </c>
      <c r="F221" s="130" t="s">
        <v>3174</v>
      </c>
      <c r="G221" s="131" t="s">
        <v>168</v>
      </c>
      <c r="H221" s="132">
        <v>20</v>
      </c>
      <c r="I221" s="133"/>
      <c r="J221" s="134">
        <f>ROUND(I221*H221,2)</f>
        <v>0</v>
      </c>
      <c r="K221" s="130" t="s">
        <v>3077</v>
      </c>
      <c r="L221" s="33"/>
      <c r="M221" s="135" t="s">
        <v>19</v>
      </c>
      <c r="N221" s="136" t="s">
        <v>47</v>
      </c>
      <c r="P221" s="137">
        <f>O221*H221</f>
        <v>0</v>
      </c>
      <c r="Q221" s="137">
        <v>0</v>
      </c>
      <c r="R221" s="137">
        <f>Q221*H221</f>
        <v>0</v>
      </c>
      <c r="S221" s="137">
        <v>0</v>
      </c>
      <c r="T221" s="138">
        <f>S221*H221</f>
        <v>0</v>
      </c>
      <c r="AR221" s="139" t="s">
        <v>302</v>
      </c>
      <c r="AT221" s="139" t="s">
        <v>165</v>
      </c>
      <c r="AU221" s="139" t="s">
        <v>86</v>
      </c>
      <c r="AY221" s="18" t="s">
        <v>163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8" t="s">
        <v>84</v>
      </c>
      <c r="BK221" s="140">
        <f>ROUND(I221*H221,2)</f>
        <v>0</v>
      </c>
      <c r="BL221" s="18" t="s">
        <v>302</v>
      </c>
      <c r="BM221" s="139" t="s">
        <v>3175</v>
      </c>
    </row>
    <row r="222" spans="2:65" s="1" customFormat="1" ht="38.4">
      <c r="B222" s="33"/>
      <c r="D222" s="141" t="s">
        <v>172</v>
      </c>
      <c r="F222" s="142" t="s">
        <v>3174</v>
      </c>
      <c r="I222" s="143"/>
      <c r="L222" s="33"/>
      <c r="M222" s="144"/>
      <c r="T222" s="54"/>
      <c r="AT222" s="18" t="s">
        <v>172</v>
      </c>
      <c r="AU222" s="18" t="s">
        <v>86</v>
      </c>
    </row>
    <row r="223" spans="2:65" s="1" customFormat="1">
      <c r="B223" s="33"/>
      <c r="D223" s="145" t="s">
        <v>174</v>
      </c>
      <c r="F223" s="146" t="s">
        <v>3176</v>
      </c>
      <c r="I223" s="143"/>
      <c r="L223" s="33"/>
      <c r="M223" s="144"/>
      <c r="T223" s="54"/>
      <c r="AT223" s="18" t="s">
        <v>174</v>
      </c>
      <c r="AU223" s="18" t="s">
        <v>86</v>
      </c>
    </row>
    <row r="224" spans="2:65" s="1" customFormat="1" ht="24.15" customHeight="1">
      <c r="B224" s="33"/>
      <c r="C224" s="167" t="s">
        <v>1125</v>
      </c>
      <c r="D224" s="167" t="s">
        <v>323</v>
      </c>
      <c r="E224" s="168" t="s">
        <v>3177</v>
      </c>
      <c r="F224" s="169" t="s">
        <v>3178</v>
      </c>
      <c r="G224" s="170" t="s">
        <v>168</v>
      </c>
      <c r="H224" s="171">
        <v>20</v>
      </c>
      <c r="I224" s="172"/>
      <c r="J224" s="173">
        <f>ROUND(I224*H224,2)</f>
        <v>0</v>
      </c>
      <c r="K224" s="169" t="s">
        <v>3077</v>
      </c>
      <c r="L224" s="174"/>
      <c r="M224" s="175" t="s">
        <v>19</v>
      </c>
      <c r="N224" s="176" t="s">
        <v>47</v>
      </c>
      <c r="P224" s="137">
        <f>O224*H224</f>
        <v>0</v>
      </c>
      <c r="Q224" s="137">
        <v>6.0000000000000002E-5</v>
      </c>
      <c r="R224" s="137">
        <f>Q224*H224</f>
        <v>1.2000000000000001E-3</v>
      </c>
      <c r="S224" s="137">
        <v>0</v>
      </c>
      <c r="T224" s="138">
        <f>S224*H224</f>
        <v>0</v>
      </c>
      <c r="AR224" s="139" t="s">
        <v>403</v>
      </c>
      <c r="AT224" s="139" t="s">
        <v>323</v>
      </c>
      <c r="AU224" s="139" t="s">
        <v>86</v>
      </c>
      <c r="AY224" s="18" t="s">
        <v>163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8" t="s">
        <v>84</v>
      </c>
      <c r="BK224" s="140">
        <f>ROUND(I224*H224,2)</f>
        <v>0</v>
      </c>
      <c r="BL224" s="18" t="s">
        <v>302</v>
      </c>
      <c r="BM224" s="139" t="s">
        <v>3179</v>
      </c>
    </row>
    <row r="225" spans="2:65" s="1" customFormat="1" ht="19.2">
      <c r="B225" s="33"/>
      <c r="D225" s="141" t="s">
        <v>172</v>
      </c>
      <c r="F225" s="142" t="s">
        <v>3178</v>
      </c>
      <c r="I225" s="143"/>
      <c r="L225" s="33"/>
      <c r="M225" s="144"/>
      <c r="T225" s="54"/>
      <c r="AT225" s="18" t="s">
        <v>172</v>
      </c>
      <c r="AU225" s="18" t="s">
        <v>86</v>
      </c>
    </row>
    <row r="226" spans="2:65" s="1" customFormat="1" ht="49.05" customHeight="1">
      <c r="B226" s="33"/>
      <c r="C226" s="128" t="s">
        <v>1015</v>
      </c>
      <c r="D226" s="128" t="s">
        <v>165</v>
      </c>
      <c r="E226" s="129" t="s">
        <v>3180</v>
      </c>
      <c r="F226" s="130" t="s">
        <v>3181</v>
      </c>
      <c r="G226" s="131" t="s">
        <v>168</v>
      </c>
      <c r="H226" s="132">
        <v>1</v>
      </c>
      <c r="I226" s="133"/>
      <c r="J226" s="134">
        <f>ROUND(I226*H226,2)</f>
        <v>0</v>
      </c>
      <c r="K226" s="130" t="s">
        <v>3077</v>
      </c>
      <c r="L226" s="33"/>
      <c r="M226" s="135" t="s">
        <v>19</v>
      </c>
      <c r="N226" s="136" t="s">
        <v>47</v>
      </c>
      <c r="P226" s="137">
        <f>O226*H226</f>
        <v>0</v>
      </c>
      <c r="Q226" s="137">
        <v>0</v>
      </c>
      <c r="R226" s="137">
        <f>Q226*H226</f>
        <v>0</v>
      </c>
      <c r="S226" s="137">
        <v>0</v>
      </c>
      <c r="T226" s="138">
        <f>S226*H226</f>
        <v>0</v>
      </c>
      <c r="AR226" s="139" t="s">
        <v>302</v>
      </c>
      <c r="AT226" s="139" t="s">
        <v>165</v>
      </c>
      <c r="AU226" s="139" t="s">
        <v>86</v>
      </c>
      <c r="AY226" s="18" t="s">
        <v>163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8" t="s">
        <v>84</v>
      </c>
      <c r="BK226" s="140">
        <f>ROUND(I226*H226,2)</f>
        <v>0</v>
      </c>
      <c r="BL226" s="18" t="s">
        <v>302</v>
      </c>
      <c r="BM226" s="139" t="s">
        <v>3182</v>
      </c>
    </row>
    <row r="227" spans="2:65" s="1" customFormat="1" ht="38.4">
      <c r="B227" s="33"/>
      <c r="D227" s="141" t="s">
        <v>172</v>
      </c>
      <c r="F227" s="142" t="s">
        <v>3181</v>
      </c>
      <c r="I227" s="143"/>
      <c r="L227" s="33"/>
      <c r="M227" s="144"/>
      <c r="T227" s="54"/>
      <c r="AT227" s="18" t="s">
        <v>172</v>
      </c>
      <c r="AU227" s="18" t="s">
        <v>86</v>
      </c>
    </row>
    <row r="228" spans="2:65" s="1" customFormat="1">
      <c r="B228" s="33"/>
      <c r="D228" s="145" t="s">
        <v>174</v>
      </c>
      <c r="F228" s="146" t="s">
        <v>3183</v>
      </c>
      <c r="I228" s="143"/>
      <c r="L228" s="33"/>
      <c r="M228" s="144"/>
      <c r="T228" s="54"/>
      <c r="AT228" s="18" t="s">
        <v>174</v>
      </c>
      <c r="AU228" s="18" t="s">
        <v>86</v>
      </c>
    </row>
    <row r="229" spans="2:65" s="1" customFormat="1" ht="24.15" customHeight="1">
      <c r="B229" s="33"/>
      <c r="C229" s="167" t="s">
        <v>1035</v>
      </c>
      <c r="D229" s="167" t="s">
        <v>323</v>
      </c>
      <c r="E229" s="168" t="s">
        <v>3184</v>
      </c>
      <c r="F229" s="169" t="s">
        <v>3185</v>
      </c>
      <c r="G229" s="170" t="s">
        <v>168</v>
      </c>
      <c r="H229" s="171">
        <v>1</v>
      </c>
      <c r="I229" s="172"/>
      <c r="J229" s="173">
        <f>ROUND(I229*H229,2)</f>
        <v>0</v>
      </c>
      <c r="K229" s="169" t="s">
        <v>3077</v>
      </c>
      <c r="L229" s="174"/>
      <c r="M229" s="175" t="s">
        <v>19</v>
      </c>
      <c r="N229" s="176" t="s">
        <v>47</v>
      </c>
      <c r="P229" s="137">
        <f>O229*H229</f>
        <v>0</v>
      </c>
      <c r="Q229" s="137">
        <v>8.0000000000000007E-5</v>
      </c>
      <c r="R229" s="137">
        <f>Q229*H229</f>
        <v>8.0000000000000007E-5</v>
      </c>
      <c r="S229" s="137">
        <v>0</v>
      </c>
      <c r="T229" s="138">
        <f>S229*H229</f>
        <v>0</v>
      </c>
      <c r="AR229" s="139" t="s">
        <v>403</v>
      </c>
      <c r="AT229" s="139" t="s">
        <v>323</v>
      </c>
      <c r="AU229" s="139" t="s">
        <v>86</v>
      </c>
      <c r="AY229" s="18" t="s">
        <v>163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8" t="s">
        <v>84</v>
      </c>
      <c r="BK229" s="140">
        <f>ROUND(I229*H229,2)</f>
        <v>0</v>
      </c>
      <c r="BL229" s="18" t="s">
        <v>302</v>
      </c>
      <c r="BM229" s="139" t="s">
        <v>3186</v>
      </c>
    </row>
    <row r="230" spans="2:65" s="1" customFormat="1" ht="19.2">
      <c r="B230" s="33"/>
      <c r="D230" s="141" t="s">
        <v>172</v>
      </c>
      <c r="F230" s="142" t="s">
        <v>3185</v>
      </c>
      <c r="I230" s="143"/>
      <c r="L230" s="33"/>
      <c r="M230" s="144"/>
      <c r="T230" s="54"/>
      <c r="AT230" s="18" t="s">
        <v>172</v>
      </c>
      <c r="AU230" s="18" t="s">
        <v>86</v>
      </c>
    </row>
    <row r="231" spans="2:65" s="1" customFormat="1" ht="49.05" customHeight="1">
      <c r="B231" s="33"/>
      <c r="C231" s="128" t="s">
        <v>1056</v>
      </c>
      <c r="D231" s="128" t="s">
        <v>165</v>
      </c>
      <c r="E231" s="129" t="s">
        <v>3187</v>
      </c>
      <c r="F231" s="130" t="s">
        <v>3188</v>
      </c>
      <c r="G231" s="131" t="s">
        <v>168</v>
      </c>
      <c r="H231" s="132">
        <v>4</v>
      </c>
      <c r="I231" s="133"/>
      <c r="J231" s="134">
        <f>ROUND(I231*H231,2)</f>
        <v>0</v>
      </c>
      <c r="K231" s="130" t="s">
        <v>3077</v>
      </c>
      <c r="L231" s="33"/>
      <c r="M231" s="135" t="s">
        <v>19</v>
      </c>
      <c r="N231" s="136" t="s">
        <v>47</v>
      </c>
      <c r="P231" s="137">
        <f>O231*H231</f>
        <v>0</v>
      </c>
      <c r="Q231" s="137">
        <v>0</v>
      </c>
      <c r="R231" s="137">
        <f>Q231*H231</f>
        <v>0</v>
      </c>
      <c r="S231" s="137">
        <v>0</v>
      </c>
      <c r="T231" s="138">
        <f>S231*H231</f>
        <v>0</v>
      </c>
      <c r="AR231" s="139" t="s">
        <v>302</v>
      </c>
      <c r="AT231" s="139" t="s">
        <v>165</v>
      </c>
      <c r="AU231" s="139" t="s">
        <v>86</v>
      </c>
      <c r="AY231" s="18" t="s">
        <v>163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8" t="s">
        <v>84</v>
      </c>
      <c r="BK231" s="140">
        <f>ROUND(I231*H231,2)</f>
        <v>0</v>
      </c>
      <c r="BL231" s="18" t="s">
        <v>302</v>
      </c>
      <c r="BM231" s="139" t="s">
        <v>3189</v>
      </c>
    </row>
    <row r="232" spans="2:65" s="1" customFormat="1" ht="38.4">
      <c r="B232" s="33"/>
      <c r="D232" s="141" t="s">
        <v>172</v>
      </c>
      <c r="F232" s="142" t="s">
        <v>3188</v>
      </c>
      <c r="I232" s="143"/>
      <c r="L232" s="33"/>
      <c r="M232" s="144"/>
      <c r="T232" s="54"/>
      <c r="AT232" s="18" t="s">
        <v>172</v>
      </c>
      <c r="AU232" s="18" t="s">
        <v>86</v>
      </c>
    </row>
    <row r="233" spans="2:65" s="1" customFormat="1">
      <c r="B233" s="33"/>
      <c r="D233" s="145" t="s">
        <v>174</v>
      </c>
      <c r="F233" s="146" t="s">
        <v>3190</v>
      </c>
      <c r="I233" s="143"/>
      <c r="L233" s="33"/>
      <c r="M233" s="144"/>
      <c r="T233" s="54"/>
      <c r="AT233" s="18" t="s">
        <v>174</v>
      </c>
      <c r="AU233" s="18" t="s">
        <v>86</v>
      </c>
    </row>
    <row r="234" spans="2:65" s="1" customFormat="1" ht="24.15" customHeight="1">
      <c r="B234" s="33"/>
      <c r="C234" s="167" t="s">
        <v>1085</v>
      </c>
      <c r="D234" s="167" t="s">
        <v>323</v>
      </c>
      <c r="E234" s="168" t="s">
        <v>3191</v>
      </c>
      <c r="F234" s="169" t="s">
        <v>3192</v>
      </c>
      <c r="G234" s="170" t="s">
        <v>168</v>
      </c>
      <c r="H234" s="171">
        <v>4</v>
      </c>
      <c r="I234" s="172"/>
      <c r="J234" s="173">
        <f>ROUND(I234*H234,2)</f>
        <v>0</v>
      </c>
      <c r="K234" s="169" t="s">
        <v>3077</v>
      </c>
      <c r="L234" s="174"/>
      <c r="M234" s="175" t="s">
        <v>19</v>
      </c>
      <c r="N234" s="176" t="s">
        <v>47</v>
      </c>
      <c r="P234" s="137">
        <f>O234*H234</f>
        <v>0</v>
      </c>
      <c r="Q234" s="137">
        <v>8.0000000000000007E-5</v>
      </c>
      <c r="R234" s="137">
        <f>Q234*H234</f>
        <v>3.2000000000000003E-4</v>
      </c>
      <c r="S234" s="137">
        <v>0</v>
      </c>
      <c r="T234" s="138">
        <f>S234*H234</f>
        <v>0</v>
      </c>
      <c r="AR234" s="139" t="s">
        <v>403</v>
      </c>
      <c r="AT234" s="139" t="s">
        <v>323</v>
      </c>
      <c r="AU234" s="139" t="s">
        <v>86</v>
      </c>
      <c r="AY234" s="18" t="s">
        <v>163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8" t="s">
        <v>84</v>
      </c>
      <c r="BK234" s="140">
        <f>ROUND(I234*H234,2)</f>
        <v>0</v>
      </c>
      <c r="BL234" s="18" t="s">
        <v>302</v>
      </c>
      <c r="BM234" s="139" t="s">
        <v>3193</v>
      </c>
    </row>
    <row r="235" spans="2:65" s="1" customFormat="1" ht="19.2">
      <c r="B235" s="33"/>
      <c r="D235" s="141" t="s">
        <v>172</v>
      </c>
      <c r="F235" s="142" t="s">
        <v>3192</v>
      </c>
      <c r="I235" s="143"/>
      <c r="L235" s="33"/>
      <c r="M235" s="144"/>
      <c r="T235" s="54"/>
      <c r="AT235" s="18" t="s">
        <v>172</v>
      </c>
      <c r="AU235" s="18" t="s">
        <v>86</v>
      </c>
    </row>
    <row r="236" spans="2:65" s="1" customFormat="1" ht="24.15" customHeight="1">
      <c r="B236" s="33"/>
      <c r="C236" s="128" t="s">
        <v>458</v>
      </c>
      <c r="D236" s="128" t="s">
        <v>165</v>
      </c>
      <c r="E236" s="129" t="s">
        <v>3194</v>
      </c>
      <c r="F236" s="130" t="s">
        <v>3195</v>
      </c>
      <c r="G236" s="131" t="s">
        <v>168</v>
      </c>
      <c r="H236" s="132">
        <v>3</v>
      </c>
      <c r="I236" s="133"/>
      <c r="J236" s="134">
        <f>ROUND(I236*H236,2)</f>
        <v>0</v>
      </c>
      <c r="K236" s="130" t="s">
        <v>3000</v>
      </c>
      <c r="L236" s="33"/>
      <c r="M236" s="135" t="s">
        <v>19</v>
      </c>
      <c r="N236" s="136" t="s">
        <v>47</v>
      </c>
      <c r="P236" s="137">
        <f>O236*H236</f>
        <v>0</v>
      </c>
      <c r="Q236" s="137">
        <v>0</v>
      </c>
      <c r="R236" s="137">
        <f>Q236*H236</f>
        <v>0</v>
      </c>
      <c r="S236" s="137">
        <v>0</v>
      </c>
      <c r="T236" s="138">
        <f>S236*H236</f>
        <v>0</v>
      </c>
      <c r="AR236" s="139" t="s">
        <v>302</v>
      </c>
      <c r="AT236" s="139" t="s">
        <v>165</v>
      </c>
      <c r="AU236" s="139" t="s">
        <v>86</v>
      </c>
      <c r="AY236" s="18" t="s">
        <v>163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8" t="s">
        <v>84</v>
      </c>
      <c r="BK236" s="140">
        <f>ROUND(I236*H236,2)</f>
        <v>0</v>
      </c>
      <c r="BL236" s="18" t="s">
        <v>302</v>
      </c>
      <c r="BM236" s="139" t="s">
        <v>3196</v>
      </c>
    </row>
    <row r="237" spans="2:65" s="1" customFormat="1" ht="19.2">
      <c r="B237" s="33"/>
      <c r="D237" s="141" t="s">
        <v>172</v>
      </c>
      <c r="F237" s="142" t="s">
        <v>3195</v>
      </c>
      <c r="I237" s="143"/>
      <c r="L237" s="33"/>
      <c r="M237" s="144"/>
      <c r="T237" s="54"/>
      <c r="AT237" s="18" t="s">
        <v>172</v>
      </c>
      <c r="AU237" s="18" t="s">
        <v>86</v>
      </c>
    </row>
    <row r="238" spans="2:65" s="1" customFormat="1">
      <c r="B238" s="33"/>
      <c r="D238" s="145" t="s">
        <v>174</v>
      </c>
      <c r="F238" s="146" t="s">
        <v>3197</v>
      </c>
      <c r="I238" s="143"/>
      <c r="L238" s="33"/>
      <c r="M238" s="144"/>
      <c r="T238" s="54"/>
      <c r="AT238" s="18" t="s">
        <v>174</v>
      </c>
      <c r="AU238" s="18" t="s">
        <v>86</v>
      </c>
    </row>
    <row r="239" spans="2:65" s="1" customFormat="1" ht="16.5" customHeight="1">
      <c r="B239" s="33"/>
      <c r="C239" s="167" t="s">
        <v>465</v>
      </c>
      <c r="D239" s="167" t="s">
        <v>323</v>
      </c>
      <c r="E239" s="168" t="s">
        <v>3198</v>
      </c>
      <c r="F239" s="169" t="s">
        <v>3199</v>
      </c>
      <c r="G239" s="170" t="s">
        <v>168</v>
      </c>
      <c r="H239" s="171">
        <v>2</v>
      </c>
      <c r="I239" s="172"/>
      <c r="J239" s="173">
        <f>ROUND(I239*H239,2)</f>
        <v>0</v>
      </c>
      <c r="K239" s="169" t="s">
        <v>19</v>
      </c>
      <c r="L239" s="174"/>
      <c r="M239" s="175" t="s">
        <v>19</v>
      </c>
      <c r="N239" s="176" t="s">
        <v>47</v>
      </c>
      <c r="P239" s="137">
        <f>O239*H239</f>
        <v>0</v>
      </c>
      <c r="Q239" s="137">
        <v>1.3999999999999999E-4</v>
      </c>
      <c r="R239" s="137">
        <f>Q239*H239</f>
        <v>2.7999999999999998E-4</v>
      </c>
      <c r="S239" s="137">
        <v>0</v>
      </c>
      <c r="T239" s="138">
        <f>S239*H239</f>
        <v>0</v>
      </c>
      <c r="AR239" s="139" t="s">
        <v>403</v>
      </c>
      <c r="AT239" s="139" t="s">
        <v>323</v>
      </c>
      <c r="AU239" s="139" t="s">
        <v>86</v>
      </c>
      <c r="AY239" s="18" t="s">
        <v>163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8" t="s">
        <v>84</v>
      </c>
      <c r="BK239" s="140">
        <f>ROUND(I239*H239,2)</f>
        <v>0</v>
      </c>
      <c r="BL239" s="18" t="s">
        <v>302</v>
      </c>
      <c r="BM239" s="139" t="s">
        <v>3200</v>
      </c>
    </row>
    <row r="240" spans="2:65" s="1" customFormat="1">
      <c r="B240" s="33"/>
      <c r="D240" s="141" t="s">
        <v>172</v>
      </c>
      <c r="F240" s="142" t="s">
        <v>3199</v>
      </c>
      <c r="I240" s="143"/>
      <c r="L240" s="33"/>
      <c r="M240" s="144"/>
      <c r="T240" s="54"/>
      <c r="AT240" s="18" t="s">
        <v>172</v>
      </c>
      <c r="AU240" s="18" t="s">
        <v>86</v>
      </c>
    </row>
    <row r="241" spans="2:65" s="13" customFormat="1">
      <c r="B241" s="153"/>
      <c r="D241" s="141" t="s">
        <v>176</v>
      </c>
      <c r="E241" s="154" t="s">
        <v>19</v>
      </c>
      <c r="F241" s="155" t="s">
        <v>3201</v>
      </c>
      <c r="H241" s="156">
        <v>2</v>
      </c>
      <c r="I241" s="157"/>
      <c r="L241" s="153"/>
      <c r="M241" s="158"/>
      <c r="T241" s="159"/>
      <c r="AT241" s="154" t="s">
        <v>176</v>
      </c>
      <c r="AU241" s="154" t="s">
        <v>86</v>
      </c>
      <c r="AV241" s="13" t="s">
        <v>86</v>
      </c>
      <c r="AW241" s="13" t="s">
        <v>37</v>
      </c>
      <c r="AX241" s="13" t="s">
        <v>84</v>
      </c>
      <c r="AY241" s="154" t="s">
        <v>163</v>
      </c>
    </row>
    <row r="242" spans="2:65" s="1" customFormat="1" ht="24.15" customHeight="1">
      <c r="B242" s="33"/>
      <c r="C242" s="167" t="s">
        <v>1155</v>
      </c>
      <c r="D242" s="167" t="s">
        <v>323</v>
      </c>
      <c r="E242" s="168" t="s">
        <v>3202</v>
      </c>
      <c r="F242" s="169" t="s">
        <v>3203</v>
      </c>
      <c r="G242" s="170" t="s">
        <v>168</v>
      </c>
      <c r="H242" s="171">
        <v>1</v>
      </c>
      <c r="I242" s="172"/>
      <c r="J242" s="173">
        <f>ROUND(I242*H242,2)</f>
        <v>0</v>
      </c>
      <c r="K242" s="169" t="s">
        <v>19</v>
      </c>
      <c r="L242" s="174"/>
      <c r="M242" s="175" t="s">
        <v>19</v>
      </c>
      <c r="N242" s="176" t="s">
        <v>47</v>
      </c>
      <c r="P242" s="137">
        <f>O242*H242</f>
        <v>0</v>
      </c>
      <c r="Q242" s="137">
        <v>1.3999999999999999E-4</v>
      </c>
      <c r="R242" s="137">
        <f>Q242*H242</f>
        <v>1.3999999999999999E-4</v>
      </c>
      <c r="S242" s="137">
        <v>0</v>
      </c>
      <c r="T242" s="138">
        <f>S242*H242</f>
        <v>0</v>
      </c>
      <c r="AR242" s="139" t="s">
        <v>403</v>
      </c>
      <c r="AT242" s="139" t="s">
        <v>323</v>
      </c>
      <c r="AU242" s="139" t="s">
        <v>86</v>
      </c>
      <c r="AY242" s="18" t="s">
        <v>163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8" t="s">
        <v>84</v>
      </c>
      <c r="BK242" s="140">
        <f>ROUND(I242*H242,2)</f>
        <v>0</v>
      </c>
      <c r="BL242" s="18" t="s">
        <v>302</v>
      </c>
      <c r="BM242" s="139" t="s">
        <v>3204</v>
      </c>
    </row>
    <row r="243" spans="2:65" s="1" customFormat="1">
      <c r="B243" s="33"/>
      <c r="D243" s="141" t="s">
        <v>172</v>
      </c>
      <c r="F243" s="142" t="s">
        <v>3203</v>
      </c>
      <c r="I243" s="143"/>
      <c r="L243" s="33"/>
      <c r="M243" s="144"/>
      <c r="T243" s="54"/>
      <c r="AT243" s="18" t="s">
        <v>172</v>
      </c>
      <c r="AU243" s="18" t="s">
        <v>86</v>
      </c>
    </row>
    <row r="244" spans="2:65" s="13" customFormat="1">
      <c r="B244" s="153"/>
      <c r="D244" s="141" t="s">
        <v>176</v>
      </c>
      <c r="E244" s="154" t="s">
        <v>19</v>
      </c>
      <c r="F244" s="155" t="s">
        <v>3205</v>
      </c>
      <c r="H244" s="156">
        <v>1</v>
      </c>
      <c r="I244" s="157"/>
      <c r="L244" s="153"/>
      <c r="M244" s="158"/>
      <c r="T244" s="159"/>
      <c r="AT244" s="154" t="s">
        <v>176</v>
      </c>
      <c r="AU244" s="154" t="s">
        <v>86</v>
      </c>
      <c r="AV244" s="13" t="s">
        <v>86</v>
      </c>
      <c r="AW244" s="13" t="s">
        <v>37</v>
      </c>
      <c r="AX244" s="13" t="s">
        <v>84</v>
      </c>
      <c r="AY244" s="154" t="s">
        <v>163</v>
      </c>
    </row>
    <row r="245" spans="2:65" s="1" customFormat="1" ht="49.05" customHeight="1">
      <c r="B245" s="33"/>
      <c r="C245" s="128" t="s">
        <v>475</v>
      </c>
      <c r="D245" s="128" t="s">
        <v>165</v>
      </c>
      <c r="E245" s="129" t="s">
        <v>3206</v>
      </c>
      <c r="F245" s="130" t="s">
        <v>3207</v>
      </c>
      <c r="G245" s="131" t="s">
        <v>168</v>
      </c>
      <c r="H245" s="132">
        <v>170</v>
      </c>
      <c r="I245" s="133"/>
      <c r="J245" s="134">
        <f>ROUND(I245*H245,2)</f>
        <v>0</v>
      </c>
      <c r="K245" s="130" t="s">
        <v>3000</v>
      </c>
      <c r="L245" s="33"/>
      <c r="M245" s="135" t="s">
        <v>19</v>
      </c>
      <c r="N245" s="136" t="s">
        <v>47</v>
      </c>
      <c r="P245" s="137">
        <f>O245*H245</f>
        <v>0</v>
      </c>
      <c r="Q245" s="137">
        <v>0</v>
      </c>
      <c r="R245" s="137">
        <f>Q245*H245</f>
        <v>0</v>
      </c>
      <c r="S245" s="137">
        <v>0</v>
      </c>
      <c r="T245" s="138">
        <f>S245*H245</f>
        <v>0</v>
      </c>
      <c r="AR245" s="139" t="s">
        <v>302</v>
      </c>
      <c r="AT245" s="139" t="s">
        <v>165</v>
      </c>
      <c r="AU245" s="139" t="s">
        <v>86</v>
      </c>
      <c r="AY245" s="18" t="s">
        <v>163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8" t="s">
        <v>84</v>
      </c>
      <c r="BK245" s="140">
        <f>ROUND(I245*H245,2)</f>
        <v>0</v>
      </c>
      <c r="BL245" s="18" t="s">
        <v>302</v>
      </c>
      <c r="BM245" s="139" t="s">
        <v>3208</v>
      </c>
    </row>
    <row r="246" spans="2:65" s="1" customFormat="1" ht="28.8">
      <c r="B246" s="33"/>
      <c r="D246" s="141" t="s">
        <v>172</v>
      </c>
      <c r="F246" s="142" t="s">
        <v>3207</v>
      </c>
      <c r="I246" s="143"/>
      <c r="L246" s="33"/>
      <c r="M246" s="144"/>
      <c r="T246" s="54"/>
      <c r="AT246" s="18" t="s">
        <v>172</v>
      </c>
      <c r="AU246" s="18" t="s">
        <v>86</v>
      </c>
    </row>
    <row r="247" spans="2:65" s="1" customFormat="1">
      <c r="B247" s="33"/>
      <c r="D247" s="145" t="s">
        <v>174</v>
      </c>
      <c r="F247" s="146" t="s">
        <v>3209</v>
      </c>
      <c r="I247" s="143"/>
      <c r="L247" s="33"/>
      <c r="M247" s="144"/>
      <c r="T247" s="54"/>
      <c r="AT247" s="18" t="s">
        <v>174</v>
      </c>
      <c r="AU247" s="18" t="s">
        <v>86</v>
      </c>
    </row>
    <row r="248" spans="2:65" s="1" customFormat="1" ht="24.15" customHeight="1">
      <c r="B248" s="33"/>
      <c r="C248" s="167" t="s">
        <v>971</v>
      </c>
      <c r="D248" s="167" t="s">
        <v>323</v>
      </c>
      <c r="E248" s="168" t="s">
        <v>3210</v>
      </c>
      <c r="F248" s="169" t="s">
        <v>3211</v>
      </c>
      <c r="G248" s="170" t="s">
        <v>168</v>
      </c>
      <c r="H248" s="171">
        <v>159</v>
      </c>
      <c r="I248" s="172"/>
      <c r="J248" s="173">
        <f>ROUND(I248*H248,2)</f>
        <v>0</v>
      </c>
      <c r="K248" s="169" t="s">
        <v>19</v>
      </c>
      <c r="L248" s="174"/>
      <c r="M248" s="175" t="s">
        <v>19</v>
      </c>
      <c r="N248" s="176" t="s">
        <v>47</v>
      </c>
      <c r="P248" s="137">
        <f>O248*H248</f>
        <v>0</v>
      </c>
      <c r="Q248" s="137">
        <v>0</v>
      </c>
      <c r="R248" s="137">
        <f>Q248*H248</f>
        <v>0</v>
      </c>
      <c r="S248" s="137">
        <v>0</v>
      </c>
      <c r="T248" s="138">
        <f>S248*H248</f>
        <v>0</v>
      </c>
      <c r="AR248" s="139" t="s">
        <v>403</v>
      </c>
      <c r="AT248" s="139" t="s">
        <v>323</v>
      </c>
      <c r="AU248" s="139" t="s">
        <v>86</v>
      </c>
      <c r="AY248" s="18" t="s">
        <v>163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8" t="s">
        <v>84</v>
      </c>
      <c r="BK248" s="140">
        <f>ROUND(I248*H248,2)</f>
        <v>0</v>
      </c>
      <c r="BL248" s="18" t="s">
        <v>302</v>
      </c>
      <c r="BM248" s="139" t="s">
        <v>3212</v>
      </c>
    </row>
    <row r="249" spans="2:65" s="1" customFormat="1" ht="19.2">
      <c r="B249" s="33"/>
      <c r="D249" s="141" t="s">
        <v>172</v>
      </c>
      <c r="F249" s="142" t="s">
        <v>3211</v>
      </c>
      <c r="I249" s="143"/>
      <c r="L249" s="33"/>
      <c r="M249" s="144"/>
      <c r="T249" s="54"/>
      <c r="AT249" s="18" t="s">
        <v>172</v>
      </c>
      <c r="AU249" s="18" t="s">
        <v>86</v>
      </c>
    </row>
    <row r="250" spans="2:65" s="1" customFormat="1" ht="24.15" customHeight="1">
      <c r="B250" s="33"/>
      <c r="C250" s="167" t="s">
        <v>903</v>
      </c>
      <c r="D250" s="167" t="s">
        <v>323</v>
      </c>
      <c r="E250" s="168" t="s">
        <v>3213</v>
      </c>
      <c r="F250" s="169" t="s">
        <v>3214</v>
      </c>
      <c r="G250" s="170" t="s">
        <v>168</v>
      </c>
      <c r="H250" s="171">
        <v>11</v>
      </c>
      <c r="I250" s="172"/>
      <c r="J250" s="173">
        <f>ROUND(I250*H250,2)</f>
        <v>0</v>
      </c>
      <c r="K250" s="169" t="s">
        <v>19</v>
      </c>
      <c r="L250" s="174"/>
      <c r="M250" s="175" t="s">
        <v>19</v>
      </c>
      <c r="N250" s="176" t="s">
        <v>47</v>
      </c>
      <c r="P250" s="137">
        <f>O250*H250</f>
        <v>0</v>
      </c>
      <c r="Q250" s="137">
        <v>0</v>
      </c>
      <c r="R250" s="137">
        <f>Q250*H250</f>
        <v>0</v>
      </c>
      <c r="S250" s="137">
        <v>0</v>
      </c>
      <c r="T250" s="138">
        <f>S250*H250</f>
        <v>0</v>
      </c>
      <c r="AR250" s="139" t="s">
        <v>403</v>
      </c>
      <c r="AT250" s="139" t="s">
        <v>323</v>
      </c>
      <c r="AU250" s="139" t="s">
        <v>86</v>
      </c>
      <c r="AY250" s="18" t="s">
        <v>163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8" t="s">
        <v>84</v>
      </c>
      <c r="BK250" s="140">
        <f>ROUND(I250*H250,2)</f>
        <v>0</v>
      </c>
      <c r="BL250" s="18" t="s">
        <v>302</v>
      </c>
      <c r="BM250" s="139" t="s">
        <v>3215</v>
      </c>
    </row>
    <row r="251" spans="2:65" s="1" customFormat="1" ht="19.2">
      <c r="B251" s="33"/>
      <c r="D251" s="141" t="s">
        <v>172</v>
      </c>
      <c r="F251" s="142" t="s">
        <v>3214</v>
      </c>
      <c r="I251" s="143"/>
      <c r="L251" s="33"/>
      <c r="M251" s="144"/>
      <c r="T251" s="54"/>
      <c r="AT251" s="18" t="s">
        <v>172</v>
      </c>
      <c r="AU251" s="18" t="s">
        <v>86</v>
      </c>
    </row>
    <row r="252" spans="2:65" s="1" customFormat="1" ht="37.799999999999997" customHeight="1">
      <c r="B252" s="33"/>
      <c r="C252" s="128" t="s">
        <v>1161</v>
      </c>
      <c r="D252" s="128" t="s">
        <v>165</v>
      </c>
      <c r="E252" s="129" t="s">
        <v>3216</v>
      </c>
      <c r="F252" s="130" t="s">
        <v>3217</v>
      </c>
      <c r="G252" s="131" t="s">
        <v>168</v>
      </c>
      <c r="H252" s="132">
        <v>4</v>
      </c>
      <c r="I252" s="133"/>
      <c r="J252" s="134">
        <f>ROUND(I252*H252,2)</f>
        <v>0</v>
      </c>
      <c r="K252" s="130" t="s">
        <v>3077</v>
      </c>
      <c r="L252" s="33"/>
      <c r="M252" s="135" t="s">
        <v>19</v>
      </c>
      <c r="N252" s="136" t="s">
        <v>47</v>
      </c>
      <c r="P252" s="137">
        <f>O252*H252</f>
        <v>0</v>
      </c>
      <c r="Q252" s="137">
        <v>0</v>
      </c>
      <c r="R252" s="137">
        <f>Q252*H252</f>
        <v>0</v>
      </c>
      <c r="S252" s="137">
        <v>0</v>
      </c>
      <c r="T252" s="138">
        <f>S252*H252</f>
        <v>0</v>
      </c>
      <c r="AR252" s="139" t="s">
        <v>302</v>
      </c>
      <c r="AT252" s="139" t="s">
        <v>165</v>
      </c>
      <c r="AU252" s="139" t="s">
        <v>86</v>
      </c>
      <c r="AY252" s="18" t="s">
        <v>163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8" t="s">
        <v>84</v>
      </c>
      <c r="BK252" s="140">
        <f>ROUND(I252*H252,2)</f>
        <v>0</v>
      </c>
      <c r="BL252" s="18" t="s">
        <v>302</v>
      </c>
      <c r="BM252" s="139" t="s">
        <v>3218</v>
      </c>
    </row>
    <row r="253" spans="2:65" s="1" customFormat="1" ht="19.2">
      <c r="B253" s="33"/>
      <c r="D253" s="141" t="s">
        <v>172</v>
      </c>
      <c r="F253" s="142" t="s">
        <v>3217</v>
      </c>
      <c r="I253" s="143"/>
      <c r="L253" s="33"/>
      <c r="M253" s="144"/>
      <c r="T253" s="54"/>
      <c r="AT253" s="18" t="s">
        <v>172</v>
      </c>
      <c r="AU253" s="18" t="s">
        <v>86</v>
      </c>
    </row>
    <row r="254" spans="2:65" s="1" customFormat="1">
      <c r="B254" s="33"/>
      <c r="D254" s="145" t="s">
        <v>174</v>
      </c>
      <c r="F254" s="146" t="s">
        <v>3219</v>
      </c>
      <c r="I254" s="143"/>
      <c r="L254" s="33"/>
      <c r="M254" s="144"/>
      <c r="T254" s="54"/>
      <c r="AT254" s="18" t="s">
        <v>174</v>
      </c>
      <c r="AU254" s="18" t="s">
        <v>86</v>
      </c>
    </row>
    <row r="255" spans="2:65" s="1" customFormat="1" ht="16.5" customHeight="1">
      <c r="B255" s="33"/>
      <c r="C255" s="167" t="s">
        <v>1170</v>
      </c>
      <c r="D255" s="167" t="s">
        <v>323</v>
      </c>
      <c r="E255" s="168" t="s">
        <v>3220</v>
      </c>
      <c r="F255" s="169" t="s">
        <v>3221</v>
      </c>
      <c r="G255" s="170" t="s">
        <v>168</v>
      </c>
      <c r="H255" s="171">
        <v>4</v>
      </c>
      <c r="I255" s="172"/>
      <c r="J255" s="173">
        <f>ROUND(I255*H255,2)</f>
        <v>0</v>
      </c>
      <c r="K255" s="169" t="s">
        <v>19</v>
      </c>
      <c r="L255" s="174"/>
      <c r="M255" s="175" t="s">
        <v>19</v>
      </c>
      <c r="N255" s="176" t="s">
        <v>47</v>
      </c>
      <c r="P255" s="137">
        <f>O255*H255</f>
        <v>0</v>
      </c>
      <c r="Q255" s="137">
        <v>1E-4</v>
      </c>
      <c r="R255" s="137">
        <f>Q255*H255</f>
        <v>4.0000000000000002E-4</v>
      </c>
      <c r="S255" s="137">
        <v>0</v>
      </c>
      <c r="T255" s="138">
        <f>S255*H255</f>
        <v>0</v>
      </c>
      <c r="AR255" s="139" t="s">
        <v>403</v>
      </c>
      <c r="AT255" s="139" t="s">
        <v>323</v>
      </c>
      <c r="AU255" s="139" t="s">
        <v>86</v>
      </c>
      <c r="AY255" s="18" t="s">
        <v>163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8" t="s">
        <v>84</v>
      </c>
      <c r="BK255" s="140">
        <f>ROUND(I255*H255,2)</f>
        <v>0</v>
      </c>
      <c r="BL255" s="18" t="s">
        <v>302</v>
      </c>
      <c r="BM255" s="139" t="s">
        <v>3222</v>
      </c>
    </row>
    <row r="256" spans="2:65" s="1" customFormat="1">
      <c r="B256" s="33"/>
      <c r="D256" s="141" t="s">
        <v>172</v>
      </c>
      <c r="F256" s="142" t="s">
        <v>3221</v>
      </c>
      <c r="I256" s="143"/>
      <c r="L256" s="33"/>
      <c r="M256" s="144"/>
      <c r="T256" s="54"/>
      <c r="AT256" s="18" t="s">
        <v>172</v>
      </c>
      <c r="AU256" s="18" t="s">
        <v>86</v>
      </c>
    </row>
    <row r="257" spans="2:65" s="1" customFormat="1" ht="55.5" customHeight="1">
      <c r="B257" s="33"/>
      <c r="C257" s="128" t="s">
        <v>1786</v>
      </c>
      <c r="D257" s="128" t="s">
        <v>165</v>
      </c>
      <c r="E257" s="129" t="s">
        <v>3223</v>
      </c>
      <c r="F257" s="130" t="s">
        <v>3224</v>
      </c>
      <c r="G257" s="131" t="s">
        <v>168</v>
      </c>
      <c r="H257" s="132">
        <v>1</v>
      </c>
      <c r="I257" s="133"/>
      <c r="J257" s="134">
        <f>ROUND(I257*H257,2)</f>
        <v>0</v>
      </c>
      <c r="K257" s="130" t="s">
        <v>3077</v>
      </c>
      <c r="L257" s="33"/>
      <c r="M257" s="135" t="s">
        <v>19</v>
      </c>
      <c r="N257" s="136" t="s">
        <v>47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302</v>
      </c>
      <c r="AT257" s="139" t="s">
        <v>165</v>
      </c>
      <c r="AU257" s="139" t="s">
        <v>86</v>
      </c>
      <c r="AY257" s="18" t="s">
        <v>163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8" t="s">
        <v>84</v>
      </c>
      <c r="BK257" s="140">
        <f>ROUND(I257*H257,2)</f>
        <v>0</v>
      </c>
      <c r="BL257" s="18" t="s">
        <v>302</v>
      </c>
      <c r="BM257" s="139" t="s">
        <v>3225</v>
      </c>
    </row>
    <row r="258" spans="2:65" s="1" customFormat="1" ht="38.4">
      <c r="B258" s="33"/>
      <c r="D258" s="141" t="s">
        <v>172</v>
      </c>
      <c r="F258" s="142" t="s">
        <v>3224</v>
      </c>
      <c r="I258" s="143"/>
      <c r="L258" s="33"/>
      <c r="M258" s="144"/>
      <c r="T258" s="54"/>
      <c r="AT258" s="18" t="s">
        <v>172</v>
      </c>
      <c r="AU258" s="18" t="s">
        <v>86</v>
      </c>
    </row>
    <row r="259" spans="2:65" s="1" customFormat="1">
      <c r="B259" s="33"/>
      <c r="D259" s="145" t="s">
        <v>174</v>
      </c>
      <c r="F259" s="146" t="s">
        <v>3226</v>
      </c>
      <c r="I259" s="143"/>
      <c r="L259" s="33"/>
      <c r="M259" s="144"/>
      <c r="T259" s="54"/>
      <c r="AT259" s="18" t="s">
        <v>174</v>
      </c>
      <c r="AU259" s="18" t="s">
        <v>86</v>
      </c>
    </row>
    <row r="260" spans="2:65" s="1" customFormat="1" ht="24.15" customHeight="1">
      <c r="B260" s="33"/>
      <c r="C260" s="128" t="s">
        <v>530</v>
      </c>
      <c r="D260" s="128" t="s">
        <v>165</v>
      </c>
      <c r="E260" s="129" t="s">
        <v>3227</v>
      </c>
      <c r="F260" s="130" t="s">
        <v>3228</v>
      </c>
      <c r="G260" s="131" t="s">
        <v>168</v>
      </c>
      <c r="H260" s="132">
        <v>1</v>
      </c>
      <c r="I260" s="133"/>
      <c r="J260" s="134">
        <f>ROUND(I260*H260,2)</f>
        <v>0</v>
      </c>
      <c r="K260" s="130" t="s">
        <v>3000</v>
      </c>
      <c r="L260" s="33"/>
      <c r="M260" s="135" t="s">
        <v>19</v>
      </c>
      <c r="N260" s="136" t="s">
        <v>47</v>
      </c>
      <c r="P260" s="137">
        <f>O260*H260</f>
        <v>0</v>
      </c>
      <c r="Q260" s="137">
        <v>0</v>
      </c>
      <c r="R260" s="137">
        <f>Q260*H260</f>
        <v>0</v>
      </c>
      <c r="S260" s="137">
        <v>0</v>
      </c>
      <c r="T260" s="138">
        <f>S260*H260</f>
        <v>0</v>
      </c>
      <c r="AR260" s="139" t="s">
        <v>302</v>
      </c>
      <c r="AT260" s="139" t="s">
        <v>165</v>
      </c>
      <c r="AU260" s="139" t="s">
        <v>86</v>
      </c>
      <c r="AY260" s="18" t="s">
        <v>163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8" t="s">
        <v>84</v>
      </c>
      <c r="BK260" s="140">
        <f>ROUND(I260*H260,2)</f>
        <v>0</v>
      </c>
      <c r="BL260" s="18" t="s">
        <v>302</v>
      </c>
      <c r="BM260" s="139" t="s">
        <v>3229</v>
      </c>
    </row>
    <row r="261" spans="2:65" s="1" customFormat="1" ht="19.2">
      <c r="B261" s="33"/>
      <c r="D261" s="141" t="s">
        <v>172</v>
      </c>
      <c r="F261" s="142" t="s">
        <v>3228</v>
      </c>
      <c r="I261" s="143"/>
      <c r="L261" s="33"/>
      <c r="M261" s="144"/>
      <c r="T261" s="54"/>
      <c r="AT261" s="18" t="s">
        <v>172</v>
      </c>
      <c r="AU261" s="18" t="s">
        <v>86</v>
      </c>
    </row>
    <row r="262" spans="2:65" s="1" customFormat="1">
      <c r="B262" s="33"/>
      <c r="D262" s="145" t="s">
        <v>174</v>
      </c>
      <c r="F262" s="146" t="s">
        <v>3230</v>
      </c>
      <c r="I262" s="143"/>
      <c r="L262" s="33"/>
      <c r="M262" s="144"/>
      <c r="T262" s="54"/>
      <c r="AT262" s="18" t="s">
        <v>174</v>
      </c>
      <c r="AU262" s="18" t="s">
        <v>86</v>
      </c>
    </row>
    <row r="263" spans="2:65" s="1" customFormat="1" ht="16.5" customHeight="1">
      <c r="B263" s="33"/>
      <c r="C263" s="167" t="s">
        <v>539</v>
      </c>
      <c r="D263" s="167" t="s">
        <v>323</v>
      </c>
      <c r="E263" s="168" t="s">
        <v>3231</v>
      </c>
      <c r="F263" s="169" t="s">
        <v>3232</v>
      </c>
      <c r="G263" s="170" t="s">
        <v>168</v>
      </c>
      <c r="H263" s="171">
        <v>1</v>
      </c>
      <c r="I263" s="172"/>
      <c r="J263" s="173">
        <f>ROUND(I263*H263,2)</f>
        <v>0</v>
      </c>
      <c r="K263" s="169" t="s">
        <v>19</v>
      </c>
      <c r="L263" s="174"/>
      <c r="M263" s="175" t="s">
        <v>19</v>
      </c>
      <c r="N263" s="176" t="s">
        <v>47</v>
      </c>
      <c r="P263" s="137">
        <f>O263*H263</f>
        <v>0</v>
      </c>
      <c r="Q263" s="137">
        <v>0</v>
      </c>
      <c r="R263" s="137">
        <f>Q263*H263</f>
        <v>0</v>
      </c>
      <c r="S263" s="137">
        <v>0</v>
      </c>
      <c r="T263" s="138">
        <f>S263*H263</f>
        <v>0</v>
      </c>
      <c r="AR263" s="139" t="s">
        <v>403</v>
      </c>
      <c r="AT263" s="139" t="s">
        <v>323</v>
      </c>
      <c r="AU263" s="139" t="s">
        <v>86</v>
      </c>
      <c r="AY263" s="18" t="s">
        <v>163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8" t="s">
        <v>84</v>
      </c>
      <c r="BK263" s="140">
        <f>ROUND(I263*H263,2)</f>
        <v>0</v>
      </c>
      <c r="BL263" s="18" t="s">
        <v>302</v>
      </c>
      <c r="BM263" s="139" t="s">
        <v>3233</v>
      </c>
    </row>
    <row r="264" spans="2:65" s="1" customFormat="1">
      <c r="B264" s="33"/>
      <c r="D264" s="141" t="s">
        <v>172</v>
      </c>
      <c r="F264" s="142" t="s">
        <v>3232</v>
      </c>
      <c r="I264" s="143"/>
      <c r="L264" s="33"/>
      <c r="M264" s="144"/>
      <c r="T264" s="54"/>
      <c r="AT264" s="18" t="s">
        <v>172</v>
      </c>
      <c r="AU264" s="18" t="s">
        <v>86</v>
      </c>
    </row>
    <row r="265" spans="2:65" s="1" customFormat="1" ht="16.5" customHeight="1">
      <c r="B265" s="33"/>
      <c r="C265" s="167" t="s">
        <v>977</v>
      </c>
      <c r="D265" s="167" t="s">
        <v>323</v>
      </c>
      <c r="E265" s="168" t="s">
        <v>3234</v>
      </c>
      <c r="F265" s="169" t="s">
        <v>3235</v>
      </c>
      <c r="G265" s="170" t="s">
        <v>168</v>
      </c>
      <c r="H265" s="171">
        <v>1</v>
      </c>
      <c r="I265" s="172"/>
      <c r="J265" s="173">
        <f>ROUND(I265*H265,2)</f>
        <v>0</v>
      </c>
      <c r="K265" s="169" t="s">
        <v>19</v>
      </c>
      <c r="L265" s="174"/>
      <c r="M265" s="175" t="s">
        <v>19</v>
      </c>
      <c r="N265" s="176" t="s">
        <v>47</v>
      </c>
      <c r="P265" s="137">
        <f>O265*H265</f>
        <v>0</v>
      </c>
      <c r="Q265" s="137">
        <v>0</v>
      </c>
      <c r="R265" s="137">
        <f>Q265*H265</f>
        <v>0</v>
      </c>
      <c r="S265" s="137">
        <v>0</v>
      </c>
      <c r="T265" s="138">
        <f>S265*H265</f>
        <v>0</v>
      </c>
      <c r="AR265" s="139" t="s">
        <v>403</v>
      </c>
      <c r="AT265" s="139" t="s">
        <v>323</v>
      </c>
      <c r="AU265" s="139" t="s">
        <v>86</v>
      </c>
      <c r="AY265" s="18" t="s">
        <v>163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8" t="s">
        <v>84</v>
      </c>
      <c r="BK265" s="140">
        <f>ROUND(I265*H265,2)</f>
        <v>0</v>
      </c>
      <c r="BL265" s="18" t="s">
        <v>302</v>
      </c>
      <c r="BM265" s="139" t="s">
        <v>3236</v>
      </c>
    </row>
    <row r="266" spans="2:65" s="1" customFormat="1">
      <c r="B266" s="33"/>
      <c r="D266" s="141" t="s">
        <v>172</v>
      </c>
      <c r="F266" s="142" t="s">
        <v>3235</v>
      </c>
      <c r="I266" s="143"/>
      <c r="L266" s="33"/>
      <c r="M266" s="144"/>
      <c r="T266" s="54"/>
      <c r="AT266" s="18" t="s">
        <v>172</v>
      </c>
      <c r="AU266" s="18" t="s">
        <v>86</v>
      </c>
    </row>
    <row r="267" spans="2:65" s="1" customFormat="1" ht="37.799999999999997" customHeight="1">
      <c r="B267" s="33"/>
      <c r="C267" s="128" t="s">
        <v>548</v>
      </c>
      <c r="D267" s="128" t="s">
        <v>165</v>
      </c>
      <c r="E267" s="129" t="s">
        <v>3237</v>
      </c>
      <c r="F267" s="130" t="s">
        <v>3238</v>
      </c>
      <c r="G267" s="131" t="s">
        <v>168</v>
      </c>
      <c r="H267" s="132">
        <v>11</v>
      </c>
      <c r="I267" s="133"/>
      <c r="J267" s="134">
        <f>ROUND(I267*H267,2)</f>
        <v>0</v>
      </c>
      <c r="K267" s="130" t="s">
        <v>3000</v>
      </c>
      <c r="L267" s="33"/>
      <c r="M267" s="135" t="s">
        <v>19</v>
      </c>
      <c r="N267" s="136" t="s">
        <v>47</v>
      </c>
      <c r="P267" s="137">
        <f>O267*H267</f>
        <v>0</v>
      </c>
      <c r="Q267" s="137">
        <v>0</v>
      </c>
      <c r="R267" s="137">
        <f>Q267*H267</f>
        <v>0</v>
      </c>
      <c r="S267" s="137">
        <v>0</v>
      </c>
      <c r="T267" s="138">
        <f>S267*H267</f>
        <v>0</v>
      </c>
      <c r="AR267" s="139" t="s">
        <v>302</v>
      </c>
      <c r="AT267" s="139" t="s">
        <v>165</v>
      </c>
      <c r="AU267" s="139" t="s">
        <v>86</v>
      </c>
      <c r="AY267" s="18" t="s">
        <v>163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8" t="s">
        <v>84</v>
      </c>
      <c r="BK267" s="140">
        <f>ROUND(I267*H267,2)</f>
        <v>0</v>
      </c>
      <c r="BL267" s="18" t="s">
        <v>302</v>
      </c>
      <c r="BM267" s="139" t="s">
        <v>3239</v>
      </c>
    </row>
    <row r="268" spans="2:65" s="1" customFormat="1" ht="28.8">
      <c r="B268" s="33"/>
      <c r="D268" s="141" t="s">
        <v>172</v>
      </c>
      <c r="F268" s="142" t="s">
        <v>3238</v>
      </c>
      <c r="I268" s="143"/>
      <c r="L268" s="33"/>
      <c r="M268" s="144"/>
      <c r="T268" s="54"/>
      <c r="AT268" s="18" t="s">
        <v>172</v>
      </c>
      <c r="AU268" s="18" t="s">
        <v>86</v>
      </c>
    </row>
    <row r="269" spans="2:65" s="1" customFormat="1">
      <c r="B269" s="33"/>
      <c r="D269" s="145" t="s">
        <v>174</v>
      </c>
      <c r="F269" s="146" t="s">
        <v>3240</v>
      </c>
      <c r="I269" s="143"/>
      <c r="L269" s="33"/>
      <c r="M269" s="144"/>
      <c r="T269" s="54"/>
      <c r="AT269" s="18" t="s">
        <v>174</v>
      </c>
      <c r="AU269" s="18" t="s">
        <v>86</v>
      </c>
    </row>
    <row r="270" spans="2:65" s="1" customFormat="1" ht="33" customHeight="1">
      <c r="B270" s="33"/>
      <c r="C270" s="167" t="s">
        <v>561</v>
      </c>
      <c r="D270" s="167" t="s">
        <v>323</v>
      </c>
      <c r="E270" s="168" t="s">
        <v>3241</v>
      </c>
      <c r="F270" s="169" t="s">
        <v>3242</v>
      </c>
      <c r="G270" s="170" t="s">
        <v>2159</v>
      </c>
      <c r="H270" s="171">
        <v>15</v>
      </c>
      <c r="I270" s="172"/>
      <c r="J270" s="173">
        <f>ROUND(I270*H270,2)</f>
        <v>0</v>
      </c>
      <c r="K270" s="169" t="s">
        <v>19</v>
      </c>
      <c r="L270" s="174"/>
      <c r="M270" s="175" t="s">
        <v>19</v>
      </c>
      <c r="N270" s="176" t="s">
        <v>47</v>
      </c>
      <c r="P270" s="137">
        <f>O270*H270</f>
        <v>0</v>
      </c>
      <c r="Q270" s="137">
        <v>0</v>
      </c>
      <c r="R270" s="137">
        <f>Q270*H270</f>
        <v>0</v>
      </c>
      <c r="S270" s="137">
        <v>0</v>
      </c>
      <c r="T270" s="138">
        <f>S270*H270</f>
        <v>0</v>
      </c>
      <c r="AR270" s="139" t="s">
        <v>403</v>
      </c>
      <c r="AT270" s="139" t="s">
        <v>323</v>
      </c>
      <c r="AU270" s="139" t="s">
        <v>86</v>
      </c>
      <c r="AY270" s="18" t="s">
        <v>163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8" t="s">
        <v>84</v>
      </c>
      <c r="BK270" s="140">
        <f>ROUND(I270*H270,2)</f>
        <v>0</v>
      </c>
      <c r="BL270" s="18" t="s">
        <v>302</v>
      </c>
      <c r="BM270" s="139" t="s">
        <v>3243</v>
      </c>
    </row>
    <row r="271" spans="2:65" s="1" customFormat="1" ht="19.2">
      <c r="B271" s="33"/>
      <c r="D271" s="141" t="s">
        <v>172</v>
      </c>
      <c r="F271" s="142" t="s">
        <v>3242</v>
      </c>
      <c r="I271" s="143"/>
      <c r="L271" s="33"/>
      <c r="M271" s="144"/>
      <c r="T271" s="54"/>
      <c r="AT271" s="18" t="s">
        <v>172</v>
      </c>
      <c r="AU271" s="18" t="s">
        <v>86</v>
      </c>
    </row>
    <row r="272" spans="2:65" s="1" customFormat="1" ht="24.15" customHeight="1">
      <c r="B272" s="33"/>
      <c r="C272" s="167" t="s">
        <v>570</v>
      </c>
      <c r="D272" s="167" t="s">
        <v>323</v>
      </c>
      <c r="E272" s="168" t="s">
        <v>3244</v>
      </c>
      <c r="F272" s="169" t="s">
        <v>3245</v>
      </c>
      <c r="G272" s="170" t="s">
        <v>2159</v>
      </c>
      <c r="H272" s="171">
        <v>2</v>
      </c>
      <c r="I272" s="172"/>
      <c r="J272" s="173">
        <f>ROUND(I272*H272,2)</f>
        <v>0</v>
      </c>
      <c r="K272" s="169" t="s">
        <v>19</v>
      </c>
      <c r="L272" s="174"/>
      <c r="M272" s="175" t="s">
        <v>19</v>
      </c>
      <c r="N272" s="176" t="s">
        <v>47</v>
      </c>
      <c r="P272" s="137">
        <f>O272*H272</f>
        <v>0</v>
      </c>
      <c r="Q272" s="137">
        <v>0</v>
      </c>
      <c r="R272" s="137">
        <f>Q272*H272</f>
        <v>0</v>
      </c>
      <c r="S272" s="137">
        <v>0</v>
      </c>
      <c r="T272" s="138">
        <f>S272*H272</f>
        <v>0</v>
      </c>
      <c r="AR272" s="139" t="s">
        <v>403</v>
      </c>
      <c r="AT272" s="139" t="s">
        <v>323</v>
      </c>
      <c r="AU272" s="139" t="s">
        <v>86</v>
      </c>
      <c r="AY272" s="18" t="s">
        <v>163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8" t="s">
        <v>84</v>
      </c>
      <c r="BK272" s="140">
        <f>ROUND(I272*H272,2)</f>
        <v>0</v>
      </c>
      <c r="BL272" s="18" t="s">
        <v>302</v>
      </c>
      <c r="BM272" s="139" t="s">
        <v>3246</v>
      </c>
    </row>
    <row r="273" spans="2:65" s="1" customFormat="1" ht="19.2">
      <c r="B273" s="33"/>
      <c r="D273" s="141" t="s">
        <v>172</v>
      </c>
      <c r="F273" s="142" t="s">
        <v>3245</v>
      </c>
      <c r="I273" s="143"/>
      <c r="L273" s="33"/>
      <c r="M273" s="144"/>
      <c r="T273" s="54"/>
      <c r="AT273" s="18" t="s">
        <v>172</v>
      </c>
      <c r="AU273" s="18" t="s">
        <v>86</v>
      </c>
    </row>
    <row r="274" spans="2:65" s="1" customFormat="1" ht="44.25" customHeight="1">
      <c r="B274" s="33"/>
      <c r="C274" s="128" t="s">
        <v>991</v>
      </c>
      <c r="D274" s="128" t="s">
        <v>165</v>
      </c>
      <c r="E274" s="129" t="s">
        <v>3247</v>
      </c>
      <c r="F274" s="130" t="s">
        <v>3248</v>
      </c>
      <c r="G274" s="131" t="s">
        <v>168</v>
      </c>
      <c r="H274" s="132">
        <v>11</v>
      </c>
      <c r="I274" s="133"/>
      <c r="J274" s="134">
        <f>ROUND(I274*H274,2)</f>
        <v>0</v>
      </c>
      <c r="K274" s="130" t="s">
        <v>3077</v>
      </c>
      <c r="L274" s="33"/>
      <c r="M274" s="135" t="s">
        <v>19</v>
      </c>
      <c r="N274" s="136" t="s">
        <v>47</v>
      </c>
      <c r="P274" s="137">
        <f>O274*H274</f>
        <v>0</v>
      </c>
      <c r="Q274" s="137">
        <v>0</v>
      </c>
      <c r="R274" s="137">
        <f>Q274*H274</f>
        <v>0</v>
      </c>
      <c r="S274" s="137">
        <v>0</v>
      </c>
      <c r="T274" s="138">
        <f>S274*H274</f>
        <v>0</v>
      </c>
      <c r="AR274" s="139" t="s">
        <v>302</v>
      </c>
      <c r="AT274" s="139" t="s">
        <v>165</v>
      </c>
      <c r="AU274" s="139" t="s">
        <v>86</v>
      </c>
      <c r="AY274" s="18" t="s">
        <v>163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8" t="s">
        <v>84</v>
      </c>
      <c r="BK274" s="140">
        <f>ROUND(I274*H274,2)</f>
        <v>0</v>
      </c>
      <c r="BL274" s="18" t="s">
        <v>302</v>
      </c>
      <c r="BM274" s="139" t="s">
        <v>3249</v>
      </c>
    </row>
    <row r="275" spans="2:65" s="1" customFormat="1" ht="28.8">
      <c r="B275" s="33"/>
      <c r="D275" s="141" t="s">
        <v>172</v>
      </c>
      <c r="F275" s="142" t="s">
        <v>3248</v>
      </c>
      <c r="I275" s="143"/>
      <c r="L275" s="33"/>
      <c r="M275" s="144"/>
      <c r="T275" s="54"/>
      <c r="AT275" s="18" t="s">
        <v>172</v>
      </c>
      <c r="AU275" s="18" t="s">
        <v>86</v>
      </c>
    </row>
    <row r="276" spans="2:65" s="1" customFormat="1">
      <c r="B276" s="33"/>
      <c r="D276" s="145" t="s">
        <v>174</v>
      </c>
      <c r="F276" s="146" t="s">
        <v>3250</v>
      </c>
      <c r="I276" s="143"/>
      <c r="L276" s="33"/>
      <c r="M276" s="144"/>
      <c r="T276" s="54"/>
      <c r="AT276" s="18" t="s">
        <v>174</v>
      </c>
      <c r="AU276" s="18" t="s">
        <v>86</v>
      </c>
    </row>
    <row r="277" spans="2:65" s="1" customFormat="1" ht="16.5" customHeight="1">
      <c r="B277" s="33"/>
      <c r="C277" s="167" t="s">
        <v>1009</v>
      </c>
      <c r="D277" s="167" t="s">
        <v>323</v>
      </c>
      <c r="E277" s="168" t="s">
        <v>3251</v>
      </c>
      <c r="F277" s="169" t="s">
        <v>3252</v>
      </c>
      <c r="G277" s="170" t="s">
        <v>168</v>
      </c>
      <c r="H277" s="171">
        <v>11</v>
      </c>
      <c r="I277" s="172"/>
      <c r="J277" s="173">
        <f>ROUND(I277*H277,2)</f>
        <v>0</v>
      </c>
      <c r="K277" s="169" t="s">
        <v>19</v>
      </c>
      <c r="L277" s="174"/>
      <c r="M277" s="175" t="s">
        <v>19</v>
      </c>
      <c r="N277" s="176" t="s">
        <v>47</v>
      </c>
      <c r="P277" s="137">
        <f>O277*H277</f>
        <v>0</v>
      </c>
      <c r="Q277" s="137">
        <v>2E-3</v>
      </c>
      <c r="R277" s="137">
        <f>Q277*H277</f>
        <v>2.1999999999999999E-2</v>
      </c>
      <c r="S277" s="137">
        <v>0</v>
      </c>
      <c r="T277" s="138">
        <f>S277*H277</f>
        <v>0</v>
      </c>
      <c r="AR277" s="139" t="s">
        <v>403</v>
      </c>
      <c r="AT277" s="139" t="s">
        <v>323</v>
      </c>
      <c r="AU277" s="139" t="s">
        <v>86</v>
      </c>
      <c r="AY277" s="18" t="s">
        <v>163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8" t="s">
        <v>84</v>
      </c>
      <c r="BK277" s="140">
        <f>ROUND(I277*H277,2)</f>
        <v>0</v>
      </c>
      <c r="BL277" s="18" t="s">
        <v>302</v>
      </c>
      <c r="BM277" s="139" t="s">
        <v>3253</v>
      </c>
    </row>
    <row r="278" spans="2:65" s="1" customFormat="1">
      <c r="B278" s="33"/>
      <c r="D278" s="141" t="s">
        <v>172</v>
      </c>
      <c r="F278" s="142" t="s">
        <v>3252</v>
      </c>
      <c r="I278" s="143"/>
      <c r="L278" s="33"/>
      <c r="M278" s="144"/>
      <c r="T278" s="54"/>
      <c r="AT278" s="18" t="s">
        <v>172</v>
      </c>
      <c r="AU278" s="18" t="s">
        <v>86</v>
      </c>
    </row>
    <row r="279" spans="2:65" s="1" customFormat="1" ht="49.05" customHeight="1">
      <c r="B279" s="33"/>
      <c r="C279" s="128" t="s">
        <v>577</v>
      </c>
      <c r="D279" s="128" t="s">
        <v>165</v>
      </c>
      <c r="E279" s="129" t="s">
        <v>3254</v>
      </c>
      <c r="F279" s="130" t="s">
        <v>3255</v>
      </c>
      <c r="G279" s="131" t="s">
        <v>168</v>
      </c>
      <c r="H279" s="132">
        <v>69</v>
      </c>
      <c r="I279" s="133"/>
      <c r="J279" s="134">
        <f>ROUND(I279*H279,2)</f>
        <v>0</v>
      </c>
      <c r="K279" s="130" t="s">
        <v>3000</v>
      </c>
      <c r="L279" s="33"/>
      <c r="M279" s="135" t="s">
        <v>19</v>
      </c>
      <c r="N279" s="136" t="s">
        <v>47</v>
      </c>
      <c r="P279" s="137">
        <f>O279*H279</f>
        <v>0</v>
      </c>
      <c r="Q279" s="137">
        <v>0</v>
      </c>
      <c r="R279" s="137">
        <f>Q279*H279</f>
        <v>0</v>
      </c>
      <c r="S279" s="137">
        <v>0</v>
      </c>
      <c r="T279" s="138">
        <f>S279*H279</f>
        <v>0</v>
      </c>
      <c r="AR279" s="139" t="s">
        <v>302</v>
      </c>
      <c r="AT279" s="139" t="s">
        <v>165</v>
      </c>
      <c r="AU279" s="139" t="s">
        <v>86</v>
      </c>
      <c r="AY279" s="18" t="s">
        <v>163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8" t="s">
        <v>84</v>
      </c>
      <c r="BK279" s="140">
        <f>ROUND(I279*H279,2)</f>
        <v>0</v>
      </c>
      <c r="BL279" s="18" t="s">
        <v>302</v>
      </c>
      <c r="BM279" s="139" t="s">
        <v>3256</v>
      </c>
    </row>
    <row r="280" spans="2:65" s="1" customFormat="1" ht="28.8">
      <c r="B280" s="33"/>
      <c r="D280" s="141" t="s">
        <v>172</v>
      </c>
      <c r="F280" s="142" t="s">
        <v>3255</v>
      </c>
      <c r="I280" s="143"/>
      <c r="L280" s="33"/>
      <c r="M280" s="144"/>
      <c r="T280" s="54"/>
      <c r="AT280" s="18" t="s">
        <v>172</v>
      </c>
      <c r="AU280" s="18" t="s">
        <v>86</v>
      </c>
    </row>
    <row r="281" spans="2:65" s="1" customFormat="1">
      <c r="B281" s="33"/>
      <c r="D281" s="145" t="s">
        <v>174</v>
      </c>
      <c r="F281" s="146" t="s">
        <v>3257</v>
      </c>
      <c r="I281" s="143"/>
      <c r="L281" s="33"/>
      <c r="M281" s="144"/>
      <c r="T281" s="54"/>
      <c r="AT281" s="18" t="s">
        <v>174</v>
      </c>
      <c r="AU281" s="18" t="s">
        <v>86</v>
      </c>
    </row>
    <row r="282" spans="2:65" s="1" customFormat="1" ht="37.799999999999997" customHeight="1">
      <c r="B282" s="33"/>
      <c r="C282" s="167" t="s">
        <v>586</v>
      </c>
      <c r="D282" s="167" t="s">
        <v>323</v>
      </c>
      <c r="E282" s="168" t="s">
        <v>3258</v>
      </c>
      <c r="F282" s="169" t="s">
        <v>3259</v>
      </c>
      <c r="G282" s="170" t="s">
        <v>2159</v>
      </c>
      <c r="H282" s="171">
        <v>54</v>
      </c>
      <c r="I282" s="172"/>
      <c r="J282" s="173">
        <f>ROUND(I282*H282,2)</f>
        <v>0</v>
      </c>
      <c r="K282" s="169" t="s">
        <v>19</v>
      </c>
      <c r="L282" s="174"/>
      <c r="M282" s="175" t="s">
        <v>19</v>
      </c>
      <c r="N282" s="176" t="s">
        <v>47</v>
      </c>
      <c r="P282" s="137">
        <f>O282*H282</f>
        <v>0</v>
      </c>
      <c r="Q282" s="137">
        <v>0</v>
      </c>
      <c r="R282" s="137">
        <f>Q282*H282</f>
        <v>0</v>
      </c>
      <c r="S282" s="137">
        <v>0</v>
      </c>
      <c r="T282" s="138">
        <f>S282*H282</f>
        <v>0</v>
      </c>
      <c r="AR282" s="139" t="s">
        <v>403</v>
      </c>
      <c r="AT282" s="139" t="s">
        <v>323</v>
      </c>
      <c r="AU282" s="139" t="s">
        <v>86</v>
      </c>
      <c r="AY282" s="18" t="s">
        <v>163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8" t="s">
        <v>84</v>
      </c>
      <c r="BK282" s="140">
        <f>ROUND(I282*H282,2)</f>
        <v>0</v>
      </c>
      <c r="BL282" s="18" t="s">
        <v>302</v>
      </c>
      <c r="BM282" s="139" t="s">
        <v>3260</v>
      </c>
    </row>
    <row r="283" spans="2:65" s="1" customFormat="1" ht="19.2">
      <c r="B283" s="33"/>
      <c r="D283" s="141" t="s">
        <v>172</v>
      </c>
      <c r="F283" s="142" t="s">
        <v>3259</v>
      </c>
      <c r="I283" s="143"/>
      <c r="L283" s="33"/>
      <c r="M283" s="144"/>
      <c r="T283" s="54"/>
      <c r="AT283" s="18" t="s">
        <v>172</v>
      </c>
      <c r="AU283" s="18" t="s">
        <v>86</v>
      </c>
    </row>
    <row r="284" spans="2:65" s="1" customFormat="1" ht="37.799999999999997" customHeight="1">
      <c r="B284" s="33"/>
      <c r="C284" s="167" t="s">
        <v>597</v>
      </c>
      <c r="D284" s="167" t="s">
        <v>323</v>
      </c>
      <c r="E284" s="168" t="s">
        <v>3261</v>
      </c>
      <c r="F284" s="169" t="s">
        <v>3262</v>
      </c>
      <c r="G284" s="170" t="s">
        <v>2159</v>
      </c>
      <c r="H284" s="171">
        <v>11</v>
      </c>
      <c r="I284" s="172"/>
      <c r="J284" s="173">
        <f>ROUND(I284*H284,2)</f>
        <v>0</v>
      </c>
      <c r="K284" s="169" t="s">
        <v>19</v>
      </c>
      <c r="L284" s="174"/>
      <c r="M284" s="175" t="s">
        <v>19</v>
      </c>
      <c r="N284" s="176" t="s">
        <v>47</v>
      </c>
      <c r="P284" s="137">
        <f>O284*H284</f>
        <v>0</v>
      </c>
      <c r="Q284" s="137">
        <v>0</v>
      </c>
      <c r="R284" s="137">
        <f>Q284*H284</f>
        <v>0</v>
      </c>
      <c r="S284" s="137">
        <v>0</v>
      </c>
      <c r="T284" s="138">
        <f>S284*H284</f>
        <v>0</v>
      </c>
      <c r="AR284" s="139" t="s">
        <v>403</v>
      </c>
      <c r="AT284" s="139" t="s">
        <v>323</v>
      </c>
      <c r="AU284" s="139" t="s">
        <v>86</v>
      </c>
      <c r="AY284" s="18" t="s">
        <v>163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8" t="s">
        <v>84</v>
      </c>
      <c r="BK284" s="140">
        <f>ROUND(I284*H284,2)</f>
        <v>0</v>
      </c>
      <c r="BL284" s="18" t="s">
        <v>302</v>
      </c>
      <c r="BM284" s="139" t="s">
        <v>3263</v>
      </c>
    </row>
    <row r="285" spans="2:65" s="1" customFormat="1" ht="19.2">
      <c r="B285" s="33"/>
      <c r="D285" s="141" t="s">
        <v>172</v>
      </c>
      <c r="F285" s="142" t="s">
        <v>3262</v>
      </c>
      <c r="I285" s="143"/>
      <c r="L285" s="33"/>
      <c r="M285" s="144"/>
      <c r="T285" s="54"/>
      <c r="AT285" s="18" t="s">
        <v>172</v>
      </c>
      <c r="AU285" s="18" t="s">
        <v>86</v>
      </c>
    </row>
    <row r="286" spans="2:65" s="1" customFormat="1" ht="37.799999999999997" customHeight="1">
      <c r="B286" s="33"/>
      <c r="C286" s="167" t="s">
        <v>612</v>
      </c>
      <c r="D286" s="167" t="s">
        <v>323</v>
      </c>
      <c r="E286" s="168" t="s">
        <v>3264</v>
      </c>
      <c r="F286" s="169" t="s">
        <v>3265</v>
      </c>
      <c r="G286" s="170" t="s">
        <v>2159</v>
      </c>
      <c r="H286" s="171">
        <v>10</v>
      </c>
      <c r="I286" s="172"/>
      <c r="J286" s="173">
        <f>ROUND(I286*H286,2)</f>
        <v>0</v>
      </c>
      <c r="K286" s="169" t="s">
        <v>19</v>
      </c>
      <c r="L286" s="174"/>
      <c r="M286" s="175" t="s">
        <v>19</v>
      </c>
      <c r="N286" s="176" t="s">
        <v>47</v>
      </c>
      <c r="P286" s="137">
        <f>O286*H286</f>
        <v>0</v>
      </c>
      <c r="Q286" s="137">
        <v>0</v>
      </c>
      <c r="R286" s="137">
        <f>Q286*H286</f>
        <v>0</v>
      </c>
      <c r="S286" s="137">
        <v>0</v>
      </c>
      <c r="T286" s="138">
        <f>S286*H286</f>
        <v>0</v>
      </c>
      <c r="AR286" s="139" t="s">
        <v>403</v>
      </c>
      <c r="AT286" s="139" t="s">
        <v>323</v>
      </c>
      <c r="AU286" s="139" t="s">
        <v>86</v>
      </c>
      <c r="AY286" s="18" t="s">
        <v>163</v>
      </c>
      <c r="BE286" s="140">
        <f>IF(N286="základní",J286,0)</f>
        <v>0</v>
      </c>
      <c r="BF286" s="140">
        <f>IF(N286="snížená",J286,0)</f>
        <v>0</v>
      </c>
      <c r="BG286" s="140">
        <f>IF(N286="zákl. přenesená",J286,0)</f>
        <v>0</v>
      </c>
      <c r="BH286" s="140">
        <f>IF(N286="sníž. přenesená",J286,0)</f>
        <v>0</v>
      </c>
      <c r="BI286" s="140">
        <f>IF(N286="nulová",J286,0)</f>
        <v>0</v>
      </c>
      <c r="BJ286" s="18" t="s">
        <v>84</v>
      </c>
      <c r="BK286" s="140">
        <f>ROUND(I286*H286,2)</f>
        <v>0</v>
      </c>
      <c r="BL286" s="18" t="s">
        <v>302</v>
      </c>
      <c r="BM286" s="139" t="s">
        <v>3266</v>
      </c>
    </row>
    <row r="287" spans="2:65" s="1" customFormat="1" ht="19.2">
      <c r="B287" s="33"/>
      <c r="D287" s="141" t="s">
        <v>172</v>
      </c>
      <c r="F287" s="142" t="s">
        <v>3265</v>
      </c>
      <c r="I287" s="143"/>
      <c r="L287" s="33"/>
      <c r="M287" s="144"/>
      <c r="T287" s="54"/>
      <c r="AT287" s="18" t="s">
        <v>172</v>
      </c>
      <c r="AU287" s="18" t="s">
        <v>86</v>
      </c>
    </row>
    <row r="288" spans="2:65" s="1" customFormat="1" ht="37.799999999999997" customHeight="1">
      <c r="B288" s="33"/>
      <c r="C288" s="167" t="s">
        <v>621</v>
      </c>
      <c r="D288" s="167" t="s">
        <v>323</v>
      </c>
      <c r="E288" s="168" t="s">
        <v>3267</v>
      </c>
      <c r="F288" s="169" t="s">
        <v>3268</v>
      </c>
      <c r="G288" s="170" t="s">
        <v>2159</v>
      </c>
      <c r="H288" s="171">
        <v>1</v>
      </c>
      <c r="I288" s="172"/>
      <c r="J288" s="173">
        <f>ROUND(I288*H288,2)</f>
        <v>0</v>
      </c>
      <c r="K288" s="169" t="s">
        <v>19</v>
      </c>
      <c r="L288" s="174"/>
      <c r="M288" s="175" t="s">
        <v>19</v>
      </c>
      <c r="N288" s="176" t="s">
        <v>47</v>
      </c>
      <c r="P288" s="137">
        <f>O288*H288</f>
        <v>0</v>
      </c>
      <c r="Q288" s="137">
        <v>0</v>
      </c>
      <c r="R288" s="137">
        <f>Q288*H288</f>
        <v>0</v>
      </c>
      <c r="S288" s="137">
        <v>0</v>
      </c>
      <c r="T288" s="138">
        <f>S288*H288</f>
        <v>0</v>
      </c>
      <c r="AR288" s="139" t="s">
        <v>403</v>
      </c>
      <c r="AT288" s="139" t="s">
        <v>323</v>
      </c>
      <c r="AU288" s="139" t="s">
        <v>86</v>
      </c>
      <c r="AY288" s="18" t="s">
        <v>163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8" t="s">
        <v>84</v>
      </c>
      <c r="BK288" s="140">
        <f>ROUND(I288*H288,2)</f>
        <v>0</v>
      </c>
      <c r="BL288" s="18" t="s">
        <v>302</v>
      </c>
      <c r="BM288" s="139" t="s">
        <v>3269</v>
      </c>
    </row>
    <row r="289" spans="2:65" s="1" customFormat="1" ht="19.2">
      <c r="B289" s="33"/>
      <c r="D289" s="141" t="s">
        <v>172</v>
      </c>
      <c r="F289" s="142" t="s">
        <v>3268</v>
      </c>
      <c r="I289" s="143"/>
      <c r="L289" s="33"/>
      <c r="M289" s="144"/>
      <c r="T289" s="54"/>
      <c r="AT289" s="18" t="s">
        <v>172</v>
      </c>
      <c r="AU289" s="18" t="s">
        <v>86</v>
      </c>
    </row>
    <row r="290" spans="2:65" s="1" customFormat="1" ht="33" customHeight="1">
      <c r="B290" s="33"/>
      <c r="C290" s="167" t="s">
        <v>631</v>
      </c>
      <c r="D290" s="167" t="s">
        <v>323</v>
      </c>
      <c r="E290" s="168" t="s">
        <v>3270</v>
      </c>
      <c r="F290" s="169" t="s">
        <v>3271</v>
      </c>
      <c r="G290" s="170" t="s">
        <v>2159</v>
      </c>
      <c r="H290" s="171">
        <v>20</v>
      </c>
      <c r="I290" s="172"/>
      <c r="J290" s="173">
        <f>ROUND(I290*H290,2)</f>
        <v>0</v>
      </c>
      <c r="K290" s="169" t="s">
        <v>19</v>
      </c>
      <c r="L290" s="174"/>
      <c r="M290" s="175" t="s">
        <v>19</v>
      </c>
      <c r="N290" s="176" t="s">
        <v>47</v>
      </c>
      <c r="P290" s="137">
        <f>O290*H290</f>
        <v>0</v>
      </c>
      <c r="Q290" s="137">
        <v>0</v>
      </c>
      <c r="R290" s="137">
        <f>Q290*H290</f>
        <v>0</v>
      </c>
      <c r="S290" s="137">
        <v>0</v>
      </c>
      <c r="T290" s="138">
        <f>S290*H290</f>
        <v>0</v>
      </c>
      <c r="AR290" s="139" t="s">
        <v>403</v>
      </c>
      <c r="AT290" s="139" t="s">
        <v>323</v>
      </c>
      <c r="AU290" s="139" t="s">
        <v>86</v>
      </c>
      <c r="AY290" s="18" t="s">
        <v>163</v>
      </c>
      <c r="BE290" s="140">
        <f>IF(N290="základní",J290,0)</f>
        <v>0</v>
      </c>
      <c r="BF290" s="140">
        <f>IF(N290="snížená",J290,0)</f>
        <v>0</v>
      </c>
      <c r="BG290" s="140">
        <f>IF(N290="zákl. přenesená",J290,0)</f>
        <v>0</v>
      </c>
      <c r="BH290" s="140">
        <f>IF(N290="sníž. přenesená",J290,0)</f>
        <v>0</v>
      </c>
      <c r="BI290" s="140">
        <f>IF(N290="nulová",J290,0)</f>
        <v>0</v>
      </c>
      <c r="BJ290" s="18" t="s">
        <v>84</v>
      </c>
      <c r="BK290" s="140">
        <f>ROUND(I290*H290,2)</f>
        <v>0</v>
      </c>
      <c r="BL290" s="18" t="s">
        <v>302</v>
      </c>
      <c r="BM290" s="139" t="s">
        <v>3272</v>
      </c>
    </row>
    <row r="291" spans="2:65" s="1" customFormat="1" ht="19.2">
      <c r="B291" s="33"/>
      <c r="D291" s="141" t="s">
        <v>172</v>
      </c>
      <c r="F291" s="142" t="s">
        <v>3271</v>
      </c>
      <c r="I291" s="143"/>
      <c r="L291" s="33"/>
      <c r="M291" s="144"/>
      <c r="T291" s="54"/>
      <c r="AT291" s="18" t="s">
        <v>172</v>
      </c>
      <c r="AU291" s="18" t="s">
        <v>86</v>
      </c>
    </row>
    <row r="292" spans="2:65" s="1" customFormat="1" ht="24.15" customHeight="1">
      <c r="B292" s="33"/>
      <c r="C292" s="167" t="s">
        <v>985</v>
      </c>
      <c r="D292" s="167" t="s">
        <v>323</v>
      </c>
      <c r="E292" s="168" t="s">
        <v>3273</v>
      </c>
      <c r="F292" s="169" t="s">
        <v>3274</v>
      </c>
      <c r="G292" s="170" t="s">
        <v>2159</v>
      </c>
      <c r="H292" s="171">
        <v>11</v>
      </c>
      <c r="I292" s="172"/>
      <c r="J292" s="173">
        <f>ROUND(I292*H292,2)</f>
        <v>0</v>
      </c>
      <c r="K292" s="169" t="s">
        <v>19</v>
      </c>
      <c r="L292" s="174"/>
      <c r="M292" s="175" t="s">
        <v>19</v>
      </c>
      <c r="N292" s="176" t="s">
        <v>47</v>
      </c>
      <c r="P292" s="137">
        <f>O292*H292</f>
        <v>0</v>
      </c>
      <c r="Q292" s="137">
        <v>0</v>
      </c>
      <c r="R292" s="137">
        <f>Q292*H292</f>
        <v>0</v>
      </c>
      <c r="S292" s="137">
        <v>0</v>
      </c>
      <c r="T292" s="138">
        <f>S292*H292</f>
        <v>0</v>
      </c>
      <c r="AR292" s="139" t="s">
        <v>403</v>
      </c>
      <c r="AT292" s="139" t="s">
        <v>323</v>
      </c>
      <c r="AU292" s="139" t="s">
        <v>86</v>
      </c>
      <c r="AY292" s="18" t="s">
        <v>163</v>
      </c>
      <c r="BE292" s="140">
        <f>IF(N292="základní",J292,0)</f>
        <v>0</v>
      </c>
      <c r="BF292" s="140">
        <f>IF(N292="snížená",J292,0)</f>
        <v>0</v>
      </c>
      <c r="BG292" s="140">
        <f>IF(N292="zákl. přenesená",J292,0)</f>
        <v>0</v>
      </c>
      <c r="BH292" s="140">
        <f>IF(N292="sníž. přenesená",J292,0)</f>
        <v>0</v>
      </c>
      <c r="BI292" s="140">
        <f>IF(N292="nulová",J292,0)</f>
        <v>0</v>
      </c>
      <c r="BJ292" s="18" t="s">
        <v>84</v>
      </c>
      <c r="BK292" s="140">
        <f>ROUND(I292*H292,2)</f>
        <v>0</v>
      </c>
      <c r="BL292" s="18" t="s">
        <v>302</v>
      </c>
      <c r="BM292" s="139" t="s">
        <v>3275</v>
      </c>
    </row>
    <row r="293" spans="2:65" s="1" customFormat="1" ht="19.2">
      <c r="B293" s="33"/>
      <c r="D293" s="141" t="s">
        <v>172</v>
      </c>
      <c r="F293" s="142" t="s">
        <v>3274</v>
      </c>
      <c r="I293" s="143"/>
      <c r="L293" s="33"/>
      <c r="M293" s="144"/>
      <c r="T293" s="54"/>
      <c r="AT293" s="18" t="s">
        <v>172</v>
      </c>
      <c r="AU293" s="18" t="s">
        <v>86</v>
      </c>
    </row>
    <row r="294" spans="2:65" s="1" customFormat="1" ht="49.05" customHeight="1">
      <c r="B294" s="33"/>
      <c r="C294" s="128" t="s">
        <v>641</v>
      </c>
      <c r="D294" s="128" t="s">
        <v>165</v>
      </c>
      <c r="E294" s="129" t="s">
        <v>3276</v>
      </c>
      <c r="F294" s="130" t="s">
        <v>3277</v>
      </c>
      <c r="G294" s="131" t="s">
        <v>202</v>
      </c>
      <c r="H294" s="132">
        <v>275</v>
      </c>
      <c r="I294" s="133"/>
      <c r="J294" s="134">
        <f>ROUND(I294*H294,2)</f>
        <v>0</v>
      </c>
      <c r="K294" s="130" t="s">
        <v>3000</v>
      </c>
      <c r="L294" s="33"/>
      <c r="M294" s="135" t="s">
        <v>19</v>
      </c>
      <c r="N294" s="136" t="s">
        <v>47</v>
      </c>
      <c r="P294" s="137">
        <f>O294*H294</f>
        <v>0</v>
      </c>
      <c r="Q294" s="137">
        <v>0</v>
      </c>
      <c r="R294" s="137">
        <f>Q294*H294</f>
        <v>0</v>
      </c>
      <c r="S294" s="137">
        <v>0</v>
      </c>
      <c r="T294" s="138">
        <f>S294*H294</f>
        <v>0</v>
      </c>
      <c r="AR294" s="139" t="s">
        <v>302</v>
      </c>
      <c r="AT294" s="139" t="s">
        <v>165</v>
      </c>
      <c r="AU294" s="139" t="s">
        <v>86</v>
      </c>
      <c r="AY294" s="18" t="s">
        <v>163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8" t="s">
        <v>84</v>
      </c>
      <c r="BK294" s="140">
        <f>ROUND(I294*H294,2)</f>
        <v>0</v>
      </c>
      <c r="BL294" s="18" t="s">
        <v>302</v>
      </c>
      <c r="BM294" s="139" t="s">
        <v>3278</v>
      </c>
    </row>
    <row r="295" spans="2:65" s="1" customFormat="1" ht="28.8">
      <c r="B295" s="33"/>
      <c r="D295" s="141" t="s">
        <v>172</v>
      </c>
      <c r="F295" s="142" t="s">
        <v>3277</v>
      </c>
      <c r="I295" s="143"/>
      <c r="L295" s="33"/>
      <c r="M295" s="144"/>
      <c r="T295" s="54"/>
      <c r="AT295" s="18" t="s">
        <v>172</v>
      </c>
      <c r="AU295" s="18" t="s">
        <v>86</v>
      </c>
    </row>
    <row r="296" spans="2:65" s="1" customFormat="1">
      <c r="B296" s="33"/>
      <c r="D296" s="145" t="s">
        <v>174</v>
      </c>
      <c r="F296" s="146" t="s">
        <v>3279</v>
      </c>
      <c r="I296" s="143"/>
      <c r="L296" s="33"/>
      <c r="M296" s="144"/>
      <c r="T296" s="54"/>
      <c r="AT296" s="18" t="s">
        <v>174</v>
      </c>
      <c r="AU296" s="18" t="s">
        <v>86</v>
      </c>
    </row>
    <row r="297" spans="2:65" s="1" customFormat="1" ht="24.15" customHeight="1">
      <c r="B297" s="33"/>
      <c r="C297" s="167" t="s">
        <v>649</v>
      </c>
      <c r="D297" s="167" t="s">
        <v>323</v>
      </c>
      <c r="E297" s="168" t="s">
        <v>3280</v>
      </c>
      <c r="F297" s="169" t="s">
        <v>3281</v>
      </c>
      <c r="G297" s="170" t="s">
        <v>202</v>
      </c>
      <c r="H297" s="171">
        <v>172</v>
      </c>
      <c r="I297" s="172"/>
      <c r="J297" s="173">
        <f>ROUND(I297*H297,2)</f>
        <v>0</v>
      </c>
      <c r="K297" s="169" t="s">
        <v>3000</v>
      </c>
      <c r="L297" s="174"/>
      <c r="M297" s="175" t="s">
        <v>19</v>
      </c>
      <c r="N297" s="176" t="s">
        <v>47</v>
      </c>
      <c r="P297" s="137">
        <f>O297*H297</f>
        <v>0</v>
      </c>
      <c r="Q297" s="137">
        <v>5.0000000000000002E-5</v>
      </c>
      <c r="R297" s="137">
        <f>Q297*H297</f>
        <v>8.6E-3</v>
      </c>
      <c r="S297" s="137">
        <v>0</v>
      </c>
      <c r="T297" s="138">
        <f>S297*H297</f>
        <v>0</v>
      </c>
      <c r="AR297" s="139" t="s">
        <v>403</v>
      </c>
      <c r="AT297" s="139" t="s">
        <v>323</v>
      </c>
      <c r="AU297" s="139" t="s">
        <v>86</v>
      </c>
      <c r="AY297" s="18" t="s">
        <v>163</v>
      </c>
      <c r="BE297" s="140">
        <f>IF(N297="základní",J297,0)</f>
        <v>0</v>
      </c>
      <c r="BF297" s="140">
        <f>IF(N297="snížená",J297,0)</f>
        <v>0</v>
      </c>
      <c r="BG297" s="140">
        <f>IF(N297="zákl. přenesená",J297,0)</f>
        <v>0</v>
      </c>
      <c r="BH297" s="140">
        <f>IF(N297="sníž. přenesená",J297,0)</f>
        <v>0</v>
      </c>
      <c r="BI297" s="140">
        <f>IF(N297="nulová",J297,0)</f>
        <v>0</v>
      </c>
      <c r="BJ297" s="18" t="s">
        <v>84</v>
      </c>
      <c r="BK297" s="140">
        <f>ROUND(I297*H297,2)</f>
        <v>0</v>
      </c>
      <c r="BL297" s="18" t="s">
        <v>302</v>
      </c>
      <c r="BM297" s="139" t="s">
        <v>3282</v>
      </c>
    </row>
    <row r="298" spans="2:65" s="1" customFormat="1" ht="19.2">
      <c r="B298" s="33"/>
      <c r="D298" s="141" t="s">
        <v>172</v>
      </c>
      <c r="F298" s="142" t="s">
        <v>3281</v>
      </c>
      <c r="I298" s="143"/>
      <c r="L298" s="33"/>
      <c r="M298" s="144"/>
      <c r="T298" s="54"/>
      <c r="AT298" s="18" t="s">
        <v>172</v>
      </c>
      <c r="AU298" s="18" t="s">
        <v>86</v>
      </c>
    </row>
    <row r="299" spans="2:65" s="1" customFormat="1" ht="16.5" customHeight="1">
      <c r="B299" s="33"/>
      <c r="C299" s="167" t="s">
        <v>660</v>
      </c>
      <c r="D299" s="167" t="s">
        <v>323</v>
      </c>
      <c r="E299" s="168" t="s">
        <v>3283</v>
      </c>
      <c r="F299" s="169" t="s">
        <v>3284</v>
      </c>
      <c r="G299" s="170" t="s">
        <v>202</v>
      </c>
      <c r="H299" s="171">
        <v>58</v>
      </c>
      <c r="I299" s="172"/>
      <c r="J299" s="173">
        <f>ROUND(I299*H299,2)</f>
        <v>0</v>
      </c>
      <c r="K299" s="169" t="s">
        <v>19</v>
      </c>
      <c r="L299" s="174"/>
      <c r="M299" s="175" t="s">
        <v>19</v>
      </c>
      <c r="N299" s="176" t="s">
        <v>47</v>
      </c>
      <c r="P299" s="137">
        <f>O299*H299</f>
        <v>0</v>
      </c>
      <c r="Q299" s="137">
        <v>0</v>
      </c>
      <c r="R299" s="137">
        <f>Q299*H299</f>
        <v>0</v>
      </c>
      <c r="S299" s="137">
        <v>0</v>
      </c>
      <c r="T299" s="138">
        <f>S299*H299</f>
        <v>0</v>
      </c>
      <c r="AR299" s="139" t="s">
        <v>403</v>
      </c>
      <c r="AT299" s="139" t="s">
        <v>323</v>
      </c>
      <c r="AU299" s="139" t="s">
        <v>86</v>
      </c>
      <c r="AY299" s="18" t="s">
        <v>163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8" t="s">
        <v>84</v>
      </c>
      <c r="BK299" s="140">
        <f>ROUND(I299*H299,2)</f>
        <v>0</v>
      </c>
      <c r="BL299" s="18" t="s">
        <v>302</v>
      </c>
      <c r="BM299" s="139" t="s">
        <v>3285</v>
      </c>
    </row>
    <row r="300" spans="2:65" s="1" customFormat="1">
      <c r="B300" s="33"/>
      <c r="D300" s="141" t="s">
        <v>172</v>
      </c>
      <c r="F300" s="142" t="s">
        <v>3284</v>
      </c>
      <c r="I300" s="143"/>
      <c r="L300" s="33"/>
      <c r="M300" s="144"/>
      <c r="T300" s="54"/>
      <c r="AT300" s="18" t="s">
        <v>172</v>
      </c>
      <c r="AU300" s="18" t="s">
        <v>86</v>
      </c>
    </row>
    <row r="301" spans="2:65" s="1" customFormat="1" ht="16.5" customHeight="1">
      <c r="B301" s="33"/>
      <c r="C301" s="167" t="s">
        <v>1757</v>
      </c>
      <c r="D301" s="167" t="s">
        <v>323</v>
      </c>
      <c r="E301" s="168" t="s">
        <v>3286</v>
      </c>
      <c r="F301" s="169" t="s">
        <v>3287</v>
      </c>
      <c r="G301" s="170" t="s">
        <v>202</v>
      </c>
      <c r="H301" s="171">
        <v>45</v>
      </c>
      <c r="I301" s="172"/>
      <c r="J301" s="173">
        <f>ROUND(I301*H301,2)</f>
        <v>0</v>
      </c>
      <c r="K301" s="169" t="s">
        <v>19</v>
      </c>
      <c r="L301" s="174"/>
      <c r="M301" s="175" t="s">
        <v>19</v>
      </c>
      <c r="N301" s="176" t="s">
        <v>47</v>
      </c>
      <c r="P301" s="137">
        <f>O301*H301</f>
        <v>0</v>
      </c>
      <c r="Q301" s="137">
        <v>0</v>
      </c>
      <c r="R301" s="137">
        <f>Q301*H301</f>
        <v>0</v>
      </c>
      <c r="S301" s="137">
        <v>0</v>
      </c>
      <c r="T301" s="138">
        <f>S301*H301</f>
        <v>0</v>
      </c>
      <c r="AR301" s="139" t="s">
        <v>403</v>
      </c>
      <c r="AT301" s="139" t="s">
        <v>323</v>
      </c>
      <c r="AU301" s="139" t="s">
        <v>86</v>
      </c>
      <c r="AY301" s="18" t="s">
        <v>163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8" t="s">
        <v>84</v>
      </c>
      <c r="BK301" s="140">
        <f>ROUND(I301*H301,2)</f>
        <v>0</v>
      </c>
      <c r="BL301" s="18" t="s">
        <v>302</v>
      </c>
      <c r="BM301" s="139" t="s">
        <v>3288</v>
      </c>
    </row>
    <row r="302" spans="2:65" s="1" customFormat="1">
      <c r="B302" s="33"/>
      <c r="D302" s="141" t="s">
        <v>172</v>
      </c>
      <c r="F302" s="142" t="s">
        <v>3287</v>
      </c>
      <c r="I302" s="143"/>
      <c r="L302" s="33"/>
      <c r="M302" s="144"/>
      <c r="T302" s="54"/>
      <c r="AT302" s="18" t="s">
        <v>172</v>
      </c>
      <c r="AU302" s="18" t="s">
        <v>86</v>
      </c>
    </row>
    <row r="303" spans="2:65" s="1" customFormat="1" ht="24.15" customHeight="1">
      <c r="B303" s="33"/>
      <c r="C303" s="128" t="s">
        <v>1681</v>
      </c>
      <c r="D303" s="128" t="s">
        <v>165</v>
      </c>
      <c r="E303" s="129" t="s">
        <v>3289</v>
      </c>
      <c r="F303" s="130" t="s">
        <v>3290</v>
      </c>
      <c r="G303" s="131" t="s">
        <v>168</v>
      </c>
      <c r="H303" s="132">
        <v>36</v>
      </c>
      <c r="I303" s="133"/>
      <c r="J303" s="134">
        <f>ROUND(I303*H303,2)</f>
        <v>0</v>
      </c>
      <c r="K303" s="130" t="s">
        <v>3077</v>
      </c>
      <c r="L303" s="33"/>
      <c r="M303" s="135" t="s">
        <v>19</v>
      </c>
      <c r="N303" s="136" t="s">
        <v>47</v>
      </c>
      <c r="P303" s="137">
        <f>O303*H303</f>
        <v>0</v>
      </c>
      <c r="Q303" s="137">
        <v>0</v>
      </c>
      <c r="R303" s="137">
        <f>Q303*H303</f>
        <v>0</v>
      </c>
      <c r="S303" s="137">
        <v>0</v>
      </c>
      <c r="T303" s="138">
        <f>S303*H303</f>
        <v>0</v>
      </c>
      <c r="AR303" s="139" t="s">
        <v>302</v>
      </c>
      <c r="AT303" s="139" t="s">
        <v>165</v>
      </c>
      <c r="AU303" s="139" t="s">
        <v>86</v>
      </c>
      <c r="AY303" s="18" t="s">
        <v>163</v>
      </c>
      <c r="BE303" s="140">
        <f>IF(N303="základní",J303,0)</f>
        <v>0</v>
      </c>
      <c r="BF303" s="140">
        <f>IF(N303="snížená",J303,0)</f>
        <v>0</v>
      </c>
      <c r="BG303" s="140">
        <f>IF(N303="zákl. přenesená",J303,0)</f>
        <v>0</v>
      </c>
      <c r="BH303" s="140">
        <f>IF(N303="sníž. přenesená",J303,0)</f>
        <v>0</v>
      </c>
      <c r="BI303" s="140">
        <f>IF(N303="nulová",J303,0)</f>
        <v>0</v>
      </c>
      <c r="BJ303" s="18" t="s">
        <v>84</v>
      </c>
      <c r="BK303" s="140">
        <f>ROUND(I303*H303,2)</f>
        <v>0</v>
      </c>
      <c r="BL303" s="18" t="s">
        <v>302</v>
      </c>
      <c r="BM303" s="139" t="s">
        <v>3291</v>
      </c>
    </row>
    <row r="304" spans="2:65" s="1" customFormat="1" ht="19.2">
      <c r="B304" s="33"/>
      <c r="D304" s="141" t="s">
        <v>172</v>
      </c>
      <c r="F304" s="142" t="s">
        <v>3290</v>
      </c>
      <c r="I304" s="143"/>
      <c r="L304" s="33"/>
      <c r="M304" s="144"/>
      <c r="T304" s="54"/>
      <c r="AT304" s="18" t="s">
        <v>172</v>
      </c>
      <c r="AU304" s="18" t="s">
        <v>86</v>
      </c>
    </row>
    <row r="305" spans="2:65" s="1" customFormat="1">
      <c r="B305" s="33"/>
      <c r="D305" s="145" t="s">
        <v>174</v>
      </c>
      <c r="F305" s="146" t="s">
        <v>3292</v>
      </c>
      <c r="I305" s="143"/>
      <c r="L305" s="33"/>
      <c r="M305" s="144"/>
      <c r="T305" s="54"/>
      <c r="AT305" s="18" t="s">
        <v>174</v>
      </c>
      <c r="AU305" s="18" t="s">
        <v>86</v>
      </c>
    </row>
    <row r="306" spans="2:65" s="1" customFormat="1" ht="24.15" customHeight="1">
      <c r="B306" s="33"/>
      <c r="C306" s="167" t="s">
        <v>1688</v>
      </c>
      <c r="D306" s="167" t="s">
        <v>323</v>
      </c>
      <c r="E306" s="168" t="s">
        <v>3293</v>
      </c>
      <c r="F306" s="169" t="s">
        <v>3294</v>
      </c>
      <c r="G306" s="170" t="s">
        <v>2248</v>
      </c>
      <c r="H306" s="171">
        <v>12</v>
      </c>
      <c r="I306" s="172"/>
      <c r="J306" s="173">
        <f>ROUND(I306*H306,2)</f>
        <v>0</v>
      </c>
      <c r="K306" s="169" t="s">
        <v>3077</v>
      </c>
      <c r="L306" s="174"/>
      <c r="M306" s="175" t="s">
        <v>19</v>
      </c>
      <c r="N306" s="176" t="s">
        <v>47</v>
      </c>
      <c r="P306" s="137">
        <f>O306*H306</f>
        <v>0</v>
      </c>
      <c r="Q306" s="137">
        <v>1.6E-2</v>
      </c>
      <c r="R306" s="137">
        <f>Q306*H306</f>
        <v>0.192</v>
      </c>
      <c r="S306" s="137">
        <v>0</v>
      </c>
      <c r="T306" s="138">
        <f>S306*H306</f>
        <v>0</v>
      </c>
      <c r="AR306" s="139" t="s">
        <v>403</v>
      </c>
      <c r="AT306" s="139" t="s">
        <v>323</v>
      </c>
      <c r="AU306" s="139" t="s">
        <v>86</v>
      </c>
      <c r="AY306" s="18" t="s">
        <v>163</v>
      </c>
      <c r="BE306" s="140">
        <f>IF(N306="základní",J306,0)</f>
        <v>0</v>
      </c>
      <c r="BF306" s="140">
        <f>IF(N306="snížená",J306,0)</f>
        <v>0</v>
      </c>
      <c r="BG306" s="140">
        <f>IF(N306="zákl. přenesená",J306,0)</f>
        <v>0</v>
      </c>
      <c r="BH306" s="140">
        <f>IF(N306="sníž. přenesená",J306,0)</f>
        <v>0</v>
      </c>
      <c r="BI306" s="140">
        <f>IF(N306="nulová",J306,0)</f>
        <v>0</v>
      </c>
      <c r="BJ306" s="18" t="s">
        <v>84</v>
      </c>
      <c r="BK306" s="140">
        <f>ROUND(I306*H306,2)</f>
        <v>0</v>
      </c>
      <c r="BL306" s="18" t="s">
        <v>302</v>
      </c>
      <c r="BM306" s="139" t="s">
        <v>3295</v>
      </c>
    </row>
    <row r="307" spans="2:65" s="1" customFormat="1" ht="19.2">
      <c r="B307" s="33"/>
      <c r="D307" s="141" t="s">
        <v>172</v>
      </c>
      <c r="F307" s="142" t="s">
        <v>3294</v>
      </c>
      <c r="I307" s="143"/>
      <c r="L307" s="33"/>
      <c r="M307" s="144"/>
      <c r="T307" s="54"/>
      <c r="AT307" s="18" t="s">
        <v>172</v>
      </c>
      <c r="AU307" s="18" t="s">
        <v>86</v>
      </c>
    </row>
    <row r="308" spans="2:65" s="1" customFormat="1" ht="24.15" customHeight="1">
      <c r="B308" s="33"/>
      <c r="C308" s="128" t="s">
        <v>1668</v>
      </c>
      <c r="D308" s="128" t="s">
        <v>165</v>
      </c>
      <c r="E308" s="129" t="s">
        <v>3296</v>
      </c>
      <c r="F308" s="130" t="s">
        <v>3297</v>
      </c>
      <c r="G308" s="131" t="s">
        <v>168</v>
      </c>
      <c r="H308" s="132">
        <v>36</v>
      </c>
      <c r="I308" s="133"/>
      <c r="J308" s="134">
        <f>ROUND(I308*H308,2)</f>
        <v>0</v>
      </c>
      <c r="K308" s="130" t="s">
        <v>3077</v>
      </c>
      <c r="L308" s="33"/>
      <c r="M308" s="135" t="s">
        <v>19</v>
      </c>
      <c r="N308" s="136" t="s">
        <v>47</v>
      </c>
      <c r="P308" s="137">
        <f>O308*H308</f>
        <v>0</v>
      </c>
      <c r="Q308" s="137">
        <v>0</v>
      </c>
      <c r="R308" s="137">
        <f>Q308*H308</f>
        <v>0</v>
      </c>
      <c r="S308" s="137">
        <v>0</v>
      </c>
      <c r="T308" s="138">
        <f>S308*H308</f>
        <v>0</v>
      </c>
      <c r="AR308" s="139" t="s">
        <v>302</v>
      </c>
      <c r="AT308" s="139" t="s">
        <v>165</v>
      </c>
      <c r="AU308" s="139" t="s">
        <v>86</v>
      </c>
      <c r="AY308" s="18" t="s">
        <v>163</v>
      </c>
      <c r="BE308" s="140">
        <f>IF(N308="základní",J308,0)</f>
        <v>0</v>
      </c>
      <c r="BF308" s="140">
        <f>IF(N308="snížená",J308,0)</f>
        <v>0</v>
      </c>
      <c r="BG308" s="140">
        <f>IF(N308="zákl. přenesená",J308,0)</f>
        <v>0</v>
      </c>
      <c r="BH308" s="140">
        <f>IF(N308="sníž. přenesená",J308,0)</f>
        <v>0</v>
      </c>
      <c r="BI308" s="140">
        <f>IF(N308="nulová",J308,0)</f>
        <v>0</v>
      </c>
      <c r="BJ308" s="18" t="s">
        <v>84</v>
      </c>
      <c r="BK308" s="140">
        <f>ROUND(I308*H308,2)</f>
        <v>0</v>
      </c>
      <c r="BL308" s="18" t="s">
        <v>302</v>
      </c>
      <c r="BM308" s="139" t="s">
        <v>3298</v>
      </c>
    </row>
    <row r="309" spans="2:65" s="1" customFormat="1" ht="19.2">
      <c r="B309" s="33"/>
      <c r="D309" s="141" t="s">
        <v>172</v>
      </c>
      <c r="F309" s="142" t="s">
        <v>3297</v>
      </c>
      <c r="I309" s="143"/>
      <c r="L309" s="33"/>
      <c r="M309" s="144"/>
      <c r="T309" s="54"/>
      <c r="AT309" s="18" t="s">
        <v>172</v>
      </c>
      <c r="AU309" s="18" t="s">
        <v>86</v>
      </c>
    </row>
    <row r="310" spans="2:65" s="1" customFormat="1">
      <c r="B310" s="33"/>
      <c r="D310" s="145" t="s">
        <v>174</v>
      </c>
      <c r="F310" s="146" t="s">
        <v>3299</v>
      </c>
      <c r="I310" s="143"/>
      <c r="L310" s="33"/>
      <c r="M310" s="144"/>
      <c r="T310" s="54"/>
      <c r="AT310" s="18" t="s">
        <v>174</v>
      </c>
      <c r="AU310" s="18" t="s">
        <v>86</v>
      </c>
    </row>
    <row r="311" spans="2:65" s="1" customFormat="1" ht="16.5" customHeight="1">
      <c r="B311" s="33"/>
      <c r="C311" s="167" t="s">
        <v>1673</v>
      </c>
      <c r="D311" s="167" t="s">
        <v>323</v>
      </c>
      <c r="E311" s="168" t="s">
        <v>3300</v>
      </c>
      <c r="F311" s="169" t="s">
        <v>3301</v>
      </c>
      <c r="G311" s="170" t="s">
        <v>168</v>
      </c>
      <c r="H311" s="171">
        <v>36</v>
      </c>
      <c r="I311" s="172"/>
      <c r="J311" s="173">
        <f>ROUND(I311*H311,2)</f>
        <v>0</v>
      </c>
      <c r="K311" s="169" t="s">
        <v>3077</v>
      </c>
      <c r="L311" s="174"/>
      <c r="M311" s="175" t="s">
        <v>19</v>
      </c>
      <c r="N311" s="176" t="s">
        <v>47</v>
      </c>
      <c r="P311" s="137">
        <f>O311*H311</f>
        <v>0</v>
      </c>
      <c r="Q311" s="137">
        <v>2.3E-2</v>
      </c>
      <c r="R311" s="137">
        <f>Q311*H311</f>
        <v>0.82799999999999996</v>
      </c>
      <c r="S311" s="137">
        <v>0</v>
      </c>
      <c r="T311" s="138">
        <f>S311*H311</f>
        <v>0</v>
      </c>
      <c r="AR311" s="139" t="s">
        <v>403</v>
      </c>
      <c r="AT311" s="139" t="s">
        <v>323</v>
      </c>
      <c r="AU311" s="139" t="s">
        <v>86</v>
      </c>
      <c r="AY311" s="18" t="s">
        <v>163</v>
      </c>
      <c r="BE311" s="140">
        <f>IF(N311="základní",J311,0)</f>
        <v>0</v>
      </c>
      <c r="BF311" s="140">
        <f>IF(N311="snížená",J311,0)</f>
        <v>0</v>
      </c>
      <c r="BG311" s="140">
        <f>IF(N311="zákl. přenesená",J311,0)</f>
        <v>0</v>
      </c>
      <c r="BH311" s="140">
        <f>IF(N311="sníž. přenesená",J311,0)</f>
        <v>0</v>
      </c>
      <c r="BI311" s="140">
        <f>IF(N311="nulová",J311,0)</f>
        <v>0</v>
      </c>
      <c r="BJ311" s="18" t="s">
        <v>84</v>
      </c>
      <c r="BK311" s="140">
        <f>ROUND(I311*H311,2)</f>
        <v>0</v>
      </c>
      <c r="BL311" s="18" t="s">
        <v>302</v>
      </c>
      <c r="BM311" s="139" t="s">
        <v>3302</v>
      </c>
    </row>
    <row r="312" spans="2:65" s="1" customFormat="1">
      <c r="B312" s="33"/>
      <c r="D312" s="141" t="s">
        <v>172</v>
      </c>
      <c r="F312" s="142" t="s">
        <v>3301</v>
      </c>
      <c r="I312" s="143"/>
      <c r="L312" s="33"/>
      <c r="M312" s="144"/>
      <c r="T312" s="54"/>
      <c r="AT312" s="18" t="s">
        <v>172</v>
      </c>
      <c r="AU312" s="18" t="s">
        <v>86</v>
      </c>
    </row>
    <row r="313" spans="2:65" s="1" customFormat="1" ht="49.05" customHeight="1">
      <c r="B313" s="33"/>
      <c r="C313" s="128" t="s">
        <v>1719</v>
      </c>
      <c r="D313" s="128" t="s">
        <v>165</v>
      </c>
      <c r="E313" s="129" t="s">
        <v>3303</v>
      </c>
      <c r="F313" s="130" t="s">
        <v>3304</v>
      </c>
      <c r="G313" s="131" t="s">
        <v>168</v>
      </c>
      <c r="H313" s="132">
        <v>1</v>
      </c>
      <c r="I313" s="133"/>
      <c r="J313" s="134">
        <f>ROUND(I313*H313,2)</f>
        <v>0</v>
      </c>
      <c r="K313" s="130" t="s">
        <v>3077</v>
      </c>
      <c r="L313" s="33"/>
      <c r="M313" s="135" t="s">
        <v>19</v>
      </c>
      <c r="N313" s="136" t="s">
        <v>47</v>
      </c>
      <c r="P313" s="137">
        <f>O313*H313</f>
        <v>0</v>
      </c>
      <c r="Q313" s="137">
        <v>0</v>
      </c>
      <c r="R313" s="137">
        <f>Q313*H313</f>
        <v>0</v>
      </c>
      <c r="S313" s="137">
        <v>0</v>
      </c>
      <c r="T313" s="138">
        <f>S313*H313</f>
        <v>0</v>
      </c>
      <c r="AR313" s="139" t="s">
        <v>302</v>
      </c>
      <c r="AT313" s="139" t="s">
        <v>165</v>
      </c>
      <c r="AU313" s="139" t="s">
        <v>86</v>
      </c>
      <c r="AY313" s="18" t="s">
        <v>163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8" t="s">
        <v>84</v>
      </c>
      <c r="BK313" s="140">
        <f>ROUND(I313*H313,2)</f>
        <v>0</v>
      </c>
      <c r="BL313" s="18" t="s">
        <v>302</v>
      </c>
      <c r="BM313" s="139" t="s">
        <v>3305</v>
      </c>
    </row>
    <row r="314" spans="2:65" s="1" customFormat="1" ht="28.8">
      <c r="B314" s="33"/>
      <c r="D314" s="141" t="s">
        <v>172</v>
      </c>
      <c r="F314" s="142" t="s">
        <v>3304</v>
      </c>
      <c r="I314" s="143"/>
      <c r="L314" s="33"/>
      <c r="M314" s="144"/>
      <c r="T314" s="54"/>
      <c r="AT314" s="18" t="s">
        <v>172</v>
      </c>
      <c r="AU314" s="18" t="s">
        <v>86</v>
      </c>
    </row>
    <row r="315" spans="2:65" s="1" customFormat="1">
      <c r="B315" s="33"/>
      <c r="D315" s="145" t="s">
        <v>174</v>
      </c>
      <c r="F315" s="146" t="s">
        <v>3306</v>
      </c>
      <c r="I315" s="143"/>
      <c r="L315" s="33"/>
      <c r="M315" s="144"/>
      <c r="T315" s="54"/>
      <c r="AT315" s="18" t="s">
        <v>174</v>
      </c>
      <c r="AU315" s="18" t="s">
        <v>86</v>
      </c>
    </row>
    <row r="316" spans="2:65" s="1" customFormat="1" ht="37.799999999999997" customHeight="1">
      <c r="B316" s="33"/>
      <c r="C316" s="167" t="s">
        <v>1724</v>
      </c>
      <c r="D316" s="167" t="s">
        <v>323</v>
      </c>
      <c r="E316" s="168" t="s">
        <v>3307</v>
      </c>
      <c r="F316" s="169" t="s">
        <v>3308</v>
      </c>
      <c r="G316" s="170" t="s">
        <v>168</v>
      </c>
      <c r="H316" s="171">
        <v>1</v>
      </c>
      <c r="I316" s="172"/>
      <c r="J316" s="173">
        <f>ROUND(I316*H316,2)</f>
        <v>0</v>
      </c>
      <c r="K316" s="169" t="s">
        <v>3077</v>
      </c>
      <c r="L316" s="174"/>
      <c r="M316" s="175" t="s">
        <v>19</v>
      </c>
      <c r="N316" s="176" t="s">
        <v>47</v>
      </c>
      <c r="P316" s="137">
        <f>O316*H316</f>
        <v>0</v>
      </c>
      <c r="Q316" s="137">
        <v>4.2999999999999997E-2</v>
      </c>
      <c r="R316" s="137">
        <f>Q316*H316</f>
        <v>4.2999999999999997E-2</v>
      </c>
      <c r="S316" s="137">
        <v>0</v>
      </c>
      <c r="T316" s="138">
        <f>S316*H316</f>
        <v>0</v>
      </c>
      <c r="AR316" s="139" t="s">
        <v>403</v>
      </c>
      <c r="AT316" s="139" t="s">
        <v>323</v>
      </c>
      <c r="AU316" s="139" t="s">
        <v>86</v>
      </c>
      <c r="AY316" s="18" t="s">
        <v>163</v>
      </c>
      <c r="BE316" s="140">
        <f>IF(N316="základní",J316,0)</f>
        <v>0</v>
      </c>
      <c r="BF316" s="140">
        <f>IF(N316="snížená",J316,0)</f>
        <v>0</v>
      </c>
      <c r="BG316" s="140">
        <f>IF(N316="zákl. přenesená",J316,0)</f>
        <v>0</v>
      </c>
      <c r="BH316" s="140">
        <f>IF(N316="sníž. přenesená",J316,0)</f>
        <v>0</v>
      </c>
      <c r="BI316" s="140">
        <f>IF(N316="nulová",J316,0)</f>
        <v>0</v>
      </c>
      <c r="BJ316" s="18" t="s">
        <v>84</v>
      </c>
      <c r="BK316" s="140">
        <f>ROUND(I316*H316,2)</f>
        <v>0</v>
      </c>
      <c r="BL316" s="18" t="s">
        <v>302</v>
      </c>
      <c r="BM316" s="139" t="s">
        <v>3309</v>
      </c>
    </row>
    <row r="317" spans="2:65" s="1" customFormat="1" ht="19.2">
      <c r="B317" s="33"/>
      <c r="D317" s="141" t="s">
        <v>172</v>
      </c>
      <c r="F317" s="142" t="s">
        <v>3308</v>
      </c>
      <c r="I317" s="143"/>
      <c r="L317" s="33"/>
      <c r="M317" s="144"/>
      <c r="T317" s="54"/>
      <c r="AT317" s="18" t="s">
        <v>172</v>
      </c>
      <c r="AU317" s="18" t="s">
        <v>86</v>
      </c>
    </row>
    <row r="318" spans="2:65" s="1" customFormat="1" ht="37.799999999999997" customHeight="1">
      <c r="B318" s="33"/>
      <c r="C318" s="128" t="s">
        <v>1792</v>
      </c>
      <c r="D318" s="128" t="s">
        <v>165</v>
      </c>
      <c r="E318" s="129" t="s">
        <v>3310</v>
      </c>
      <c r="F318" s="130" t="s">
        <v>3311</v>
      </c>
      <c r="G318" s="131" t="s">
        <v>168</v>
      </c>
      <c r="H318" s="132">
        <v>36</v>
      </c>
      <c r="I318" s="133"/>
      <c r="J318" s="134">
        <f>ROUND(I318*H318,2)</f>
        <v>0</v>
      </c>
      <c r="K318" s="130" t="s">
        <v>3077</v>
      </c>
      <c r="L318" s="33"/>
      <c r="M318" s="135" t="s">
        <v>19</v>
      </c>
      <c r="N318" s="136" t="s">
        <v>47</v>
      </c>
      <c r="P318" s="137">
        <f>O318*H318</f>
        <v>0</v>
      </c>
      <c r="Q318" s="137">
        <v>0</v>
      </c>
      <c r="R318" s="137">
        <f>Q318*H318</f>
        <v>0</v>
      </c>
      <c r="S318" s="137">
        <v>0</v>
      </c>
      <c r="T318" s="138">
        <f>S318*H318</f>
        <v>0</v>
      </c>
      <c r="AR318" s="139" t="s">
        <v>302</v>
      </c>
      <c r="AT318" s="139" t="s">
        <v>165</v>
      </c>
      <c r="AU318" s="139" t="s">
        <v>86</v>
      </c>
      <c r="AY318" s="18" t="s">
        <v>163</v>
      </c>
      <c r="BE318" s="140">
        <f>IF(N318="základní",J318,0)</f>
        <v>0</v>
      </c>
      <c r="BF318" s="140">
        <f>IF(N318="snížená",J318,0)</f>
        <v>0</v>
      </c>
      <c r="BG318" s="140">
        <f>IF(N318="zákl. přenesená",J318,0)</f>
        <v>0</v>
      </c>
      <c r="BH318" s="140">
        <f>IF(N318="sníž. přenesená",J318,0)</f>
        <v>0</v>
      </c>
      <c r="BI318" s="140">
        <f>IF(N318="nulová",J318,0)</f>
        <v>0</v>
      </c>
      <c r="BJ318" s="18" t="s">
        <v>84</v>
      </c>
      <c r="BK318" s="140">
        <f>ROUND(I318*H318,2)</f>
        <v>0</v>
      </c>
      <c r="BL318" s="18" t="s">
        <v>302</v>
      </c>
      <c r="BM318" s="139" t="s">
        <v>3312</v>
      </c>
    </row>
    <row r="319" spans="2:65" s="1" customFormat="1" ht="19.2">
      <c r="B319" s="33"/>
      <c r="D319" s="141" t="s">
        <v>172</v>
      </c>
      <c r="F319" s="142" t="s">
        <v>3311</v>
      </c>
      <c r="I319" s="143"/>
      <c r="L319" s="33"/>
      <c r="M319" s="144"/>
      <c r="T319" s="54"/>
      <c r="AT319" s="18" t="s">
        <v>172</v>
      </c>
      <c r="AU319" s="18" t="s">
        <v>86</v>
      </c>
    </row>
    <row r="320" spans="2:65" s="1" customFormat="1">
      <c r="B320" s="33"/>
      <c r="D320" s="145" t="s">
        <v>174</v>
      </c>
      <c r="F320" s="146" t="s">
        <v>3313</v>
      </c>
      <c r="I320" s="143"/>
      <c r="L320" s="33"/>
      <c r="M320" s="144"/>
      <c r="T320" s="54"/>
      <c r="AT320" s="18" t="s">
        <v>174</v>
      </c>
      <c r="AU320" s="18" t="s">
        <v>86</v>
      </c>
    </row>
    <row r="321" spans="2:65" s="1" customFormat="1" ht="21.75" customHeight="1">
      <c r="B321" s="33"/>
      <c r="C321" s="167" t="s">
        <v>1796</v>
      </c>
      <c r="D321" s="167" t="s">
        <v>323</v>
      </c>
      <c r="E321" s="168" t="s">
        <v>3314</v>
      </c>
      <c r="F321" s="169" t="s">
        <v>3315</v>
      </c>
      <c r="G321" s="170" t="s">
        <v>168</v>
      </c>
      <c r="H321" s="171">
        <v>36</v>
      </c>
      <c r="I321" s="172"/>
      <c r="J321" s="173">
        <f>ROUND(I321*H321,2)</f>
        <v>0</v>
      </c>
      <c r="K321" s="169" t="s">
        <v>3077</v>
      </c>
      <c r="L321" s="174"/>
      <c r="M321" s="175" t="s">
        <v>19</v>
      </c>
      <c r="N321" s="176" t="s">
        <v>47</v>
      </c>
      <c r="P321" s="137">
        <f>O321*H321</f>
        <v>0</v>
      </c>
      <c r="Q321" s="137">
        <v>1E-3</v>
      </c>
      <c r="R321" s="137">
        <f>Q321*H321</f>
        <v>3.6000000000000004E-2</v>
      </c>
      <c r="S321" s="137">
        <v>0</v>
      </c>
      <c r="T321" s="138">
        <f>S321*H321</f>
        <v>0</v>
      </c>
      <c r="AR321" s="139" t="s">
        <v>403</v>
      </c>
      <c r="AT321" s="139" t="s">
        <v>323</v>
      </c>
      <c r="AU321" s="139" t="s">
        <v>86</v>
      </c>
      <c r="AY321" s="18" t="s">
        <v>163</v>
      </c>
      <c r="BE321" s="140">
        <f>IF(N321="základní",J321,0)</f>
        <v>0</v>
      </c>
      <c r="BF321" s="140">
        <f>IF(N321="snížená",J321,0)</f>
        <v>0</v>
      </c>
      <c r="BG321" s="140">
        <f>IF(N321="zákl. přenesená",J321,0)</f>
        <v>0</v>
      </c>
      <c r="BH321" s="140">
        <f>IF(N321="sníž. přenesená",J321,0)</f>
        <v>0</v>
      </c>
      <c r="BI321" s="140">
        <f>IF(N321="nulová",J321,0)</f>
        <v>0</v>
      </c>
      <c r="BJ321" s="18" t="s">
        <v>84</v>
      </c>
      <c r="BK321" s="140">
        <f>ROUND(I321*H321,2)</f>
        <v>0</v>
      </c>
      <c r="BL321" s="18" t="s">
        <v>302</v>
      </c>
      <c r="BM321" s="139" t="s">
        <v>3316</v>
      </c>
    </row>
    <row r="322" spans="2:65" s="1" customFormat="1">
      <c r="B322" s="33"/>
      <c r="D322" s="141" t="s">
        <v>172</v>
      </c>
      <c r="F322" s="142" t="s">
        <v>3315</v>
      </c>
      <c r="I322" s="143"/>
      <c r="L322" s="33"/>
      <c r="M322" s="144"/>
      <c r="T322" s="54"/>
      <c r="AT322" s="18" t="s">
        <v>172</v>
      </c>
      <c r="AU322" s="18" t="s">
        <v>86</v>
      </c>
    </row>
    <row r="323" spans="2:65" s="1" customFormat="1" ht="24.15" customHeight="1">
      <c r="B323" s="33"/>
      <c r="C323" s="128" t="s">
        <v>1770</v>
      </c>
      <c r="D323" s="128" t="s">
        <v>165</v>
      </c>
      <c r="E323" s="129" t="s">
        <v>3317</v>
      </c>
      <c r="F323" s="130" t="s">
        <v>3318</v>
      </c>
      <c r="G323" s="131" t="s">
        <v>168</v>
      </c>
      <c r="H323" s="132">
        <v>1</v>
      </c>
      <c r="I323" s="133"/>
      <c r="J323" s="134">
        <f>ROUND(I323*H323,2)</f>
        <v>0</v>
      </c>
      <c r="K323" s="130" t="s">
        <v>3077</v>
      </c>
      <c r="L323" s="33"/>
      <c r="M323" s="135" t="s">
        <v>19</v>
      </c>
      <c r="N323" s="136" t="s">
        <v>47</v>
      </c>
      <c r="P323" s="137">
        <f>O323*H323</f>
        <v>0</v>
      </c>
      <c r="Q323" s="137">
        <v>0</v>
      </c>
      <c r="R323" s="137">
        <f>Q323*H323</f>
        <v>0</v>
      </c>
      <c r="S323" s="137">
        <v>0</v>
      </c>
      <c r="T323" s="138">
        <f>S323*H323</f>
        <v>0</v>
      </c>
      <c r="AR323" s="139" t="s">
        <v>302</v>
      </c>
      <c r="AT323" s="139" t="s">
        <v>165</v>
      </c>
      <c r="AU323" s="139" t="s">
        <v>86</v>
      </c>
      <c r="AY323" s="18" t="s">
        <v>163</v>
      </c>
      <c r="BE323" s="140">
        <f>IF(N323="základní",J323,0)</f>
        <v>0</v>
      </c>
      <c r="BF323" s="140">
        <f>IF(N323="snížená",J323,0)</f>
        <v>0</v>
      </c>
      <c r="BG323" s="140">
        <f>IF(N323="zákl. přenesená",J323,0)</f>
        <v>0</v>
      </c>
      <c r="BH323" s="140">
        <f>IF(N323="sníž. přenesená",J323,0)</f>
        <v>0</v>
      </c>
      <c r="BI323" s="140">
        <f>IF(N323="nulová",J323,0)</f>
        <v>0</v>
      </c>
      <c r="BJ323" s="18" t="s">
        <v>84</v>
      </c>
      <c r="BK323" s="140">
        <f>ROUND(I323*H323,2)</f>
        <v>0</v>
      </c>
      <c r="BL323" s="18" t="s">
        <v>302</v>
      </c>
      <c r="BM323" s="139" t="s">
        <v>3319</v>
      </c>
    </row>
    <row r="324" spans="2:65" s="1" customFormat="1" ht="19.2">
      <c r="B324" s="33"/>
      <c r="D324" s="141" t="s">
        <v>172</v>
      </c>
      <c r="F324" s="142" t="s">
        <v>3318</v>
      </c>
      <c r="I324" s="143"/>
      <c r="L324" s="33"/>
      <c r="M324" s="144"/>
      <c r="T324" s="54"/>
      <c r="AT324" s="18" t="s">
        <v>172</v>
      </c>
      <c r="AU324" s="18" t="s">
        <v>86</v>
      </c>
    </row>
    <row r="325" spans="2:65" s="1" customFormat="1">
      <c r="B325" s="33"/>
      <c r="D325" s="145" t="s">
        <v>174</v>
      </c>
      <c r="F325" s="146" t="s">
        <v>3320</v>
      </c>
      <c r="I325" s="143"/>
      <c r="L325" s="33"/>
      <c r="M325" s="144"/>
      <c r="T325" s="54"/>
      <c r="AT325" s="18" t="s">
        <v>174</v>
      </c>
      <c r="AU325" s="18" t="s">
        <v>86</v>
      </c>
    </row>
    <row r="326" spans="2:65" s="1" customFormat="1" ht="33" customHeight="1">
      <c r="B326" s="33"/>
      <c r="C326" s="128" t="s">
        <v>1775</v>
      </c>
      <c r="D326" s="128" t="s">
        <v>165</v>
      </c>
      <c r="E326" s="129" t="s">
        <v>3321</v>
      </c>
      <c r="F326" s="130" t="s">
        <v>3322</v>
      </c>
      <c r="G326" s="131" t="s">
        <v>168</v>
      </c>
      <c r="H326" s="132">
        <v>1</v>
      </c>
      <c r="I326" s="133"/>
      <c r="J326" s="134">
        <f>ROUND(I326*H326,2)</f>
        <v>0</v>
      </c>
      <c r="K326" s="130" t="s">
        <v>3077</v>
      </c>
      <c r="L326" s="33"/>
      <c r="M326" s="135" t="s">
        <v>19</v>
      </c>
      <c r="N326" s="136" t="s">
        <v>47</v>
      </c>
      <c r="P326" s="137">
        <f>O326*H326</f>
        <v>0</v>
      </c>
      <c r="Q326" s="137">
        <v>0</v>
      </c>
      <c r="R326" s="137">
        <f>Q326*H326</f>
        <v>0</v>
      </c>
      <c r="S326" s="137">
        <v>0</v>
      </c>
      <c r="T326" s="138">
        <f>S326*H326</f>
        <v>0</v>
      </c>
      <c r="AR326" s="139" t="s">
        <v>302</v>
      </c>
      <c r="AT326" s="139" t="s">
        <v>165</v>
      </c>
      <c r="AU326" s="139" t="s">
        <v>86</v>
      </c>
      <c r="AY326" s="18" t="s">
        <v>163</v>
      </c>
      <c r="BE326" s="140">
        <f>IF(N326="základní",J326,0)</f>
        <v>0</v>
      </c>
      <c r="BF326" s="140">
        <f>IF(N326="snížená",J326,0)</f>
        <v>0</v>
      </c>
      <c r="BG326" s="140">
        <f>IF(N326="zákl. přenesená",J326,0)</f>
        <v>0</v>
      </c>
      <c r="BH326" s="140">
        <f>IF(N326="sníž. přenesená",J326,0)</f>
        <v>0</v>
      </c>
      <c r="BI326" s="140">
        <f>IF(N326="nulová",J326,0)</f>
        <v>0</v>
      </c>
      <c r="BJ326" s="18" t="s">
        <v>84</v>
      </c>
      <c r="BK326" s="140">
        <f>ROUND(I326*H326,2)</f>
        <v>0</v>
      </c>
      <c r="BL326" s="18" t="s">
        <v>302</v>
      </c>
      <c r="BM326" s="139" t="s">
        <v>3323</v>
      </c>
    </row>
    <row r="327" spans="2:65" s="1" customFormat="1" ht="19.2">
      <c r="B327" s="33"/>
      <c r="D327" s="141" t="s">
        <v>172</v>
      </c>
      <c r="F327" s="142" t="s">
        <v>3322</v>
      </c>
      <c r="I327" s="143"/>
      <c r="L327" s="33"/>
      <c r="M327" s="144"/>
      <c r="T327" s="54"/>
      <c r="AT327" s="18" t="s">
        <v>172</v>
      </c>
      <c r="AU327" s="18" t="s">
        <v>86</v>
      </c>
    </row>
    <row r="328" spans="2:65" s="1" customFormat="1">
      <c r="B328" s="33"/>
      <c r="D328" s="145" t="s">
        <v>174</v>
      </c>
      <c r="F328" s="146" t="s">
        <v>3324</v>
      </c>
      <c r="I328" s="143"/>
      <c r="L328" s="33"/>
      <c r="M328" s="144"/>
      <c r="T328" s="54"/>
      <c r="AT328" s="18" t="s">
        <v>174</v>
      </c>
      <c r="AU328" s="18" t="s">
        <v>86</v>
      </c>
    </row>
    <row r="329" spans="2:65" s="1" customFormat="1" ht="24.15" customHeight="1">
      <c r="B329" s="33"/>
      <c r="C329" s="167" t="s">
        <v>1781</v>
      </c>
      <c r="D329" s="167" t="s">
        <v>323</v>
      </c>
      <c r="E329" s="168" t="s">
        <v>3325</v>
      </c>
      <c r="F329" s="169" t="s">
        <v>3326</v>
      </c>
      <c r="G329" s="170" t="s">
        <v>168</v>
      </c>
      <c r="H329" s="171">
        <v>1</v>
      </c>
      <c r="I329" s="172"/>
      <c r="J329" s="173">
        <f>ROUND(I329*H329,2)</f>
        <v>0</v>
      </c>
      <c r="K329" s="169" t="s">
        <v>3077</v>
      </c>
      <c r="L329" s="174"/>
      <c r="M329" s="175" t="s">
        <v>19</v>
      </c>
      <c r="N329" s="176" t="s">
        <v>47</v>
      </c>
      <c r="P329" s="137">
        <f>O329*H329</f>
        <v>0</v>
      </c>
      <c r="Q329" s="137">
        <v>2.5000000000000001E-4</v>
      </c>
      <c r="R329" s="137">
        <f>Q329*H329</f>
        <v>2.5000000000000001E-4</v>
      </c>
      <c r="S329" s="137">
        <v>0</v>
      </c>
      <c r="T329" s="138">
        <f>S329*H329</f>
        <v>0</v>
      </c>
      <c r="AR329" s="139" t="s">
        <v>403</v>
      </c>
      <c r="AT329" s="139" t="s">
        <v>323</v>
      </c>
      <c r="AU329" s="139" t="s">
        <v>86</v>
      </c>
      <c r="AY329" s="18" t="s">
        <v>163</v>
      </c>
      <c r="BE329" s="140">
        <f>IF(N329="základní",J329,0)</f>
        <v>0</v>
      </c>
      <c r="BF329" s="140">
        <f>IF(N329="snížená",J329,0)</f>
        <v>0</v>
      </c>
      <c r="BG329" s="140">
        <f>IF(N329="zákl. přenesená",J329,0)</f>
        <v>0</v>
      </c>
      <c r="BH329" s="140">
        <f>IF(N329="sníž. přenesená",J329,0)</f>
        <v>0</v>
      </c>
      <c r="BI329" s="140">
        <f>IF(N329="nulová",J329,0)</f>
        <v>0</v>
      </c>
      <c r="BJ329" s="18" t="s">
        <v>84</v>
      </c>
      <c r="BK329" s="140">
        <f>ROUND(I329*H329,2)</f>
        <v>0</v>
      </c>
      <c r="BL329" s="18" t="s">
        <v>302</v>
      </c>
      <c r="BM329" s="139" t="s">
        <v>3327</v>
      </c>
    </row>
    <row r="330" spans="2:65" s="1" customFormat="1">
      <c r="B330" s="33"/>
      <c r="D330" s="141" t="s">
        <v>172</v>
      </c>
      <c r="F330" s="142" t="s">
        <v>3326</v>
      </c>
      <c r="I330" s="143"/>
      <c r="L330" s="33"/>
      <c r="M330" s="144"/>
      <c r="T330" s="54"/>
      <c r="AT330" s="18" t="s">
        <v>172</v>
      </c>
      <c r="AU330" s="18" t="s">
        <v>86</v>
      </c>
    </row>
    <row r="331" spans="2:65" s="1" customFormat="1" ht="37.799999999999997" customHeight="1">
      <c r="B331" s="33"/>
      <c r="C331" s="128" t="s">
        <v>1762</v>
      </c>
      <c r="D331" s="128" t="s">
        <v>165</v>
      </c>
      <c r="E331" s="129" t="s">
        <v>3328</v>
      </c>
      <c r="F331" s="130" t="s">
        <v>3329</v>
      </c>
      <c r="G331" s="131" t="s">
        <v>168</v>
      </c>
      <c r="H331" s="132">
        <v>1</v>
      </c>
      <c r="I331" s="133"/>
      <c r="J331" s="134">
        <f>ROUND(I331*H331,2)</f>
        <v>0</v>
      </c>
      <c r="K331" s="130" t="s">
        <v>3077</v>
      </c>
      <c r="L331" s="33"/>
      <c r="M331" s="135" t="s">
        <v>19</v>
      </c>
      <c r="N331" s="136" t="s">
        <v>47</v>
      </c>
      <c r="P331" s="137">
        <f>O331*H331</f>
        <v>0</v>
      </c>
      <c r="Q331" s="137">
        <v>0</v>
      </c>
      <c r="R331" s="137">
        <f>Q331*H331</f>
        <v>0</v>
      </c>
      <c r="S331" s="137">
        <v>0</v>
      </c>
      <c r="T331" s="138">
        <f>S331*H331</f>
        <v>0</v>
      </c>
      <c r="AR331" s="139" t="s">
        <v>302</v>
      </c>
      <c r="AT331" s="139" t="s">
        <v>165</v>
      </c>
      <c r="AU331" s="139" t="s">
        <v>86</v>
      </c>
      <c r="AY331" s="18" t="s">
        <v>163</v>
      </c>
      <c r="BE331" s="140">
        <f>IF(N331="základní",J331,0)</f>
        <v>0</v>
      </c>
      <c r="BF331" s="140">
        <f>IF(N331="snížená",J331,0)</f>
        <v>0</v>
      </c>
      <c r="BG331" s="140">
        <f>IF(N331="zákl. přenesená",J331,0)</f>
        <v>0</v>
      </c>
      <c r="BH331" s="140">
        <f>IF(N331="sníž. přenesená",J331,0)</f>
        <v>0</v>
      </c>
      <c r="BI331" s="140">
        <f>IF(N331="nulová",J331,0)</f>
        <v>0</v>
      </c>
      <c r="BJ331" s="18" t="s">
        <v>84</v>
      </c>
      <c r="BK331" s="140">
        <f>ROUND(I331*H331,2)</f>
        <v>0</v>
      </c>
      <c r="BL331" s="18" t="s">
        <v>302</v>
      </c>
      <c r="BM331" s="139" t="s">
        <v>3330</v>
      </c>
    </row>
    <row r="332" spans="2:65" s="1" customFormat="1" ht="19.2">
      <c r="B332" s="33"/>
      <c r="D332" s="141" t="s">
        <v>172</v>
      </c>
      <c r="F332" s="142" t="s">
        <v>3329</v>
      </c>
      <c r="I332" s="143"/>
      <c r="L332" s="33"/>
      <c r="M332" s="144"/>
      <c r="T332" s="54"/>
      <c r="AT332" s="18" t="s">
        <v>172</v>
      </c>
      <c r="AU332" s="18" t="s">
        <v>86</v>
      </c>
    </row>
    <row r="333" spans="2:65" s="1" customFormat="1">
      <c r="B333" s="33"/>
      <c r="D333" s="145" t="s">
        <v>174</v>
      </c>
      <c r="F333" s="146" t="s">
        <v>3331</v>
      </c>
      <c r="I333" s="143"/>
      <c r="L333" s="33"/>
      <c r="M333" s="144"/>
      <c r="T333" s="54"/>
      <c r="AT333" s="18" t="s">
        <v>174</v>
      </c>
      <c r="AU333" s="18" t="s">
        <v>86</v>
      </c>
    </row>
    <row r="334" spans="2:65" s="1" customFormat="1" ht="24.15" customHeight="1">
      <c r="B334" s="33"/>
      <c r="C334" s="128" t="s">
        <v>1752</v>
      </c>
      <c r="D334" s="128" t="s">
        <v>165</v>
      </c>
      <c r="E334" s="129" t="s">
        <v>3332</v>
      </c>
      <c r="F334" s="130" t="s">
        <v>3333</v>
      </c>
      <c r="G334" s="131" t="s">
        <v>168</v>
      </c>
      <c r="H334" s="132">
        <v>1</v>
      </c>
      <c r="I334" s="133"/>
      <c r="J334" s="134">
        <f>ROUND(I334*H334,2)</f>
        <v>0</v>
      </c>
      <c r="K334" s="130" t="s">
        <v>3077</v>
      </c>
      <c r="L334" s="33"/>
      <c r="M334" s="135" t="s">
        <v>19</v>
      </c>
      <c r="N334" s="136" t="s">
        <v>47</v>
      </c>
      <c r="P334" s="137">
        <f>O334*H334</f>
        <v>0</v>
      </c>
      <c r="Q334" s="137">
        <v>0</v>
      </c>
      <c r="R334" s="137">
        <f>Q334*H334</f>
        <v>0</v>
      </c>
      <c r="S334" s="137">
        <v>0</v>
      </c>
      <c r="T334" s="138">
        <f>S334*H334</f>
        <v>0</v>
      </c>
      <c r="AR334" s="139" t="s">
        <v>302</v>
      </c>
      <c r="AT334" s="139" t="s">
        <v>165</v>
      </c>
      <c r="AU334" s="139" t="s">
        <v>86</v>
      </c>
      <c r="AY334" s="18" t="s">
        <v>163</v>
      </c>
      <c r="BE334" s="140">
        <f>IF(N334="základní",J334,0)</f>
        <v>0</v>
      </c>
      <c r="BF334" s="140">
        <f>IF(N334="snížená",J334,0)</f>
        <v>0</v>
      </c>
      <c r="BG334" s="140">
        <f>IF(N334="zákl. přenesená",J334,0)</f>
        <v>0</v>
      </c>
      <c r="BH334" s="140">
        <f>IF(N334="sníž. přenesená",J334,0)</f>
        <v>0</v>
      </c>
      <c r="BI334" s="140">
        <f>IF(N334="nulová",J334,0)</f>
        <v>0</v>
      </c>
      <c r="BJ334" s="18" t="s">
        <v>84</v>
      </c>
      <c r="BK334" s="140">
        <f>ROUND(I334*H334,2)</f>
        <v>0</v>
      </c>
      <c r="BL334" s="18" t="s">
        <v>302</v>
      </c>
      <c r="BM334" s="139" t="s">
        <v>3334</v>
      </c>
    </row>
    <row r="335" spans="2:65" s="1" customFormat="1" ht="19.2">
      <c r="B335" s="33"/>
      <c r="D335" s="141" t="s">
        <v>172</v>
      </c>
      <c r="F335" s="142" t="s">
        <v>3333</v>
      </c>
      <c r="I335" s="143"/>
      <c r="L335" s="33"/>
      <c r="M335" s="144"/>
      <c r="T335" s="54"/>
      <c r="AT335" s="18" t="s">
        <v>172</v>
      </c>
      <c r="AU335" s="18" t="s">
        <v>86</v>
      </c>
    </row>
    <row r="336" spans="2:65" s="1" customFormat="1">
      <c r="B336" s="33"/>
      <c r="D336" s="145" t="s">
        <v>174</v>
      </c>
      <c r="F336" s="146" t="s">
        <v>3335</v>
      </c>
      <c r="I336" s="143"/>
      <c r="L336" s="33"/>
      <c r="M336" s="144"/>
      <c r="T336" s="54"/>
      <c r="AT336" s="18" t="s">
        <v>174</v>
      </c>
      <c r="AU336" s="18" t="s">
        <v>86</v>
      </c>
    </row>
    <row r="337" spans="2:65" s="1" customFormat="1" ht="44.25" customHeight="1">
      <c r="B337" s="33"/>
      <c r="C337" s="128" t="s">
        <v>666</v>
      </c>
      <c r="D337" s="128" t="s">
        <v>165</v>
      </c>
      <c r="E337" s="129" t="s">
        <v>3336</v>
      </c>
      <c r="F337" s="130" t="s">
        <v>3337</v>
      </c>
      <c r="G337" s="131" t="s">
        <v>168</v>
      </c>
      <c r="H337" s="132">
        <v>3</v>
      </c>
      <c r="I337" s="133"/>
      <c r="J337" s="134">
        <f>ROUND(I337*H337,2)</f>
        <v>0</v>
      </c>
      <c r="K337" s="130" t="s">
        <v>3000</v>
      </c>
      <c r="L337" s="33"/>
      <c r="M337" s="135" t="s">
        <v>19</v>
      </c>
      <c r="N337" s="136" t="s">
        <v>47</v>
      </c>
      <c r="P337" s="137">
        <f>O337*H337</f>
        <v>0</v>
      </c>
      <c r="Q337" s="137">
        <v>0</v>
      </c>
      <c r="R337" s="137">
        <f>Q337*H337</f>
        <v>0</v>
      </c>
      <c r="S337" s="137">
        <v>0</v>
      </c>
      <c r="T337" s="138">
        <f>S337*H337</f>
        <v>0</v>
      </c>
      <c r="AR337" s="139" t="s">
        <v>302</v>
      </c>
      <c r="AT337" s="139" t="s">
        <v>165</v>
      </c>
      <c r="AU337" s="139" t="s">
        <v>86</v>
      </c>
      <c r="AY337" s="18" t="s">
        <v>163</v>
      </c>
      <c r="BE337" s="140">
        <f>IF(N337="základní",J337,0)</f>
        <v>0</v>
      </c>
      <c r="BF337" s="140">
        <f>IF(N337="snížená",J337,0)</f>
        <v>0</v>
      </c>
      <c r="BG337" s="140">
        <f>IF(N337="zákl. přenesená",J337,0)</f>
        <v>0</v>
      </c>
      <c r="BH337" s="140">
        <f>IF(N337="sníž. přenesená",J337,0)</f>
        <v>0</v>
      </c>
      <c r="BI337" s="140">
        <f>IF(N337="nulová",J337,0)</f>
        <v>0</v>
      </c>
      <c r="BJ337" s="18" t="s">
        <v>84</v>
      </c>
      <c r="BK337" s="140">
        <f>ROUND(I337*H337,2)</f>
        <v>0</v>
      </c>
      <c r="BL337" s="18" t="s">
        <v>302</v>
      </c>
      <c r="BM337" s="139" t="s">
        <v>3338</v>
      </c>
    </row>
    <row r="338" spans="2:65" s="1" customFormat="1" ht="28.8">
      <c r="B338" s="33"/>
      <c r="D338" s="141" t="s">
        <v>172</v>
      </c>
      <c r="F338" s="142" t="s">
        <v>3337</v>
      </c>
      <c r="I338" s="143"/>
      <c r="L338" s="33"/>
      <c r="M338" s="144"/>
      <c r="T338" s="54"/>
      <c r="AT338" s="18" t="s">
        <v>172</v>
      </c>
      <c r="AU338" s="18" t="s">
        <v>86</v>
      </c>
    </row>
    <row r="339" spans="2:65" s="1" customFormat="1">
      <c r="B339" s="33"/>
      <c r="D339" s="145" t="s">
        <v>174</v>
      </c>
      <c r="F339" s="146" t="s">
        <v>3339</v>
      </c>
      <c r="I339" s="143"/>
      <c r="L339" s="33"/>
      <c r="M339" s="144"/>
      <c r="T339" s="54"/>
      <c r="AT339" s="18" t="s">
        <v>174</v>
      </c>
      <c r="AU339" s="18" t="s">
        <v>86</v>
      </c>
    </row>
    <row r="340" spans="2:65" s="1" customFormat="1" ht="33" customHeight="1">
      <c r="B340" s="33"/>
      <c r="C340" s="128" t="s">
        <v>1731</v>
      </c>
      <c r="D340" s="128" t="s">
        <v>165</v>
      </c>
      <c r="E340" s="129" t="s">
        <v>3340</v>
      </c>
      <c r="F340" s="130" t="s">
        <v>3341</v>
      </c>
      <c r="G340" s="131" t="s">
        <v>202</v>
      </c>
      <c r="H340" s="132">
        <v>13</v>
      </c>
      <c r="I340" s="133"/>
      <c r="J340" s="134">
        <f>ROUND(I340*H340,2)</f>
        <v>0</v>
      </c>
      <c r="K340" s="130" t="s">
        <v>3077</v>
      </c>
      <c r="L340" s="33"/>
      <c r="M340" s="135" t="s">
        <v>19</v>
      </c>
      <c r="N340" s="136" t="s">
        <v>47</v>
      </c>
      <c r="P340" s="137">
        <f>O340*H340</f>
        <v>0</v>
      </c>
      <c r="Q340" s="137">
        <v>0</v>
      </c>
      <c r="R340" s="137">
        <f>Q340*H340</f>
        <v>0</v>
      </c>
      <c r="S340" s="137">
        <v>0</v>
      </c>
      <c r="T340" s="138">
        <f>S340*H340</f>
        <v>0</v>
      </c>
      <c r="AR340" s="139" t="s">
        <v>302</v>
      </c>
      <c r="AT340" s="139" t="s">
        <v>165</v>
      </c>
      <c r="AU340" s="139" t="s">
        <v>86</v>
      </c>
      <c r="AY340" s="18" t="s">
        <v>163</v>
      </c>
      <c r="BE340" s="140">
        <f>IF(N340="základní",J340,0)</f>
        <v>0</v>
      </c>
      <c r="BF340" s="140">
        <f>IF(N340="snížená",J340,0)</f>
        <v>0</v>
      </c>
      <c r="BG340" s="140">
        <f>IF(N340="zákl. přenesená",J340,0)</f>
        <v>0</v>
      </c>
      <c r="BH340" s="140">
        <f>IF(N340="sníž. přenesená",J340,0)</f>
        <v>0</v>
      </c>
      <c r="BI340" s="140">
        <f>IF(N340="nulová",J340,0)</f>
        <v>0</v>
      </c>
      <c r="BJ340" s="18" t="s">
        <v>84</v>
      </c>
      <c r="BK340" s="140">
        <f>ROUND(I340*H340,2)</f>
        <v>0</v>
      </c>
      <c r="BL340" s="18" t="s">
        <v>302</v>
      </c>
      <c r="BM340" s="139" t="s">
        <v>3342</v>
      </c>
    </row>
    <row r="341" spans="2:65" s="1" customFormat="1" ht="19.2">
      <c r="B341" s="33"/>
      <c r="D341" s="141" t="s">
        <v>172</v>
      </c>
      <c r="F341" s="142" t="s">
        <v>3341</v>
      </c>
      <c r="I341" s="143"/>
      <c r="L341" s="33"/>
      <c r="M341" s="144"/>
      <c r="T341" s="54"/>
      <c r="AT341" s="18" t="s">
        <v>172</v>
      </c>
      <c r="AU341" s="18" t="s">
        <v>86</v>
      </c>
    </row>
    <row r="342" spans="2:65" s="1" customFormat="1">
      <c r="B342" s="33"/>
      <c r="D342" s="145" t="s">
        <v>174</v>
      </c>
      <c r="F342" s="146" t="s">
        <v>3343</v>
      </c>
      <c r="I342" s="143"/>
      <c r="L342" s="33"/>
      <c r="M342" s="144"/>
      <c r="T342" s="54"/>
      <c r="AT342" s="18" t="s">
        <v>174</v>
      </c>
      <c r="AU342" s="18" t="s">
        <v>86</v>
      </c>
    </row>
    <row r="343" spans="2:65" s="1" customFormat="1" ht="16.5" customHeight="1">
      <c r="B343" s="33"/>
      <c r="C343" s="167" t="s">
        <v>1737</v>
      </c>
      <c r="D343" s="167" t="s">
        <v>323</v>
      </c>
      <c r="E343" s="168" t="s">
        <v>3344</v>
      </c>
      <c r="F343" s="169" t="s">
        <v>3345</v>
      </c>
      <c r="G343" s="170" t="s">
        <v>202</v>
      </c>
      <c r="H343" s="171">
        <v>13</v>
      </c>
      <c r="I343" s="172"/>
      <c r="J343" s="173">
        <f>ROUND(I343*H343,2)</f>
        <v>0</v>
      </c>
      <c r="K343" s="169" t="s">
        <v>19</v>
      </c>
      <c r="L343" s="174"/>
      <c r="M343" s="175" t="s">
        <v>19</v>
      </c>
      <c r="N343" s="176" t="s">
        <v>47</v>
      </c>
      <c r="P343" s="137">
        <f>O343*H343</f>
        <v>0</v>
      </c>
      <c r="Q343" s="137">
        <v>0</v>
      </c>
      <c r="R343" s="137">
        <f>Q343*H343</f>
        <v>0</v>
      </c>
      <c r="S343" s="137">
        <v>0</v>
      </c>
      <c r="T343" s="138">
        <f>S343*H343</f>
        <v>0</v>
      </c>
      <c r="AR343" s="139" t="s">
        <v>403</v>
      </c>
      <c r="AT343" s="139" t="s">
        <v>323</v>
      </c>
      <c r="AU343" s="139" t="s">
        <v>86</v>
      </c>
      <c r="AY343" s="18" t="s">
        <v>163</v>
      </c>
      <c r="BE343" s="140">
        <f>IF(N343="základní",J343,0)</f>
        <v>0</v>
      </c>
      <c r="BF343" s="140">
        <f>IF(N343="snížená",J343,0)</f>
        <v>0</v>
      </c>
      <c r="BG343" s="140">
        <f>IF(N343="zákl. přenesená",J343,0)</f>
        <v>0</v>
      </c>
      <c r="BH343" s="140">
        <f>IF(N343="sníž. přenesená",J343,0)</f>
        <v>0</v>
      </c>
      <c r="BI343" s="140">
        <f>IF(N343="nulová",J343,0)</f>
        <v>0</v>
      </c>
      <c r="BJ343" s="18" t="s">
        <v>84</v>
      </c>
      <c r="BK343" s="140">
        <f>ROUND(I343*H343,2)</f>
        <v>0</v>
      </c>
      <c r="BL343" s="18" t="s">
        <v>302</v>
      </c>
      <c r="BM343" s="139" t="s">
        <v>3346</v>
      </c>
    </row>
    <row r="344" spans="2:65" s="1" customFormat="1">
      <c r="B344" s="33"/>
      <c r="D344" s="141" t="s">
        <v>172</v>
      </c>
      <c r="F344" s="142" t="s">
        <v>3345</v>
      </c>
      <c r="I344" s="143"/>
      <c r="L344" s="33"/>
      <c r="M344" s="144"/>
      <c r="T344" s="54"/>
      <c r="AT344" s="18" t="s">
        <v>172</v>
      </c>
      <c r="AU344" s="18" t="s">
        <v>86</v>
      </c>
    </row>
    <row r="345" spans="2:65" s="1" customFormat="1" ht="16.5" customHeight="1">
      <c r="B345" s="33"/>
      <c r="C345" s="167" t="s">
        <v>1745</v>
      </c>
      <c r="D345" s="167" t="s">
        <v>323</v>
      </c>
      <c r="E345" s="168" t="s">
        <v>3347</v>
      </c>
      <c r="F345" s="169" t="s">
        <v>3348</v>
      </c>
      <c r="G345" s="170" t="s">
        <v>202</v>
      </c>
      <c r="H345" s="171">
        <v>13</v>
      </c>
      <c r="I345" s="172"/>
      <c r="J345" s="173">
        <f>ROUND(I345*H345,2)</f>
        <v>0</v>
      </c>
      <c r="K345" s="169" t="s">
        <v>19</v>
      </c>
      <c r="L345" s="174"/>
      <c r="M345" s="175" t="s">
        <v>19</v>
      </c>
      <c r="N345" s="176" t="s">
        <v>47</v>
      </c>
      <c r="P345" s="137">
        <f>O345*H345</f>
        <v>0</v>
      </c>
      <c r="Q345" s="137">
        <v>0</v>
      </c>
      <c r="R345" s="137">
        <f>Q345*H345</f>
        <v>0</v>
      </c>
      <c r="S345" s="137">
        <v>0</v>
      </c>
      <c r="T345" s="138">
        <f>S345*H345</f>
        <v>0</v>
      </c>
      <c r="AR345" s="139" t="s">
        <v>403</v>
      </c>
      <c r="AT345" s="139" t="s">
        <v>323</v>
      </c>
      <c r="AU345" s="139" t="s">
        <v>86</v>
      </c>
      <c r="AY345" s="18" t="s">
        <v>163</v>
      </c>
      <c r="BE345" s="140">
        <f>IF(N345="základní",J345,0)</f>
        <v>0</v>
      </c>
      <c r="BF345" s="140">
        <f>IF(N345="snížená",J345,0)</f>
        <v>0</v>
      </c>
      <c r="BG345" s="140">
        <f>IF(N345="zákl. přenesená",J345,0)</f>
        <v>0</v>
      </c>
      <c r="BH345" s="140">
        <f>IF(N345="sníž. přenesená",J345,0)</f>
        <v>0</v>
      </c>
      <c r="BI345" s="140">
        <f>IF(N345="nulová",J345,0)</f>
        <v>0</v>
      </c>
      <c r="BJ345" s="18" t="s">
        <v>84</v>
      </c>
      <c r="BK345" s="140">
        <f>ROUND(I345*H345,2)</f>
        <v>0</v>
      </c>
      <c r="BL345" s="18" t="s">
        <v>302</v>
      </c>
      <c r="BM345" s="139" t="s">
        <v>3349</v>
      </c>
    </row>
    <row r="346" spans="2:65" s="1" customFormat="1">
      <c r="B346" s="33"/>
      <c r="D346" s="141" t="s">
        <v>172</v>
      </c>
      <c r="F346" s="142" t="s">
        <v>3348</v>
      </c>
      <c r="I346" s="143"/>
      <c r="L346" s="33"/>
      <c r="M346" s="144"/>
      <c r="T346" s="54"/>
      <c r="AT346" s="18" t="s">
        <v>172</v>
      </c>
      <c r="AU346" s="18" t="s">
        <v>86</v>
      </c>
    </row>
    <row r="347" spans="2:65" s="1" customFormat="1" ht="16.5" customHeight="1">
      <c r="B347" s="33"/>
      <c r="C347" s="128" t="s">
        <v>721</v>
      </c>
      <c r="D347" s="128" t="s">
        <v>165</v>
      </c>
      <c r="E347" s="129" t="s">
        <v>3350</v>
      </c>
      <c r="F347" s="130" t="s">
        <v>3351</v>
      </c>
      <c r="G347" s="131" t="s">
        <v>2159</v>
      </c>
      <c r="H347" s="132">
        <v>1</v>
      </c>
      <c r="I347" s="133"/>
      <c r="J347" s="134">
        <f>ROUND(I347*H347,2)</f>
        <v>0</v>
      </c>
      <c r="K347" s="130" t="s">
        <v>19</v>
      </c>
      <c r="L347" s="33"/>
      <c r="M347" s="135" t="s">
        <v>19</v>
      </c>
      <c r="N347" s="136" t="s">
        <v>47</v>
      </c>
      <c r="P347" s="137">
        <f>O347*H347</f>
        <v>0</v>
      </c>
      <c r="Q347" s="137">
        <v>0</v>
      </c>
      <c r="R347" s="137">
        <f>Q347*H347</f>
        <v>0</v>
      </c>
      <c r="S347" s="137">
        <v>0</v>
      </c>
      <c r="T347" s="138">
        <f>S347*H347</f>
        <v>0</v>
      </c>
      <c r="AR347" s="139" t="s">
        <v>302</v>
      </c>
      <c r="AT347" s="139" t="s">
        <v>165</v>
      </c>
      <c r="AU347" s="139" t="s">
        <v>86</v>
      </c>
      <c r="AY347" s="18" t="s">
        <v>163</v>
      </c>
      <c r="BE347" s="140">
        <f>IF(N347="základní",J347,0)</f>
        <v>0</v>
      </c>
      <c r="BF347" s="140">
        <f>IF(N347="snížená",J347,0)</f>
        <v>0</v>
      </c>
      <c r="BG347" s="140">
        <f>IF(N347="zákl. přenesená",J347,0)</f>
        <v>0</v>
      </c>
      <c r="BH347" s="140">
        <f>IF(N347="sníž. přenesená",J347,0)</f>
        <v>0</v>
      </c>
      <c r="BI347" s="140">
        <f>IF(N347="nulová",J347,0)</f>
        <v>0</v>
      </c>
      <c r="BJ347" s="18" t="s">
        <v>84</v>
      </c>
      <c r="BK347" s="140">
        <f>ROUND(I347*H347,2)</f>
        <v>0</v>
      </c>
      <c r="BL347" s="18" t="s">
        <v>302</v>
      </c>
      <c r="BM347" s="139" t="s">
        <v>3352</v>
      </c>
    </row>
    <row r="348" spans="2:65" s="1" customFormat="1">
      <c r="B348" s="33"/>
      <c r="D348" s="141" t="s">
        <v>172</v>
      </c>
      <c r="F348" s="142" t="s">
        <v>3351</v>
      </c>
      <c r="I348" s="143"/>
      <c r="L348" s="33"/>
      <c r="M348" s="144"/>
      <c r="T348" s="54"/>
      <c r="AT348" s="18" t="s">
        <v>172</v>
      </c>
      <c r="AU348" s="18" t="s">
        <v>86</v>
      </c>
    </row>
    <row r="349" spans="2:65" s="11" customFormat="1" ht="22.8" customHeight="1">
      <c r="B349" s="116"/>
      <c r="D349" s="117" t="s">
        <v>75</v>
      </c>
      <c r="E349" s="126" t="s">
        <v>3353</v>
      </c>
      <c r="F349" s="126" t="s">
        <v>3354</v>
      </c>
      <c r="I349" s="119"/>
      <c r="J349" s="127">
        <f>BK349</f>
        <v>0</v>
      </c>
      <c r="L349" s="116"/>
      <c r="M349" s="121"/>
      <c r="P349" s="122">
        <f>SUM(P350:P401)</f>
        <v>0</v>
      </c>
      <c r="R349" s="122">
        <f>SUM(R350:R401)</f>
        <v>2.0000000000000001E-4</v>
      </c>
      <c r="T349" s="123">
        <f>SUM(T350:T401)</f>
        <v>0</v>
      </c>
      <c r="AR349" s="117" t="s">
        <v>86</v>
      </c>
      <c r="AT349" s="124" t="s">
        <v>75</v>
      </c>
      <c r="AU349" s="124" t="s">
        <v>84</v>
      </c>
      <c r="AY349" s="117" t="s">
        <v>163</v>
      </c>
      <c r="BK349" s="125">
        <f>SUM(BK350:BK401)</f>
        <v>0</v>
      </c>
    </row>
    <row r="350" spans="2:65" s="1" customFormat="1" ht="16.5" customHeight="1">
      <c r="B350" s="33"/>
      <c r="C350" s="128" t="s">
        <v>1323</v>
      </c>
      <c r="D350" s="128" t="s">
        <v>165</v>
      </c>
      <c r="E350" s="129" t="s">
        <v>3355</v>
      </c>
      <c r="F350" s="130" t="s">
        <v>3356</v>
      </c>
      <c r="G350" s="131" t="s">
        <v>2248</v>
      </c>
      <c r="H350" s="132">
        <v>1</v>
      </c>
      <c r="I350" s="133"/>
      <c r="J350" s="134">
        <f>ROUND(I350*H350,2)</f>
        <v>0</v>
      </c>
      <c r="K350" s="130" t="s">
        <v>19</v>
      </c>
      <c r="L350" s="33"/>
      <c r="M350" s="135" t="s">
        <v>19</v>
      </c>
      <c r="N350" s="136" t="s">
        <v>47</v>
      </c>
      <c r="P350" s="137">
        <f>O350*H350</f>
        <v>0</v>
      </c>
      <c r="Q350" s="137">
        <v>0</v>
      </c>
      <c r="R350" s="137">
        <f>Q350*H350</f>
        <v>0</v>
      </c>
      <c r="S350" s="137">
        <v>0</v>
      </c>
      <c r="T350" s="138">
        <f>S350*H350</f>
        <v>0</v>
      </c>
      <c r="AR350" s="139" t="s">
        <v>302</v>
      </c>
      <c r="AT350" s="139" t="s">
        <v>165</v>
      </c>
      <c r="AU350" s="139" t="s">
        <v>86</v>
      </c>
      <c r="AY350" s="18" t="s">
        <v>163</v>
      </c>
      <c r="BE350" s="140">
        <f>IF(N350="základní",J350,0)</f>
        <v>0</v>
      </c>
      <c r="BF350" s="140">
        <f>IF(N350="snížená",J350,0)</f>
        <v>0</v>
      </c>
      <c r="BG350" s="140">
        <f>IF(N350="zákl. přenesená",J350,0)</f>
        <v>0</v>
      </c>
      <c r="BH350" s="140">
        <f>IF(N350="sníž. přenesená",J350,0)</f>
        <v>0</v>
      </c>
      <c r="BI350" s="140">
        <f>IF(N350="nulová",J350,0)</f>
        <v>0</v>
      </c>
      <c r="BJ350" s="18" t="s">
        <v>84</v>
      </c>
      <c r="BK350" s="140">
        <f>ROUND(I350*H350,2)</f>
        <v>0</v>
      </c>
      <c r="BL350" s="18" t="s">
        <v>302</v>
      </c>
      <c r="BM350" s="139" t="s">
        <v>3357</v>
      </c>
    </row>
    <row r="351" spans="2:65" s="1" customFormat="1">
      <c r="B351" s="33"/>
      <c r="D351" s="141" t="s">
        <v>172</v>
      </c>
      <c r="F351" s="142" t="s">
        <v>3356</v>
      </c>
      <c r="I351" s="143"/>
      <c r="L351" s="33"/>
      <c r="M351" s="144"/>
      <c r="T351" s="54"/>
      <c r="AT351" s="18" t="s">
        <v>172</v>
      </c>
      <c r="AU351" s="18" t="s">
        <v>86</v>
      </c>
    </row>
    <row r="352" spans="2:65" s="1" customFormat="1" ht="24.15" customHeight="1">
      <c r="B352" s="33"/>
      <c r="C352" s="128" t="s">
        <v>1330</v>
      </c>
      <c r="D352" s="128" t="s">
        <v>165</v>
      </c>
      <c r="E352" s="129" t="s">
        <v>3358</v>
      </c>
      <c r="F352" s="130" t="s">
        <v>3359</v>
      </c>
      <c r="G352" s="131" t="s">
        <v>202</v>
      </c>
      <c r="H352" s="132">
        <v>560</v>
      </c>
      <c r="I352" s="133"/>
      <c r="J352" s="134">
        <f>ROUND(I352*H352,2)</f>
        <v>0</v>
      </c>
      <c r="K352" s="130" t="s">
        <v>19</v>
      </c>
      <c r="L352" s="33"/>
      <c r="M352" s="135" t="s">
        <v>19</v>
      </c>
      <c r="N352" s="136" t="s">
        <v>47</v>
      </c>
      <c r="P352" s="137">
        <f>O352*H352</f>
        <v>0</v>
      </c>
      <c r="Q352" s="137">
        <v>0</v>
      </c>
      <c r="R352" s="137">
        <f>Q352*H352</f>
        <v>0</v>
      </c>
      <c r="S352" s="137">
        <v>0</v>
      </c>
      <c r="T352" s="138">
        <f>S352*H352</f>
        <v>0</v>
      </c>
      <c r="AR352" s="139" t="s">
        <v>302</v>
      </c>
      <c r="AT352" s="139" t="s">
        <v>165</v>
      </c>
      <c r="AU352" s="139" t="s">
        <v>86</v>
      </c>
      <c r="AY352" s="18" t="s">
        <v>163</v>
      </c>
      <c r="BE352" s="140">
        <f>IF(N352="základní",J352,0)</f>
        <v>0</v>
      </c>
      <c r="BF352" s="140">
        <f>IF(N352="snížená",J352,0)</f>
        <v>0</v>
      </c>
      <c r="BG352" s="140">
        <f>IF(N352="zákl. přenesená",J352,0)</f>
        <v>0</v>
      </c>
      <c r="BH352" s="140">
        <f>IF(N352="sníž. přenesená",J352,0)</f>
        <v>0</v>
      </c>
      <c r="BI352" s="140">
        <f>IF(N352="nulová",J352,0)</f>
        <v>0</v>
      </c>
      <c r="BJ352" s="18" t="s">
        <v>84</v>
      </c>
      <c r="BK352" s="140">
        <f>ROUND(I352*H352,2)</f>
        <v>0</v>
      </c>
      <c r="BL352" s="18" t="s">
        <v>302</v>
      </c>
      <c r="BM352" s="139" t="s">
        <v>3360</v>
      </c>
    </row>
    <row r="353" spans="2:65" s="1" customFormat="1">
      <c r="B353" s="33"/>
      <c r="D353" s="141" t="s">
        <v>172</v>
      </c>
      <c r="F353" s="142" t="s">
        <v>3359</v>
      </c>
      <c r="I353" s="143"/>
      <c r="L353" s="33"/>
      <c r="M353" s="144"/>
      <c r="T353" s="54"/>
      <c r="AT353" s="18" t="s">
        <v>172</v>
      </c>
      <c r="AU353" s="18" t="s">
        <v>86</v>
      </c>
    </row>
    <row r="354" spans="2:65" s="1" customFormat="1" ht="16.5" customHeight="1">
      <c r="B354" s="33"/>
      <c r="C354" s="167" t="s">
        <v>1335</v>
      </c>
      <c r="D354" s="167" t="s">
        <v>323</v>
      </c>
      <c r="E354" s="168" t="s">
        <v>3361</v>
      </c>
      <c r="F354" s="169" t="s">
        <v>3362</v>
      </c>
      <c r="G354" s="170" t="s">
        <v>202</v>
      </c>
      <c r="H354" s="171">
        <v>560</v>
      </c>
      <c r="I354" s="172"/>
      <c r="J354" s="173">
        <f>ROUND(I354*H354,2)</f>
        <v>0</v>
      </c>
      <c r="K354" s="169" t="s">
        <v>19</v>
      </c>
      <c r="L354" s="174"/>
      <c r="M354" s="175" t="s">
        <v>19</v>
      </c>
      <c r="N354" s="176" t="s">
        <v>47</v>
      </c>
      <c r="P354" s="137">
        <f>O354*H354</f>
        <v>0</v>
      </c>
      <c r="Q354" s="137">
        <v>0</v>
      </c>
      <c r="R354" s="137">
        <f>Q354*H354</f>
        <v>0</v>
      </c>
      <c r="S354" s="137">
        <v>0</v>
      </c>
      <c r="T354" s="138">
        <f>S354*H354</f>
        <v>0</v>
      </c>
      <c r="AR354" s="139" t="s">
        <v>403</v>
      </c>
      <c r="AT354" s="139" t="s">
        <v>323</v>
      </c>
      <c r="AU354" s="139" t="s">
        <v>86</v>
      </c>
      <c r="AY354" s="18" t="s">
        <v>163</v>
      </c>
      <c r="BE354" s="140">
        <f>IF(N354="základní",J354,0)</f>
        <v>0</v>
      </c>
      <c r="BF354" s="140">
        <f>IF(N354="snížená",J354,0)</f>
        <v>0</v>
      </c>
      <c r="BG354" s="140">
        <f>IF(N354="zákl. přenesená",J354,0)</f>
        <v>0</v>
      </c>
      <c r="BH354" s="140">
        <f>IF(N354="sníž. přenesená",J354,0)</f>
        <v>0</v>
      </c>
      <c r="BI354" s="140">
        <f>IF(N354="nulová",J354,0)</f>
        <v>0</v>
      </c>
      <c r="BJ354" s="18" t="s">
        <v>84</v>
      </c>
      <c r="BK354" s="140">
        <f>ROUND(I354*H354,2)</f>
        <v>0</v>
      </c>
      <c r="BL354" s="18" t="s">
        <v>302</v>
      </c>
      <c r="BM354" s="139" t="s">
        <v>3363</v>
      </c>
    </row>
    <row r="355" spans="2:65" s="1" customFormat="1">
      <c r="B355" s="33"/>
      <c r="D355" s="141" t="s">
        <v>172</v>
      </c>
      <c r="F355" s="142" t="s">
        <v>3362</v>
      </c>
      <c r="I355" s="143"/>
      <c r="L355" s="33"/>
      <c r="M355" s="144"/>
      <c r="T355" s="54"/>
      <c r="AT355" s="18" t="s">
        <v>172</v>
      </c>
      <c r="AU355" s="18" t="s">
        <v>86</v>
      </c>
    </row>
    <row r="356" spans="2:65" s="1" customFormat="1" ht="24.15" customHeight="1">
      <c r="B356" s="33"/>
      <c r="C356" s="128" t="s">
        <v>1341</v>
      </c>
      <c r="D356" s="128" t="s">
        <v>165</v>
      </c>
      <c r="E356" s="129" t="s">
        <v>3364</v>
      </c>
      <c r="F356" s="130" t="s">
        <v>3359</v>
      </c>
      <c r="G356" s="131" t="s">
        <v>202</v>
      </c>
      <c r="H356" s="132">
        <v>125</v>
      </c>
      <c r="I356" s="133"/>
      <c r="J356" s="134">
        <f>ROUND(I356*H356,2)</f>
        <v>0</v>
      </c>
      <c r="K356" s="130" t="s">
        <v>19</v>
      </c>
      <c r="L356" s="33"/>
      <c r="M356" s="135" t="s">
        <v>19</v>
      </c>
      <c r="N356" s="136" t="s">
        <v>47</v>
      </c>
      <c r="P356" s="137">
        <f>O356*H356</f>
        <v>0</v>
      </c>
      <c r="Q356" s="137">
        <v>0</v>
      </c>
      <c r="R356" s="137">
        <f>Q356*H356</f>
        <v>0</v>
      </c>
      <c r="S356" s="137">
        <v>0</v>
      </c>
      <c r="T356" s="138">
        <f>S356*H356</f>
        <v>0</v>
      </c>
      <c r="AR356" s="139" t="s">
        <v>302</v>
      </c>
      <c r="AT356" s="139" t="s">
        <v>165</v>
      </c>
      <c r="AU356" s="139" t="s">
        <v>86</v>
      </c>
      <c r="AY356" s="18" t="s">
        <v>163</v>
      </c>
      <c r="BE356" s="140">
        <f>IF(N356="základní",J356,0)</f>
        <v>0</v>
      </c>
      <c r="BF356" s="140">
        <f>IF(N356="snížená",J356,0)</f>
        <v>0</v>
      </c>
      <c r="BG356" s="140">
        <f>IF(N356="zákl. přenesená",J356,0)</f>
        <v>0</v>
      </c>
      <c r="BH356" s="140">
        <f>IF(N356="sníž. přenesená",J356,0)</f>
        <v>0</v>
      </c>
      <c r="BI356" s="140">
        <f>IF(N356="nulová",J356,0)</f>
        <v>0</v>
      </c>
      <c r="BJ356" s="18" t="s">
        <v>84</v>
      </c>
      <c r="BK356" s="140">
        <f>ROUND(I356*H356,2)</f>
        <v>0</v>
      </c>
      <c r="BL356" s="18" t="s">
        <v>302</v>
      </c>
      <c r="BM356" s="139" t="s">
        <v>3365</v>
      </c>
    </row>
    <row r="357" spans="2:65" s="1" customFormat="1">
      <c r="B357" s="33"/>
      <c r="D357" s="141" t="s">
        <v>172</v>
      </c>
      <c r="F357" s="142" t="s">
        <v>3359</v>
      </c>
      <c r="I357" s="143"/>
      <c r="L357" s="33"/>
      <c r="M357" s="144"/>
      <c r="T357" s="54"/>
      <c r="AT357" s="18" t="s">
        <v>172</v>
      </c>
      <c r="AU357" s="18" t="s">
        <v>86</v>
      </c>
    </row>
    <row r="358" spans="2:65" s="1" customFormat="1" ht="16.5" customHeight="1">
      <c r="B358" s="33"/>
      <c r="C358" s="167" t="s">
        <v>1346</v>
      </c>
      <c r="D358" s="167" t="s">
        <v>323</v>
      </c>
      <c r="E358" s="168" t="s">
        <v>3366</v>
      </c>
      <c r="F358" s="169" t="s">
        <v>3367</v>
      </c>
      <c r="G358" s="170" t="s">
        <v>202</v>
      </c>
      <c r="H358" s="171">
        <v>125</v>
      </c>
      <c r="I358" s="172"/>
      <c r="J358" s="173">
        <f>ROUND(I358*H358,2)</f>
        <v>0</v>
      </c>
      <c r="K358" s="169" t="s">
        <v>19</v>
      </c>
      <c r="L358" s="174"/>
      <c r="M358" s="175" t="s">
        <v>19</v>
      </c>
      <c r="N358" s="176" t="s">
        <v>47</v>
      </c>
      <c r="P358" s="137">
        <f>O358*H358</f>
        <v>0</v>
      </c>
      <c r="Q358" s="137">
        <v>0</v>
      </c>
      <c r="R358" s="137">
        <f>Q358*H358</f>
        <v>0</v>
      </c>
      <c r="S358" s="137">
        <v>0</v>
      </c>
      <c r="T358" s="138">
        <f>S358*H358</f>
        <v>0</v>
      </c>
      <c r="AR358" s="139" t="s">
        <v>403</v>
      </c>
      <c r="AT358" s="139" t="s">
        <v>323</v>
      </c>
      <c r="AU358" s="139" t="s">
        <v>86</v>
      </c>
      <c r="AY358" s="18" t="s">
        <v>163</v>
      </c>
      <c r="BE358" s="140">
        <f>IF(N358="základní",J358,0)</f>
        <v>0</v>
      </c>
      <c r="BF358" s="140">
        <f>IF(N358="snížená",J358,0)</f>
        <v>0</v>
      </c>
      <c r="BG358" s="140">
        <f>IF(N358="zákl. přenesená",J358,0)</f>
        <v>0</v>
      </c>
      <c r="BH358" s="140">
        <f>IF(N358="sníž. přenesená",J358,0)</f>
        <v>0</v>
      </c>
      <c r="BI358" s="140">
        <f>IF(N358="nulová",J358,0)</f>
        <v>0</v>
      </c>
      <c r="BJ358" s="18" t="s">
        <v>84</v>
      </c>
      <c r="BK358" s="140">
        <f>ROUND(I358*H358,2)</f>
        <v>0</v>
      </c>
      <c r="BL358" s="18" t="s">
        <v>302</v>
      </c>
      <c r="BM358" s="139" t="s">
        <v>3368</v>
      </c>
    </row>
    <row r="359" spans="2:65" s="1" customFormat="1">
      <c r="B359" s="33"/>
      <c r="D359" s="141" t="s">
        <v>172</v>
      </c>
      <c r="F359" s="142" t="s">
        <v>3367</v>
      </c>
      <c r="I359" s="143"/>
      <c r="L359" s="33"/>
      <c r="M359" s="144"/>
      <c r="T359" s="54"/>
      <c r="AT359" s="18" t="s">
        <v>172</v>
      </c>
      <c r="AU359" s="18" t="s">
        <v>86</v>
      </c>
    </row>
    <row r="360" spans="2:65" s="1" customFormat="1" ht="24.15" customHeight="1">
      <c r="B360" s="33"/>
      <c r="C360" s="128" t="s">
        <v>1573</v>
      </c>
      <c r="D360" s="128" t="s">
        <v>165</v>
      </c>
      <c r="E360" s="129" t="s">
        <v>3369</v>
      </c>
      <c r="F360" s="130" t="s">
        <v>3370</v>
      </c>
      <c r="G360" s="131" t="s">
        <v>168</v>
      </c>
      <c r="H360" s="132">
        <v>3</v>
      </c>
      <c r="I360" s="133"/>
      <c r="J360" s="134">
        <f>ROUND(I360*H360,2)</f>
        <v>0</v>
      </c>
      <c r="K360" s="130" t="s">
        <v>3077</v>
      </c>
      <c r="L360" s="33"/>
      <c r="M360" s="135" t="s">
        <v>19</v>
      </c>
      <c r="N360" s="136" t="s">
        <v>47</v>
      </c>
      <c r="P360" s="137">
        <f>O360*H360</f>
        <v>0</v>
      </c>
      <c r="Q360" s="137">
        <v>0</v>
      </c>
      <c r="R360" s="137">
        <f>Q360*H360</f>
        <v>0</v>
      </c>
      <c r="S360" s="137">
        <v>0</v>
      </c>
      <c r="T360" s="138">
        <f>S360*H360</f>
        <v>0</v>
      </c>
      <c r="AR360" s="139" t="s">
        <v>302</v>
      </c>
      <c r="AT360" s="139" t="s">
        <v>165</v>
      </c>
      <c r="AU360" s="139" t="s">
        <v>86</v>
      </c>
      <c r="AY360" s="18" t="s">
        <v>163</v>
      </c>
      <c r="BE360" s="140">
        <f>IF(N360="základní",J360,0)</f>
        <v>0</v>
      </c>
      <c r="BF360" s="140">
        <f>IF(N360="snížená",J360,0)</f>
        <v>0</v>
      </c>
      <c r="BG360" s="140">
        <f>IF(N360="zákl. přenesená",J360,0)</f>
        <v>0</v>
      </c>
      <c r="BH360" s="140">
        <f>IF(N360="sníž. přenesená",J360,0)</f>
        <v>0</v>
      </c>
      <c r="BI360" s="140">
        <f>IF(N360="nulová",J360,0)</f>
        <v>0</v>
      </c>
      <c r="BJ360" s="18" t="s">
        <v>84</v>
      </c>
      <c r="BK360" s="140">
        <f>ROUND(I360*H360,2)</f>
        <v>0</v>
      </c>
      <c r="BL360" s="18" t="s">
        <v>302</v>
      </c>
      <c r="BM360" s="139" t="s">
        <v>3371</v>
      </c>
    </row>
    <row r="361" spans="2:65" s="1" customFormat="1">
      <c r="B361" s="33"/>
      <c r="D361" s="141" t="s">
        <v>172</v>
      </c>
      <c r="F361" s="142" t="s">
        <v>3370</v>
      </c>
      <c r="I361" s="143"/>
      <c r="L361" s="33"/>
      <c r="M361" s="144"/>
      <c r="T361" s="54"/>
      <c r="AT361" s="18" t="s">
        <v>172</v>
      </c>
      <c r="AU361" s="18" t="s">
        <v>86</v>
      </c>
    </row>
    <row r="362" spans="2:65" s="1" customFormat="1">
      <c r="B362" s="33"/>
      <c r="D362" s="145" t="s">
        <v>174</v>
      </c>
      <c r="F362" s="146" t="s">
        <v>3372</v>
      </c>
      <c r="I362" s="143"/>
      <c r="L362" s="33"/>
      <c r="M362" s="144"/>
      <c r="T362" s="54"/>
      <c r="AT362" s="18" t="s">
        <v>174</v>
      </c>
      <c r="AU362" s="18" t="s">
        <v>86</v>
      </c>
    </row>
    <row r="363" spans="2:65" s="1" customFormat="1" ht="16.5" customHeight="1">
      <c r="B363" s="33"/>
      <c r="C363" s="128" t="s">
        <v>1228</v>
      </c>
      <c r="D363" s="128" t="s">
        <v>165</v>
      </c>
      <c r="E363" s="129" t="s">
        <v>3373</v>
      </c>
      <c r="F363" s="130" t="s">
        <v>3374</v>
      </c>
      <c r="G363" s="131" t="s">
        <v>168</v>
      </c>
      <c r="H363" s="132">
        <v>2</v>
      </c>
      <c r="I363" s="133"/>
      <c r="J363" s="134">
        <f>ROUND(I363*H363,2)</f>
        <v>0</v>
      </c>
      <c r="K363" s="130" t="s">
        <v>3077</v>
      </c>
      <c r="L363" s="33"/>
      <c r="M363" s="135" t="s">
        <v>19</v>
      </c>
      <c r="N363" s="136" t="s">
        <v>47</v>
      </c>
      <c r="P363" s="137">
        <f>O363*H363</f>
        <v>0</v>
      </c>
      <c r="Q363" s="137">
        <v>0</v>
      </c>
      <c r="R363" s="137">
        <f>Q363*H363</f>
        <v>0</v>
      </c>
      <c r="S363" s="137">
        <v>0</v>
      </c>
      <c r="T363" s="138">
        <f>S363*H363</f>
        <v>0</v>
      </c>
      <c r="AR363" s="139" t="s">
        <v>302</v>
      </c>
      <c r="AT363" s="139" t="s">
        <v>165</v>
      </c>
      <c r="AU363" s="139" t="s">
        <v>86</v>
      </c>
      <c r="AY363" s="18" t="s">
        <v>163</v>
      </c>
      <c r="BE363" s="140">
        <f>IF(N363="základní",J363,0)</f>
        <v>0</v>
      </c>
      <c r="BF363" s="140">
        <f>IF(N363="snížená",J363,0)</f>
        <v>0</v>
      </c>
      <c r="BG363" s="140">
        <f>IF(N363="zákl. přenesená",J363,0)</f>
        <v>0</v>
      </c>
      <c r="BH363" s="140">
        <f>IF(N363="sníž. přenesená",J363,0)</f>
        <v>0</v>
      </c>
      <c r="BI363" s="140">
        <f>IF(N363="nulová",J363,0)</f>
        <v>0</v>
      </c>
      <c r="BJ363" s="18" t="s">
        <v>84</v>
      </c>
      <c r="BK363" s="140">
        <f>ROUND(I363*H363,2)</f>
        <v>0</v>
      </c>
      <c r="BL363" s="18" t="s">
        <v>302</v>
      </c>
      <c r="BM363" s="139" t="s">
        <v>3375</v>
      </c>
    </row>
    <row r="364" spans="2:65" s="1" customFormat="1">
      <c r="B364" s="33"/>
      <c r="D364" s="141" t="s">
        <v>172</v>
      </c>
      <c r="F364" s="142" t="s">
        <v>3374</v>
      </c>
      <c r="I364" s="143"/>
      <c r="L364" s="33"/>
      <c r="M364" s="144"/>
      <c r="T364" s="54"/>
      <c r="AT364" s="18" t="s">
        <v>172</v>
      </c>
      <c r="AU364" s="18" t="s">
        <v>86</v>
      </c>
    </row>
    <row r="365" spans="2:65" s="1" customFormat="1">
      <c r="B365" s="33"/>
      <c r="D365" s="145" t="s">
        <v>174</v>
      </c>
      <c r="F365" s="146" t="s">
        <v>3376</v>
      </c>
      <c r="I365" s="143"/>
      <c r="L365" s="33"/>
      <c r="M365" s="144"/>
      <c r="T365" s="54"/>
      <c r="AT365" s="18" t="s">
        <v>174</v>
      </c>
      <c r="AU365" s="18" t="s">
        <v>86</v>
      </c>
    </row>
    <row r="366" spans="2:65" s="1" customFormat="1" ht="24.15" customHeight="1">
      <c r="B366" s="33"/>
      <c r="C366" s="128" t="s">
        <v>1560</v>
      </c>
      <c r="D366" s="128" t="s">
        <v>165</v>
      </c>
      <c r="E366" s="129" t="s">
        <v>3377</v>
      </c>
      <c r="F366" s="130" t="s">
        <v>3378</v>
      </c>
      <c r="G366" s="131" t="s">
        <v>168</v>
      </c>
      <c r="H366" s="132">
        <v>2</v>
      </c>
      <c r="I366" s="133"/>
      <c r="J366" s="134">
        <f>ROUND(I366*H366,2)</f>
        <v>0</v>
      </c>
      <c r="K366" s="130" t="s">
        <v>3077</v>
      </c>
      <c r="L366" s="33"/>
      <c r="M366" s="135" t="s">
        <v>19</v>
      </c>
      <c r="N366" s="136" t="s">
        <v>47</v>
      </c>
      <c r="P366" s="137">
        <f>O366*H366</f>
        <v>0</v>
      </c>
      <c r="Q366" s="137">
        <v>0</v>
      </c>
      <c r="R366" s="137">
        <f>Q366*H366</f>
        <v>0</v>
      </c>
      <c r="S366" s="137">
        <v>0</v>
      </c>
      <c r="T366" s="138">
        <f>S366*H366</f>
        <v>0</v>
      </c>
      <c r="AR366" s="139" t="s">
        <v>302</v>
      </c>
      <c r="AT366" s="139" t="s">
        <v>165</v>
      </c>
      <c r="AU366" s="139" t="s">
        <v>86</v>
      </c>
      <c r="AY366" s="18" t="s">
        <v>163</v>
      </c>
      <c r="BE366" s="140">
        <f>IF(N366="základní",J366,0)</f>
        <v>0</v>
      </c>
      <c r="BF366" s="140">
        <f>IF(N366="snížená",J366,0)</f>
        <v>0</v>
      </c>
      <c r="BG366" s="140">
        <f>IF(N366="zákl. přenesená",J366,0)</f>
        <v>0</v>
      </c>
      <c r="BH366" s="140">
        <f>IF(N366="sníž. přenesená",J366,0)</f>
        <v>0</v>
      </c>
      <c r="BI366" s="140">
        <f>IF(N366="nulová",J366,0)</f>
        <v>0</v>
      </c>
      <c r="BJ366" s="18" t="s">
        <v>84</v>
      </c>
      <c r="BK366" s="140">
        <f>ROUND(I366*H366,2)</f>
        <v>0</v>
      </c>
      <c r="BL366" s="18" t="s">
        <v>302</v>
      </c>
      <c r="BM366" s="139" t="s">
        <v>3379</v>
      </c>
    </row>
    <row r="367" spans="2:65" s="1" customFormat="1" ht="19.2">
      <c r="B367" s="33"/>
      <c r="D367" s="141" t="s">
        <v>172</v>
      </c>
      <c r="F367" s="142" t="s">
        <v>3378</v>
      </c>
      <c r="I367" s="143"/>
      <c r="L367" s="33"/>
      <c r="M367" s="144"/>
      <c r="T367" s="54"/>
      <c r="AT367" s="18" t="s">
        <v>172</v>
      </c>
      <c r="AU367" s="18" t="s">
        <v>86</v>
      </c>
    </row>
    <row r="368" spans="2:65" s="1" customFormat="1">
      <c r="B368" s="33"/>
      <c r="D368" s="145" t="s">
        <v>174</v>
      </c>
      <c r="F368" s="146" t="s">
        <v>3380</v>
      </c>
      <c r="I368" s="143"/>
      <c r="L368" s="33"/>
      <c r="M368" s="144"/>
      <c r="T368" s="54"/>
      <c r="AT368" s="18" t="s">
        <v>174</v>
      </c>
      <c r="AU368" s="18" t="s">
        <v>86</v>
      </c>
    </row>
    <row r="369" spans="2:65" s="1" customFormat="1" ht="16.5" customHeight="1">
      <c r="B369" s="33"/>
      <c r="C369" s="128" t="s">
        <v>1568</v>
      </c>
      <c r="D369" s="128" t="s">
        <v>165</v>
      </c>
      <c r="E369" s="129" t="s">
        <v>3381</v>
      </c>
      <c r="F369" s="130" t="s">
        <v>3382</v>
      </c>
      <c r="G369" s="131" t="s">
        <v>168</v>
      </c>
      <c r="H369" s="132">
        <v>3</v>
      </c>
      <c r="I369" s="133"/>
      <c r="J369" s="134">
        <f>ROUND(I369*H369,2)</f>
        <v>0</v>
      </c>
      <c r="K369" s="130" t="s">
        <v>3077</v>
      </c>
      <c r="L369" s="33"/>
      <c r="M369" s="135" t="s">
        <v>19</v>
      </c>
      <c r="N369" s="136" t="s">
        <v>47</v>
      </c>
      <c r="P369" s="137">
        <f>O369*H369</f>
        <v>0</v>
      </c>
      <c r="Q369" s="137">
        <v>0</v>
      </c>
      <c r="R369" s="137">
        <f>Q369*H369</f>
        <v>0</v>
      </c>
      <c r="S369" s="137">
        <v>0</v>
      </c>
      <c r="T369" s="138">
        <f>S369*H369</f>
        <v>0</v>
      </c>
      <c r="AR369" s="139" t="s">
        <v>302</v>
      </c>
      <c r="AT369" s="139" t="s">
        <v>165</v>
      </c>
      <c r="AU369" s="139" t="s">
        <v>86</v>
      </c>
      <c r="AY369" s="18" t="s">
        <v>163</v>
      </c>
      <c r="BE369" s="140">
        <f>IF(N369="základní",J369,0)</f>
        <v>0</v>
      </c>
      <c r="BF369" s="140">
        <f>IF(N369="snížená",J369,0)</f>
        <v>0</v>
      </c>
      <c r="BG369" s="140">
        <f>IF(N369="zákl. přenesená",J369,0)</f>
        <v>0</v>
      </c>
      <c r="BH369" s="140">
        <f>IF(N369="sníž. přenesená",J369,0)</f>
        <v>0</v>
      </c>
      <c r="BI369" s="140">
        <f>IF(N369="nulová",J369,0)</f>
        <v>0</v>
      </c>
      <c r="BJ369" s="18" t="s">
        <v>84</v>
      </c>
      <c r="BK369" s="140">
        <f>ROUND(I369*H369,2)</f>
        <v>0</v>
      </c>
      <c r="BL369" s="18" t="s">
        <v>302</v>
      </c>
      <c r="BM369" s="139" t="s">
        <v>3383</v>
      </c>
    </row>
    <row r="370" spans="2:65" s="1" customFormat="1">
      <c r="B370" s="33"/>
      <c r="D370" s="141" t="s">
        <v>172</v>
      </c>
      <c r="F370" s="142" t="s">
        <v>3382</v>
      </c>
      <c r="I370" s="143"/>
      <c r="L370" s="33"/>
      <c r="M370" s="144"/>
      <c r="T370" s="54"/>
      <c r="AT370" s="18" t="s">
        <v>172</v>
      </c>
      <c r="AU370" s="18" t="s">
        <v>86</v>
      </c>
    </row>
    <row r="371" spans="2:65" s="1" customFormat="1">
      <c r="B371" s="33"/>
      <c r="D371" s="145" t="s">
        <v>174</v>
      </c>
      <c r="F371" s="146" t="s">
        <v>3384</v>
      </c>
      <c r="I371" s="143"/>
      <c r="L371" s="33"/>
      <c r="M371" s="144"/>
      <c r="T371" s="54"/>
      <c r="AT371" s="18" t="s">
        <v>174</v>
      </c>
      <c r="AU371" s="18" t="s">
        <v>86</v>
      </c>
    </row>
    <row r="372" spans="2:65" s="1" customFormat="1" ht="24.15" customHeight="1">
      <c r="B372" s="33"/>
      <c r="C372" s="128" t="s">
        <v>1267</v>
      </c>
      <c r="D372" s="128" t="s">
        <v>165</v>
      </c>
      <c r="E372" s="129" t="s">
        <v>3385</v>
      </c>
      <c r="F372" s="130" t="s">
        <v>3386</v>
      </c>
      <c r="G372" s="131" t="s">
        <v>168</v>
      </c>
      <c r="H372" s="132">
        <v>6</v>
      </c>
      <c r="I372" s="133"/>
      <c r="J372" s="134">
        <f>ROUND(I372*H372,2)</f>
        <v>0</v>
      </c>
      <c r="K372" s="130" t="s">
        <v>3077</v>
      </c>
      <c r="L372" s="33"/>
      <c r="M372" s="135" t="s">
        <v>19</v>
      </c>
      <c r="N372" s="136" t="s">
        <v>47</v>
      </c>
      <c r="P372" s="137">
        <f>O372*H372</f>
        <v>0</v>
      </c>
      <c r="Q372" s="137">
        <v>0</v>
      </c>
      <c r="R372" s="137">
        <f>Q372*H372</f>
        <v>0</v>
      </c>
      <c r="S372" s="137">
        <v>0</v>
      </c>
      <c r="T372" s="138">
        <f>S372*H372</f>
        <v>0</v>
      </c>
      <c r="AR372" s="139" t="s">
        <v>302</v>
      </c>
      <c r="AT372" s="139" t="s">
        <v>165</v>
      </c>
      <c r="AU372" s="139" t="s">
        <v>86</v>
      </c>
      <c r="AY372" s="18" t="s">
        <v>163</v>
      </c>
      <c r="BE372" s="140">
        <f>IF(N372="základní",J372,0)</f>
        <v>0</v>
      </c>
      <c r="BF372" s="140">
        <f>IF(N372="snížená",J372,0)</f>
        <v>0</v>
      </c>
      <c r="BG372" s="140">
        <f>IF(N372="zákl. přenesená",J372,0)</f>
        <v>0</v>
      </c>
      <c r="BH372" s="140">
        <f>IF(N372="sníž. přenesená",J372,0)</f>
        <v>0</v>
      </c>
      <c r="BI372" s="140">
        <f>IF(N372="nulová",J372,0)</f>
        <v>0</v>
      </c>
      <c r="BJ372" s="18" t="s">
        <v>84</v>
      </c>
      <c r="BK372" s="140">
        <f>ROUND(I372*H372,2)</f>
        <v>0</v>
      </c>
      <c r="BL372" s="18" t="s">
        <v>302</v>
      </c>
      <c r="BM372" s="139" t="s">
        <v>3387</v>
      </c>
    </row>
    <row r="373" spans="2:65" s="1" customFormat="1">
      <c r="B373" s="33"/>
      <c r="D373" s="141" t="s">
        <v>172</v>
      </c>
      <c r="F373" s="142" t="s">
        <v>3386</v>
      </c>
      <c r="I373" s="143"/>
      <c r="L373" s="33"/>
      <c r="M373" s="144"/>
      <c r="T373" s="54"/>
      <c r="AT373" s="18" t="s">
        <v>172</v>
      </c>
      <c r="AU373" s="18" t="s">
        <v>86</v>
      </c>
    </row>
    <row r="374" spans="2:65" s="1" customFormat="1">
      <c r="B374" s="33"/>
      <c r="D374" s="145" t="s">
        <v>174</v>
      </c>
      <c r="F374" s="146" t="s">
        <v>3388</v>
      </c>
      <c r="I374" s="143"/>
      <c r="L374" s="33"/>
      <c r="M374" s="144"/>
      <c r="T374" s="54"/>
      <c r="AT374" s="18" t="s">
        <v>174</v>
      </c>
      <c r="AU374" s="18" t="s">
        <v>86</v>
      </c>
    </row>
    <row r="375" spans="2:65" s="1" customFormat="1" ht="37.799999999999997" customHeight="1">
      <c r="B375" s="33"/>
      <c r="C375" s="128" t="s">
        <v>1581</v>
      </c>
      <c r="D375" s="128" t="s">
        <v>165</v>
      </c>
      <c r="E375" s="129" t="s">
        <v>3389</v>
      </c>
      <c r="F375" s="130" t="s">
        <v>3390</v>
      </c>
      <c r="G375" s="131" t="s">
        <v>168</v>
      </c>
      <c r="H375" s="132">
        <v>2</v>
      </c>
      <c r="I375" s="133"/>
      <c r="J375" s="134">
        <f>ROUND(I375*H375,2)</f>
        <v>0</v>
      </c>
      <c r="K375" s="130" t="s">
        <v>3077</v>
      </c>
      <c r="L375" s="33"/>
      <c r="M375" s="135" t="s">
        <v>19</v>
      </c>
      <c r="N375" s="136" t="s">
        <v>47</v>
      </c>
      <c r="P375" s="137">
        <f>O375*H375</f>
        <v>0</v>
      </c>
      <c r="Q375" s="137">
        <v>0</v>
      </c>
      <c r="R375" s="137">
        <f>Q375*H375</f>
        <v>0</v>
      </c>
      <c r="S375" s="137">
        <v>0</v>
      </c>
      <c r="T375" s="138">
        <f>S375*H375</f>
        <v>0</v>
      </c>
      <c r="AR375" s="139" t="s">
        <v>302</v>
      </c>
      <c r="AT375" s="139" t="s">
        <v>165</v>
      </c>
      <c r="AU375" s="139" t="s">
        <v>86</v>
      </c>
      <c r="AY375" s="18" t="s">
        <v>163</v>
      </c>
      <c r="BE375" s="140">
        <f>IF(N375="základní",J375,0)</f>
        <v>0</v>
      </c>
      <c r="BF375" s="140">
        <f>IF(N375="snížená",J375,0)</f>
        <v>0</v>
      </c>
      <c r="BG375" s="140">
        <f>IF(N375="zákl. přenesená",J375,0)</f>
        <v>0</v>
      </c>
      <c r="BH375" s="140">
        <f>IF(N375="sníž. přenesená",J375,0)</f>
        <v>0</v>
      </c>
      <c r="BI375" s="140">
        <f>IF(N375="nulová",J375,0)</f>
        <v>0</v>
      </c>
      <c r="BJ375" s="18" t="s">
        <v>84</v>
      </c>
      <c r="BK375" s="140">
        <f>ROUND(I375*H375,2)</f>
        <v>0</v>
      </c>
      <c r="BL375" s="18" t="s">
        <v>302</v>
      </c>
      <c r="BM375" s="139" t="s">
        <v>3391</v>
      </c>
    </row>
    <row r="376" spans="2:65" s="1" customFormat="1" ht="19.2">
      <c r="B376" s="33"/>
      <c r="D376" s="141" t="s">
        <v>172</v>
      </c>
      <c r="F376" s="142" t="s">
        <v>3390</v>
      </c>
      <c r="I376" s="143"/>
      <c r="L376" s="33"/>
      <c r="M376" s="144"/>
      <c r="T376" s="54"/>
      <c r="AT376" s="18" t="s">
        <v>172</v>
      </c>
      <c r="AU376" s="18" t="s">
        <v>86</v>
      </c>
    </row>
    <row r="377" spans="2:65" s="1" customFormat="1">
      <c r="B377" s="33"/>
      <c r="D377" s="145" t="s">
        <v>174</v>
      </c>
      <c r="F377" s="146" t="s">
        <v>3392</v>
      </c>
      <c r="I377" s="143"/>
      <c r="L377" s="33"/>
      <c r="M377" s="144"/>
      <c r="T377" s="54"/>
      <c r="AT377" s="18" t="s">
        <v>174</v>
      </c>
      <c r="AU377" s="18" t="s">
        <v>86</v>
      </c>
    </row>
    <row r="378" spans="2:65" s="1" customFormat="1" ht="37.799999999999997" customHeight="1">
      <c r="B378" s="33"/>
      <c r="C378" s="167" t="s">
        <v>1588</v>
      </c>
      <c r="D378" s="167" t="s">
        <v>323</v>
      </c>
      <c r="E378" s="168" t="s">
        <v>3393</v>
      </c>
      <c r="F378" s="169" t="s">
        <v>3394</v>
      </c>
      <c r="G378" s="170" t="s">
        <v>3395</v>
      </c>
      <c r="H378" s="171">
        <v>1</v>
      </c>
      <c r="I378" s="172"/>
      <c r="J378" s="173">
        <f>ROUND(I378*H378,2)</f>
        <v>0</v>
      </c>
      <c r="K378" s="169" t="s">
        <v>19</v>
      </c>
      <c r="L378" s="174"/>
      <c r="M378" s="175" t="s">
        <v>19</v>
      </c>
      <c r="N378" s="176" t="s">
        <v>47</v>
      </c>
      <c r="P378" s="137">
        <f>O378*H378</f>
        <v>0</v>
      </c>
      <c r="Q378" s="137">
        <v>0</v>
      </c>
      <c r="R378" s="137">
        <f>Q378*H378</f>
        <v>0</v>
      </c>
      <c r="S378" s="137">
        <v>0</v>
      </c>
      <c r="T378" s="138">
        <f>S378*H378</f>
        <v>0</v>
      </c>
      <c r="AR378" s="139" t="s">
        <v>403</v>
      </c>
      <c r="AT378" s="139" t="s">
        <v>323</v>
      </c>
      <c r="AU378" s="139" t="s">
        <v>86</v>
      </c>
      <c r="AY378" s="18" t="s">
        <v>163</v>
      </c>
      <c r="BE378" s="140">
        <f>IF(N378="základní",J378,0)</f>
        <v>0</v>
      </c>
      <c r="BF378" s="140">
        <f>IF(N378="snížená",J378,0)</f>
        <v>0</v>
      </c>
      <c r="BG378" s="140">
        <f>IF(N378="zákl. přenesená",J378,0)</f>
        <v>0</v>
      </c>
      <c r="BH378" s="140">
        <f>IF(N378="sníž. přenesená",J378,0)</f>
        <v>0</v>
      </c>
      <c r="BI378" s="140">
        <f>IF(N378="nulová",J378,0)</f>
        <v>0</v>
      </c>
      <c r="BJ378" s="18" t="s">
        <v>84</v>
      </c>
      <c r="BK378" s="140">
        <f>ROUND(I378*H378,2)</f>
        <v>0</v>
      </c>
      <c r="BL378" s="18" t="s">
        <v>302</v>
      </c>
      <c r="BM378" s="139" t="s">
        <v>3396</v>
      </c>
    </row>
    <row r="379" spans="2:65" s="1" customFormat="1" ht="28.8">
      <c r="B379" s="33"/>
      <c r="D379" s="141" t="s">
        <v>172</v>
      </c>
      <c r="F379" s="142" t="s">
        <v>3394</v>
      </c>
      <c r="I379" s="143"/>
      <c r="L379" s="33"/>
      <c r="M379" s="144"/>
      <c r="T379" s="54"/>
      <c r="AT379" s="18" t="s">
        <v>172</v>
      </c>
      <c r="AU379" s="18" t="s">
        <v>86</v>
      </c>
    </row>
    <row r="380" spans="2:65" s="1" customFormat="1" ht="33" customHeight="1">
      <c r="B380" s="33"/>
      <c r="C380" s="128" t="s">
        <v>1444</v>
      </c>
      <c r="D380" s="128" t="s">
        <v>165</v>
      </c>
      <c r="E380" s="129" t="s">
        <v>3397</v>
      </c>
      <c r="F380" s="130" t="s">
        <v>3398</v>
      </c>
      <c r="G380" s="131" t="s">
        <v>168</v>
      </c>
      <c r="H380" s="132">
        <v>12</v>
      </c>
      <c r="I380" s="133"/>
      <c r="J380" s="134">
        <f>ROUND(I380*H380,2)</f>
        <v>0</v>
      </c>
      <c r="K380" s="130" t="s">
        <v>3399</v>
      </c>
      <c r="L380" s="33"/>
      <c r="M380" s="135" t="s">
        <v>19</v>
      </c>
      <c r="N380" s="136" t="s">
        <v>47</v>
      </c>
      <c r="P380" s="137">
        <f>O380*H380</f>
        <v>0</v>
      </c>
      <c r="Q380" s="137">
        <v>0</v>
      </c>
      <c r="R380" s="137">
        <f>Q380*H380</f>
        <v>0</v>
      </c>
      <c r="S380" s="137">
        <v>0</v>
      </c>
      <c r="T380" s="138">
        <f>S380*H380</f>
        <v>0</v>
      </c>
      <c r="AR380" s="139" t="s">
        <v>302</v>
      </c>
      <c r="AT380" s="139" t="s">
        <v>165</v>
      </c>
      <c r="AU380" s="139" t="s">
        <v>86</v>
      </c>
      <c r="AY380" s="18" t="s">
        <v>163</v>
      </c>
      <c r="BE380" s="140">
        <f>IF(N380="základní",J380,0)</f>
        <v>0</v>
      </c>
      <c r="BF380" s="140">
        <f>IF(N380="snížená",J380,0)</f>
        <v>0</v>
      </c>
      <c r="BG380" s="140">
        <f>IF(N380="zákl. přenesená",J380,0)</f>
        <v>0</v>
      </c>
      <c r="BH380" s="140">
        <f>IF(N380="sníž. přenesená",J380,0)</f>
        <v>0</v>
      </c>
      <c r="BI380" s="140">
        <f>IF(N380="nulová",J380,0)</f>
        <v>0</v>
      </c>
      <c r="BJ380" s="18" t="s">
        <v>84</v>
      </c>
      <c r="BK380" s="140">
        <f>ROUND(I380*H380,2)</f>
        <v>0</v>
      </c>
      <c r="BL380" s="18" t="s">
        <v>302</v>
      </c>
      <c r="BM380" s="139" t="s">
        <v>3400</v>
      </c>
    </row>
    <row r="381" spans="2:65" s="1" customFormat="1" ht="19.2">
      <c r="B381" s="33"/>
      <c r="D381" s="141" t="s">
        <v>172</v>
      </c>
      <c r="F381" s="142" t="s">
        <v>3398</v>
      </c>
      <c r="I381" s="143"/>
      <c r="L381" s="33"/>
      <c r="M381" s="144"/>
      <c r="T381" s="54"/>
      <c r="AT381" s="18" t="s">
        <v>172</v>
      </c>
      <c r="AU381" s="18" t="s">
        <v>86</v>
      </c>
    </row>
    <row r="382" spans="2:65" s="1" customFormat="1" ht="37.799999999999997" customHeight="1">
      <c r="B382" s="33"/>
      <c r="C382" s="128" t="s">
        <v>1450</v>
      </c>
      <c r="D382" s="128" t="s">
        <v>165</v>
      </c>
      <c r="E382" s="129" t="s">
        <v>3401</v>
      </c>
      <c r="F382" s="130" t="s">
        <v>3402</v>
      </c>
      <c r="G382" s="131" t="s">
        <v>168</v>
      </c>
      <c r="H382" s="132">
        <v>10</v>
      </c>
      <c r="I382" s="133"/>
      <c r="J382" s="134">
        <f>ROUND(I382*H382,2)</f>
        <v>0</v>
      </c>
      <c r="K382" s="130" t="s">
        <v>3399</v>
      </c>
      <c r="L382" s="33"/>
      <c r="M382" s="135" t="s">
        <v>19</v>
      </c>
      <c r="N382" s="136" t="s">
        <v>47</v>
      </c>
      <c r="P382" s="137">
        <f>O382*H382</f>
        <v>0</v>
      </c>
      <c r="Q382" s="137">
        <v>0</v>
      </c>
      <c r="R382" s="137">
        <f>Q382*H382</f>
        <v>0</v>
      </c>
      <c r="S382" s="137">
        <v>0</v>
      </c>
      <c r="T382" s="138">
        <f>S382*H382</f>
        <v>0</v>
      </c>
      <c r="AR382" s="139" t="s">
        <v>302</v>
      </c>
      <c r="AT382" s="139" t="s">
        <v>165</v>
      </c>
      <c r="AU382" s="139" t="s">
        <v>86</v>
      </c>
      <c r="AY382" s="18" t="s">
        <v>163</v>
      </c>
      <c r="BE382" s="140">
        <f>IF(N382="základní",J382,0)</f>
        <v>0</v>
      </c>
      <c r="BF382" s="140">
        <f>IF(N382="snížená",J382,0)</f>
        <v>0</v>
      </c>
      <c r="BG382" s="140">
        <f>IF(N382="zákl. přenesená",J382,0)</f>
        <v>0</v>
      </c>
      <c r="BH382" s="140">
        <f>IF(N382="sníž. přenesená",J382,0)</f>
        <v>0</v>
      </c>
      <c r="BI382" s="140">
        <f>IF(N382="nulová",J382,0)</f>
        <v>0</v>
      </c>
      <c r="BJ382" s="18" t="s">
        <v>84</v>
      </c>
      <c r="BK382" s="140">
        <f>ROUND(I382*H382,2)</f>
        <v>0</v>
      </c>
      <c r="BL382" s="18" t="s">
        <v>302</v>
      </c>
      <c r="BM382" s="139" t="s">
        <v>3403</v>
      </c>
    </row>
    <row r="383" spans="2:65" s="1" customFormat="1" ht="28.8">
      <c r="B383" s="33"/>
      <c r="D383" s="141" t="s">
        <v>172</v>
      </c>
      <c r="F383" s="142" t="s">
        <v>3402</v>
      </c>
      <c r="I383" s="143"/>
      <c r="L383" s="33"/>
      <c r="M383" s="144"/>
      <c r="T383" s="54"/>
      <c r="AT383" s="18" t="s">
        <v>172</v>
      </c>
      <c r="AU383" s="18" t="s">
        <v>86</v>
      </c>
    </row>
    <row r="384" spans="2:65" s="1" customFormat="1" ht="21.75" customHeight="1">
      <c r="B384" s="33"/>
      <c r="C384" s="167" t="s">
        <v>1456</v>
      </c>
      <c r="D384" s="167" t="s">
        <v>323</v>
      </c>
      <c r="E384" s="168" t="s">
        <v>3404</v>
      </c>
      <c r="F384" s="169" t="s">
        <v>3405</v>
      </c>
      <c r="G384" s="170" t="s">
        <v>168</v>
      </c>
      <c r="H384" s="171">
        <v>10</v>
      </c>
      <c r="I384" s="172"/>
      <c r="J384" s="173">
        <f>ROUND(I384*H384,2)</f>
        <v>0</v>
      </c>
      <c r="K384" s="169" t="s">
        <v>19</v>
      </c>
      <c r="L384" s="174"/>
      <c r="M384" s="175" t="s">
        <v>19</v>
      </c>
      <c r="N384" s="176" t="s">
        <v>47</v>
      </c>
      <c r="P384" s="137">
        <f>O384*H384</f>
        <v>0</v>
      </c>
      <c r="Q384" s="137">
        <v>2.0000000000000002E-5</v>
      </c>
      <c r="R384" s="137">
        <f>Q384*H384</f>
        <v>2.0000000000000001E-4</v>
      </c>
      <c r="S384" s="137">
        <v>0</v>
      </c>
      <c r="T384" s="138">
        <f>S384*H384</f>
        <v>0</v>
      </c>
      <c r="AR384" s="139" t="s">
        <v>403</v>
      </c>
      <c r="AT384" s="139" t="s">
        <v>323</v>
      </c>
      <c r="AU384" s="139" t="s">
        <v>86</v>
      </c>
      <c r="AY384" s="18" t="s">
        <v>163</v>
      </c>
      <c r="BE384" s="140">
        <f>IF(N384="základní",J384,0)</f>
        <v>0</v>
      </c>
      <c r="BF384" s="140">
        <f>IF(N384="snížená",J384,0)</f>
        <v>0</v>
      </c>
      <c r="BG384" s="140">
        <f>IF(N384="zákl. přenesená",J384,0)</f>
        <v>0</v>
      </c>
      <c r="BH384" s="140">
        <f>IF(N384="sníž. přenesená",J384,0)</f>
        <v>0</v>
      </c>
      <c r="BI384" s="140">
        <f>IF(N384="nulová",J384,0)</f>
        <v>0</v>
      </c>
      <c r="BJ384" s="18" t="s">
        <v>84</v>
      </c>
      <c r="BK384" s="140">
        <f>ROUND(I384*H384,2)</f>
        <v>0</v>
      </c>
      <c r="BL384" s="18" t="s">
        <v>302</v>
      </c>
      <c r="BM384" s="139" t="s">
        <v>3406</v>
      </c>
    </row>
    <row r="385" spans="2:65" s="1" customFormat="1">
      <c r="B385" s="33"/>
      <c r="D385" s="141" t="s">
        <v>172</v>
      </c>
      <c r="F385" s="142" t="s">
        <v>3405</v>
      </c>
      <c r="I385" s="143"/>
      <c r="L385" s="33"/>
      <c r="M385" s="144"/>
      <c r="T385" s="54"/>
      <c r="AT385" s="18" t="s">
        <v>172</v>
      </c>
      <c r="AU385" s="18" t="s">
        <v>86</v>
      </c>
    </row>
    <row r="386" spans="2:65" s="1" customFormat="1" ht="16.5" customHeight="1">
      <c r="B386" s="33"/>
      <c r="C386" s="167" t="s">
        <v>1462</v>
      </c>
      <c r="D386" s="167" t="s">
        <v>323</v>
      </c>
      <c r="E386" s="168" t="s">
        <v>3407</v>
      </c>
      <c r="F386" s="169" t="s">
        <v>3408</v>
      </c>
      <c r="G386" s="170" t="s">
        <v>168</v>
      </c>
      <c r="H386" s="171">
        <v>20</v>
      </c>
      <c r="I386" s="172"/>
      <c r="J386" s="173">
        <f>ROUND(I386*H386,2)</f>
        <v>0</v>
      </c>
      <c r="K386" s="169" t="s">
        <v>19</v>
      </c>
      <c r="L386" s="174"/>
      <c r="M386" s="175" t="s">
        <v>19</v>
      </c>
      <c r="N386" s="176" t="s">
        <v>47</v>
      </c>
      <c r="P386" s="137">
        <f>O386*H386</f>
        <v>0</v>
      </c>
      <c r="Q386" s="137">
        <v>0</v>
      </c>
      <c r="R386" s="137">
        <f>Q386*H386</f>
        <v>0</v>
      </c>
      <c r="S386" s="137">
        <v>0</v>
      </c>
      <c r="T386" s="138">
        <f>S386*H386</f>
        <v>0</v>
      </c>
      <c r="AR386" s="139" t="s">
        <v>403</v>
      </c>
      <c r="AT386" s="139" t="s">
        <v>323</v>
      </c>
      <c r="AU386" s="139" t="s">
        <v>86</v>
      </c>
      <c r="AY386" s="18" t="s">
        <v>163</v>
      </c>
      <c r="BE386" s="140">
        <f>IF(N386="základní",J386,0)</f>
        <v>0</v>
      </c>
      <c r="BF386" s="140">
        <f>IF(N386="snížená",J386,0)</f>
        <v>0</v>
      </c>
      <c r="BG386" s="140">
        <f>IF(N386="zákl. přenesená",J386,0)</f>
        <v>0</v>
      </c>
      <c r="BH386" s="140">
        <f>IF(N386="sníž. přenesená",J386,0)</f>
        <v>0</v>
      </c>
      <c r="BI386" s="140">
        <f>IF(N386="nulová",J386,0)</f>
        <v>0</v>
      </c>
      <c r="BJ386" s="18" t="s">
        <v>84</v>
      </c>
      <c r="BK386" s="140">
        <f>ROUND(I386*H386,2)</f>
        <v>0</v>
      </c>
      <c r="BL386" s="18" t="s">
        <v>302</v>
      </c>
      <c r="BM386" s="139" t="s">
        <v>3409</v>
      </c>
    </row>
    <row r="387" spans="2:65" s="1" customFormat="1">
      <c r="B387" s="33"/>
      <c r="D387" s="141" t="s">
        <v>172</v>
      </c>
      <c r="F387" s="142" t="s">
        <v>3408</v>
      </c>
      <c r="I387" s="143"/>
      <c r="L387" s="33"/>
      <c r="M387" s="144"/>
      <c r="T387" s="54"/>
      <c r="AT387" s="18" t="s">
        <v>172</v>
      </c>
      <c r="AU387" s="18" t="s">
        <v>86</v>
      </c>
    </row>
    <row r="388" spans="2:65" s="1" customFormat="1" ht="24.15" customHeight="1">
      <c r="B388" s="33"/>
      <c r="C388" s="128" t="s">
        <v>1469</v>
      </c>
      <c r="D388" s="128" t="s">
        <v>165</v>
      </c>
      <c r="E388" s="129" t="s">
        <v>3410</v>
      </c>
      <c r="F388" s="130" t="s">
        <v>3411</v>
      </c>
      <c r="G388" s="131" t="s">
        <v>168</v>
      </c>
      <c r="H388" s="132">
        <v>20</v>
      </c>
      <c r="I388" s="133"/>
      <c r="J388" s="134">
        <f>ROUND(I388*H388,2)</f>
        <v>0</v>
      </c>
      <c r="K388" s="130" t="s">
        <v>3399</v>
      </c>
      <c r="L388" s="33"/>
      <c r="M388" s="135" t="s">
        <v>19</v>
      </c>
      <c r="N388" s="136" t="s">
        <v>47</v>
      </c>
      <c r="P388" s="137">
        <f>O388*H388</f>
        <v>0</v>
      </c>
      <c r="Q388" s="137">
        <v>0</v>
      </c>
      <c r="R388" s="137">
        <f>Q388*H388</f>
        <v>0</v>
      </c>
      <c r="S388" s="137">
        <v>0</v>
      </c>
      <c r="T388" s="138">
        <f>S388*H388</f>
        <v>0</v>
      </c>
      <c r="AR388" s="139" t="s">
        <v>302</v>
      </c>
      <c r="AT388" s="139" t="s">
        <v>165</v>
      </c>
      <c r="AU388" s="139" t="s">
        <v>86</v>
      </c>
      <c r="AY388" s="18" t="s">
        <v>163</v>
      </c>
      <c r="BE388" s="140">
        <f>IF(N388="základní",J388,0)</f>
        <v>0</v>
      </c>
      <c r="BF388" s="140">
        <f>IF(N388="snížená",J388,0)</f>
        <v>0</v>
      </c>
      <c r="BG388" s="140">
        <f>IF(N388="zákl. přenesená",J388,0)</f>
        <v>0</v>
      </c>
      <c r="BH388" s="140">
        <f>IF(N388="sníž. přenesená",J388,0)</f>
        <v>0</v>
      </c>
      <c r="BI388" s="140">
        <f>IF(N388="nulová",J388,0)</f>
        <v>0</v>
      </c>
      <c r="BJ388" s="18" t="s">
        <v>84</v>
      </c>
      <c r="BK388" s="140">
        <f>ROUND(I388*H388,2)</f>
        <v>0</v>
      </c>
      <c r="BL388" s="18" t="s">
        <v>302</v>
      </c>
      <c r="BM388" s="139" t="s">
        <v>3412</v>
      </c>
    </row>
    <row r="389" spans="2:65" s="1" customFormat="1" ht="19.2">
      <c r="B389" s="33"/>
      <c r="D389" s="141" t="s">
        <v>172</v>
      </c>
      <c r="F389" s="142" t="s">
        <v>3411</v>
      </c>
      <c r="I389" s="143"/>
      <c r="L389" s="33"/>
      <c r="M389" s="144"/>
      <c r="T389" s="54"/>
      <c r="AT389" s="18" t="s">
        <v>172</v>
      </c>
      <c r="AU389" s="18" t="s">
        <v>86</v>
      </c>
    </row>
    <row r="390" spans="2:65" s="1" customFormat="1" ht="24.15" customHeight="1">
      <c r="B390" s="33"/>
      <c r="C390" s="128" t="s">
        <v>1478</v>
      </c>
      <c r="D390" s="128" t="s">
        <v>165</v>
      </c>
      <c r="E390" s="129" t="s">
        <v>3413</v>
      </c>
      <c r="F390" s="130" t="s">
        <v>3414</v>
      </c>
      <c r="G390" s="131" t="s">
        <v>168</v>
      </c>
      <c r="H390" s="132">
        <v>20</v>
      </c>
      <c r="I390" s="133"/>
      <c r="J390" s="134">
        <f>ROUND(I390*H390,2)</f>
        <v>0</v>
      </c>
      <c r="K390" s="130" t="s">
        <v>3399</v>
      </c>
      <c r="L390" s="33"/>
      <c r="M390" s="135" t="s">
        <v>19</v>
      </c>
      <c r="N390" s="136" t="s">
        <v>47</v>
      </c>
      <c r="P390" s="137">
        <f>O390*H390</f>
        <v>0</v>
      </c>
      <c r="Q390" s="137">
        <v>0</v>
      </c>
      <c r="R390" s="137">
        <f>Q390*H390</f>
        <v>0</v>
      </c>
      <c r="S390" s="137">
        <v>0</v>
      </c>
      <c r="T390" s="138">
        <f>S390*H390</f>
        <v>0</v>
      </c>
      <c r="AR390" s="139" t="s">
        <v>302</v>
      </c>
      <c r="AT390" s="139" t="s">
        <v>165</v>
      </c>
      <c r="AU390" s="139" t="s">
        <v>86</v>
      </c>
      <c r="AY390" s="18" t="s">
        <v>163</v>
      </c>
      <c r="BE390" s="140">
        <f>IF(N390="základní",J390,0)</f>
        <v>0</v>
      </c>
      <c r="BF390" s="140">
        <f>IF(N390="snížená",J390,0)</f>
        <v>0</v>
      </c>
      <c r="BG390" s="140">
        <f>IF(N390="zákl. přenesená",J390,0)</f>
        <v>0</v>
      </c>
      <c r="BH390" s="140">
        <f>IF(N390="sníž. přenesená",J390,0)</f>
        <v>0</v>
      </c>
      <c r="BI390" s="140">
        <f>IF(N390="nulová",J390,0)</f>
        <v>0</v>
      </c>
      <c r="BJ390" s="18" t="s">
        <v>84</v>
      </c>
      <c r="BK390" s="140">
        <f>ROUND(I390*H390,2)</f>
        <v>0</v>
      </c>
      <c r="BL390" s="18" t="s">
        <v>302</v>
      </c>
      <c r="BM390" s="139" t="s">
        <v>3415</v>
      </c>
    </row>
    <row r="391" spans="2:65" s="1" customFormat="1" ht="19.2">
      <c r="B391" s="33"/>
      <c r="D391" s="141" t="s">
        <v>172</v>
      </c>
      <c r="F391" s="142" t="s">
        <v>3414</v>
      </c>
      <c r="I391" s="143"/>
      <c r="L391" s="33"/>
      <c r="M391" s="144"/>
      <c r="T391" s="54"/>
      <c r="AT391" s="18" t="s">
        <v>172</v>
      </c>
      <c r="AU391" s="18" t="s">
        <v>86</v>
      </c>
    </row>
    <row r="392" spans="2:65" s="1" customFormat="1" ht="24.15" customHeight="1">
      <c r="B392" s="33"/>
      <c r="C392" s="128" t="s">
        <v>1485</v>
      </c>
      <c r="D392" s="128" t="s">
        <v>165</v>
      </c>
      <c r="E392" s="129" t="s">
        <v>3416</v>
      </c>
      <c r="F392" s="130" t="s">
        <v>3417</v>
      </c>
      <c r="G392" s="131" t="s">
        <v>168</v>
      </c>
      <c r="H392" s="132">
        <v>20</v>
      </c>
      <c r="I392" s="133"/>
      <c r="J392" s="134">
        <f>ROUND(I392*H392,2)</f>
        <v>0</v>
      </c>
      <c r="K392" s="130" t="s">
        <v>3399</v>
      </c>
      <c r="L392" s="33"/>
      <c r="M392" s="135" t="s">
        <v>19</v>
      </c>
      <c r="N392" s="136" t="s">
        <v>47</v>
      </c>
      <c r="P392" s="137">
        <f>O392*H392</f>
        <v>0</v>
      </c>
      <c r="Q392" s="137">
        <v>0</v>
      </c>
      <c r="R392" s="137">
        <f>Q392*H392</f>
        <v>0</v>
      </c>
      <c r="S392" s="137">
        <v>0</v>
      </c>
      <c r="T392" s="138">
        <f>S392*H392</f>
        <v>0</v>
      </c>
      <c r="AR392" s="139" t="s">
        <v>302</v>
      </c>
      <c r="AT392" s="139" t="s">
        <v>165</v>
      </c>
      <c r="AU392" s="139" t="s">
        <v>86</v>
      </c>
      <c r="AY392" s="18" t="s">
        <v>163</v>
      </c>
      <c r="BE392" s="140">
        <f>IF(N392="základní",J392,0)</f>
        <v>0</v>
      </c>
      <c r="BF392" s="140">
        <f>IF(N392="snížená",J392,0)</f>
        <v>0</v>
      </c>
      <c r="BG392" s="140">
        <f>IF(N392="zákl. přenesená",J392,0)</f>
        <v>0</v>
      </c>
      <c r="BH392" s="140">
        <f>IF(N392="sníž. přenesená",J392,0)</f>
        <v>0</v>
      </c>
      <c r="BI392" s="140">
        <f>IF(N392="nulová",J392,0)</f>
        <v>0</v>
      </c>
      <c r="BJ392" s="18" t="s">
        <v>84</v>
      </c>
      <c r="BK392" s="140">
        <f>ROUND(I392*H392,2)</f>
        <v>0</v>
      </c>
      <c r="BL392" s="18" t="s">
        <v>302</v>
      </c>
      <c r="BM392" s="139" t="s">
        <v>3418</v>
      </c>
    </row>
    <row r="393" spans="2:65" s="1" customFormat="1" ht="19.2">
      <c r="B393" s="33"/>
      <c r="D393" s="141" t="s">
        <v>172</v>
      </c>
      <c r="F393" s="142" t="s">
        <v>3417</v>
      </c>
      <c r="I393" s="143"/>
      <c r="L393" s="33"/>
      <c r="M393" s="144"/>
      <c r="T393" s="54"/>
      <c r="AT393" s="18" t="s">
        <v>172</v>
      </c>
      <c r="AU393" s="18" t="s">
        <v>86</v>
      </c>
    </row>
    <row r="394" spans="2:65" s="1" customFormat="1" ht="24.15" customHeight="1">
      <c r="B394" s="33"/>
      <c r="C394" s="128" t="s">
        <v>1491</v>
      </c>
      <c r="D394" s="128" t="s">
        <v>165</v>
      </c>
      <c r="E394" s="129" t="s">
        <v>3419</v>
      </c>
      <c r="F394" s="130" t="s">
        <v>3420</v>
      </c>
      <c r="G394" s="131" t="s">
        <v>168</v>
      </c>
      <c r="H394" s="132">
        <v>1</v>
      </c>
      <c r="I394" s="133"/>
      <c r="J394" s="134">
        <f>ROUND(I394*H394,2)</f>
        <v>0</v>
      </c>
      <c r="K394" s="130" t="s">
        <v>3421</v>
      </c>
      <c r="L394" s="33"/>
      <c r="M394" s="135" t="s">
        <v>19</v>
      </c>
      <c r="N394" s="136" t="s">
        <v>47</v>
      </c>
      <c r="P394" s="137">
        <f>O394*H394</f>
        <v>0</v>
      </c>
      <c r="Q394" s="137">
        <v>0</v>
      </c>
      <c r="R394" s="137">
        <f>Q394*H394</f>
        <v>0</v>
      </c>
      <c r="S394" s="137">
        <v>0</v>
      </c>
      <c r="T394" s="138">
        <f>S394*H394</f>
        <v>0</v>
      </c>
      <c r="AR394" s="139" t="s">
        <v>302</v>
      </c>
      <c r="AT394" s="139" t="s">
        <v>165</v>
      </c>
      <c r="AU394" s="139" t="s">
        <v>86</v>
      </c>
      <c r="AY394" s="18" t="s">
        <v>163</v>
      </c>
      <c r="BE394" s="140">
        <f>IF(N394="základní",J394,0)</f>
        <v>0</v>
      </c>
      <c r="BF394" s="140">
        <f>IF(N394="snížená",J394,0)</f>
        <v>0</v>
      </c>
      <c r="BG394" s="140">
        <f>IF(N394="zákl. přenesená",J394,0)</f>
        <v>0</v>
      </c>
      <c r="BH394" s="140">
        <f>IF(N394="sníž. přenesená",J394,0)</f>
        <v>0</v>
      </c>
      <c r="BI394" s="140">
        <f>IF(N394="nulová",J394,0)</f>
        <v>0</v>
      </c>
      <c r="BJ394" s="18" t="s">
        <v>84</v>
      </c>
      <c r="BK394" s="140">
        <f>ROUND(I394*H394,2)</f>
        <v>0</v>
      </c>
      <c r="BL394" s="18" t="s">
        <v>302</v>
      </c>
      <c r="BM394" s="139" t="s">
        <v>3422</v>
      </c>
    </row>
    <row r="395" spans="2:65" s="1" customFormat="1" ht="19.2">
      <c r="B395" s="33"/>
      <c r="D395" s="141" t="s">
        <v>172</v>
      </c>
      <c r="F395" s="142" t="s">
        <v>3420</v>
      </c>
      <c r="I395" s="143"/>
      <c r="L395" s="33"/>
      <c r="M395" s="144"/>
      <c r="T395" s="54"/>
      <c r="AT395" s="18" t="s">
        <v>172</v>
      </c>
      <c r="AU395" s="18" t="s">
        <v>86</v>
      </c>
    </row>
    <row r="396" spans="2:65" s="1" customFormat="1" ht="24.15" customHeight="1">
      <c r="B396" s="33"/>
      <c r="C396" s="128" t="s">
        <v>1497</v>
      </c>
      <c r="D396" s="128" t="s">
        <v>165</v>
      </c>
      <c r="E396" s="129" t="s">
        <v>3423</v>
      </c>
      <c r="F396" s="130" t="s">
        <v>3424</v>
      </c>
      <c r="G396" s="131" t="s">
        <v>168</v>
      </c>
      <c r="H396" s="132">
        <v>1</v>
      </c>
      <c r="I396" s="133"/>
      <c r="J396" s="134">
        <f>ROUND(I396*H396,2)</f>
        <v>0</v>
      </c>
      <c r="K396" s="130" t="s">
        <v>3421</v>
      </c>
      <c r="L396" s="33"/>
      <c r="M396" s="135" t="s">
        <v>19</v>
      </c>
      <c r="N396" s="136" t="s">
        <v>47</v>
      </c>
      <c r="P396" s="137">
        <f>O396*H396</f>
        <v>0</v>
      </c>
      <c r="Q396" s="137">
        <v>0</v>
      </c>
      <c r="R396" s="137">
        <f>Q396*H396</f>
        <v>0</v>
      </c>
      <c r="S396" s="137">
        <v>0</v>
      </c>
      <c r="T396" s="138">
        <f>S396*H396</f>
        <v>0</v>
      </c>
      <c r="AR396" s="139" t="s">
        <v>302</v>
      </c>
      <c r="AT396" s="139" t="s">
        <v>165</v>
      </c>
      <c r="AU396" s="139" t="s">
        <v>86</v>
      </c>
      <c r="AY396" s="18" t="s">
        <v>163</v>
      </c>
      <c r="BE396" s="140">
        <f>IF(N396="základní",J396,0)</f>
        <v>0</v>
      </c>
      <c r="BF396" s="140">
        <f>IF(N396="snížená",J396,0)</f>
        <v>0</v>
      </c>
      <c r="BG396" s="140">
        <f>IF(N396="zákl. přenesená",J396,0)</f>
        <v>0</v>
      </c>
      <c r="BH396" s="140">
        <f>IF(N396="sníž. přenesená",J396,0)</f>
        <v>0</v>
      </c>
      <c r="BI396" s="140">
        <f>IF(N396="nulová",J396,0)</f>
        <v>0</v>
      </c>
      <c r="BJ396" s="18" t="s">
        <v>84</v>
      </c>
      <c r="BK396" s="140">
        <f>ROUND(I396*H396,2)</f>
        <v>0</v>
      </c>
      <c r="BL396" s="18" t="s">
        <v>302</v>
      </c>
      <c r="BM396" s="139" t="s">
        <v>3425</v>
      </c>
    </row>
    <row r="397" spans="2:65" s="1" customFormat="1" ht="19.2">
      <c r="B397" s="33"/>
      <c r="D397" s="141" t="s">
        <v>172</v>
      </c>
      <c r="F397" s="142" t="s">
        <v>3424</v>
      </c>
      <c r="I397" s="143"/>
      <c r="L397" s="33"/>
      <c r="M397" s="144"/>
      <c r="T397" s="54"/>
      <c r="AT397" s="18" t="s">
        <v>172</v>
      </c>
      <c r="AU397" s="18" t="s">
        <v>86</v>
      </c>
    </row>
    <row r="398" spans="2:65" s="1" customFormat="1" ht="24.15" customHeight="1">
      <c r="B398" s="33"/>
      <c r="C398" s="128" t="s">
        <v>1503</v>
      </c>
      <c r="D398" s="128" t="s">
        <v>165</v>
      </c>
      <c r="E398" s="129" t="s">
        <v>3426</v>
      </c>
      <c r="F398" s="130" t="s">
        <v>3427</v>
      </c>
      <c r="G398" s="131" t="s">
        <v>168</v>
      </c>
      <c r="H398" s="132">
        <v>4</v>
      </c>
      <c r="I398" s="133"/>
      <c r="J398" s="134">
        <f>ROUND(I398*H398,2)</f>
        <v>0</v>
      </c>
      <c r="K398" s="130" t="s">
        <v>3421</v>
      </c>
      <c r="L398" s="33"/>
      <c r="M398" s="135" t="s">
        <v>19</v>
      </c>
      <c r="N398" s="136" t="s">
        <v>47</v>
      </c>
      <c r="P398" s="137">
        <f>O398*H398</f>
        <v>0</v>
      </c>
      <c r="Q398" s="137">
        <v>0</v>
      </c>
      <c r="R398" s="137">
        <f>Q398*H398</f>
        <v>0</v>
      </c>
      <c r="S398" s="137">
        <v>0</v>
      </c>
      <c r="T398" s="138">
        <f>S398*H398</f>
        <v>0</v>
      </c>
      <c r="AR398" s="139" t="s">
        <v>302</v>
      </c>
      <c r="AT398" s="139" t="s">
        <v>165</v>
      </c>
      <c r="AU398" s="139" t="s">
        <v>86</v>
      </c>
      <c r="AY398" s="18" t="s">
        <v>163</v>
      </c>
      <c r="BE398" s="140">
        <f>IF(N398="základní",J398,0)</f>
        <v>0</v>
      </c>
      <c r="BF398" s="140">
        <f>IF(N398="snížená",J398,0)</f>
        <v>0</v>
      </c>
      <c r="BG398" s="140">
        <f>IF(N398="zákl. přenesená",J398,0)</f>
        <v>0</v>
      </c>
      <c r="BH398" s="140">
        <f>IF(N398="sníž. přenesená",J398,0)</f>
        <v>0</v>
      </c>
      <c r="BI398" s="140">
        <f>IF(N398="nulová",J398,0)</f>
        <v>0</v>
      </c>
      <c r="BJ398" s="18" t="s">
        <v>84</v>
      </c>
      <c r="BK398" s="140">
        <f>ROUND(I398*H398,2)</f>
        <v>0</v>
      </c>
      <c r="BL398" s="18" t="s">
        <v>302</v>
      </c>
      <c r="BM398" s="139" t="s">
        <v>3428</v>
      </c>
    </row>
    <row r="399" spans="2:65" s="1" customFormat="1" ht="19.2">
      <c r="B399" s="33"/>
      <c r="D399" s="141" t="s">
        <v>172</v>
      </c>
      <c r="F399" s="142" t="s">
        <v>3427</v>
      </c>
      <c r="I399" s="143"/>
      <c r="L399" s="33"/>
      <c r="M399" s="144"/>
      <c r="T399" s="54"/>
      <c r="AT399" s="18" t="s">
        <v>172</v>
      </c>
      <c r="AU399" s="18" t="s">
        <v>86</v>
      </c>
    </row>
    <row r="400" spans="2:65" s="1" customFormat="1" ht="16.5" customHeight="1">
      <c r="B400" s="33"/>
      <c r="C400" s="167" t="s">
        <v>1509</v>
      </c>
      <c r="D400" s="167" t="s">
        <v>323</v>
      </c>
      <c r="E400" s="168" t="s">
        <v>3429</v>
      </c>
      <c r="F400" s="169" t="s">
        <v>3430</v>
      </c>
      <c r="G400" s="170" t="s">
        <v>168</v>
      </c>
      <c r="H400" s="171">
        <v>4</v>
      </c>
      <c r="I400" s="172"/>
      <c r="J400" s="173">
        <f>ROUND(I400*H400,2)</f>
        <v>0</v>
      </c>
      <c r="K400" s="169" t="s">
        <v>19</v>
      </c>
      <c r="L400" s="174"/>
      <c r="M400" s="175" t="s">
        <v>19</v>
      </c>
      <c r="N400" s="176" t="s">
        <v>47</v>
      </c>
      <c r="P400" s="137">
        <f>O400*H400</f>
        <v>0</v>
      </c>
      <c r="Q400" s="137">
        <v>0</v>
      </c>
      <c r="R400" s="137">
        <f>Q400*H400</f>
        <v>0</v>
      </c>
      <c r="S400" s="137">
        <v>0</v>
      </c>
      <c r="T400" s="138">
        <f>S400*H400</f>
        <v>0</v>
      </c>
      <c r="AR400" s="139" t="s">
        <v>403</v>
      </c>
      <c r="AT400" s="139" t="s">
        <v>323</v>
      </c>
      <c r="AU400" s="139" t="s">
        <v>86</v>
      </c>
      <c r="AY400" s="18" t="s">
        <v>163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8" t="s">
        <v>84</v>
      </c>
      <c r="BK400" s="140">
        <f>ROUND(I400*H400,2)</f>
        <v>0</v>
      </c>
      <c r="BL400" s="18" t="s">
        <v>302</v>
      </c>
      <c r="BM400" s="139" t="s">
        <v>3431</v>
      </c>
    </row>
    <row r="401" spans="2:65" s="1" customFormat="1">
      <c r="B401" s="33"/>
      <c r="D401" s="141" t="s">
        <v>172</v>
      </c>
      <c r="F401" s="142" t="s">
        <v>3430</v>
      </c>
      <c r="I401" s="143"/>
      <c r="L401" s="33"/>
      <c r="M401" s="144"/>
      <c r="T401" s="54"/>
      <c r="AT401" s="18" t="s">
        <v>172</v>
      </c>
      <c r="AU401" s="18" t="s">
        <v>86</v>
      </c>
    </row>
    <row r="402" spans="2:65" s="11" customFormat="1" ht="25.95" customHeight="1">
      <c r="B402" s="116"/>
      <c r="D402" s="117" t="s">
        <v>75</v>
      </c>
      <c r="E402" s="118" t="s">
        <v>323</v>
      </c>
      <c r="F402" s="118" t="s">
        <v>3432</v>
      </c>
      <c r="I402" s="119"/>
      <c r="J402" s="120">
        <f>BK402</f>
        <v>0</v>
      </c>
      <c r="L402" s="116"/>
      <c r="M402" s="121"/>
      <c r="P402" s="122">
        <f>P403+P415</f>
        <v>0</v>
      </c>
      <c r="R402" s="122">
        <f>R403+R415</f>
        <v>2.6900000000000001E-3</v>
      </c>
      <c r="T402" s="123">
        <f>T403+T415</f>
        <v>0</v>
      </c>
      <c r="AR402" s="117" t="s">
        <v>184</v>
      </c>
      <c r="AT402" s="124" t="s">
        <v>75</v>
      </c>
      <c r="AU402" s="124" t="s">
        <v>76</v>
      </c>
      <c r="AY402" s="117" t="s">
        <v>163</v>
      </c>
      <c r="BK402" s="125">
        <f>BK403+BK415</f>
        <v>0</v>
      </c>
    </row>
    <row r="403" spans="2:65" s="11" customFormat="1" ht="22.8" customHeight="1">
      <c r="B403" s="116"/>
      <c r="D403" s="117" t="s">
        <v>75</v>
      </c>
      <c r="E403" s="126" t="s">
        <v>3433</v>
      </c>
      <c r="F403" s="126" t="s">
        <v>3434</v>
      </c>
      <c r="I403" s="119"/>
      <c r="J403" s="127">
        <f>BK403</f>
        <v>0</v>
      </c>
      <c r="L403" s="116"/>
      <c r="M403" s="121"/>
      <c r="P403" s="122">
        <f>SUM(P404:P414)</f>
        <v>0</v>
      </c>
      <c r="R403" s="122">
        <f>SUM(R404:R414)</f>
        <v>1.2999999999999999E-4</v>
      </c>
      <c r="T403" s="123">
        <f>SUM(T404:T414)</f>
        <v>0</v>
      </c>
      <c r="AR403" s="117" t="s">
        <v>184</v>
      </c>
      <c r="AT403" s="124" t="s">
        <v>75</v>
      </c>
      <c r="AU403" s="124" t="s">
        <v>84</v>
      </c>
      <c r="AY403" s="117" t="s">
        <v>163</v>
      </c>
      <c r="BK403" s="125">
        <f>SUM(BK404:BK414)</f>
        <v>0</v>
      </c>
    </row>
    <row r="404" spans="2:65" s="1" customFormat="1" ht="55.5" customHeight="1">
      <c r="B404" s="33"/>
      <c r="C404" s="128" t="s">
        <v>776</v>
      </c>
      <c r="D404" s="128" t="s">
        <v>165</v>
      </c>
      <c r="E404" s="129" t="s">
        <v>3435</v>
      </c>
      <c r="F404" s="130" t="s">
        <v>3436</v>
      </c>
      <c r="G404" s="131" t="s">
        <v>168</v>
      </c>
      <c r="H404" s="132">
        <v>18</v>
      </c>
      <c r="I404" s="133"/>
      <c r="J404" s="134">
        <f>ROUND(I404*H404,2)</f>
        <v>0</v>
      </c>
      <c r="K404" s="130" t="s">
        <v>19</v>
      </c>
      <c r="L404" s="33"/>
      <c r="M404" s="135" t="s">
        <v>19</v>
      </c>
      <c r="N404" s="136" t="s">
        <v>47</v>
      </c>
      <c r="P404" s="137">
        <f>O404*H404</f>
        <v>0</v>
      </c>
      <c r="Q404" s="137">
        <v>0</v>
      </c>
      <c r="R404" s="137">
        <f>Q404*H404</f>
        <v>0</v>
      </c>
      <c r="S404" s="137">
        <v>0</v>
      </c>
      <c r="T404" s="138">
        <f>S404*H404</f>
        <v>0</v>
      </c>
      <c r="AR404" s="139" t="s">
        <v>695</v>
      </c>
      <c r="AT404" s="139" t="s">
        <v>165</v>
      </c>
      <c r="AU404" s="139" t="s">
        <v>86</v>
      </c>
      <c r="AY404" s="18" t="s">
        <v>163</v>
      </c>
      <c r="BE404" s="140">
        <f>IF(N404="základní",J404,0)</f>
        <v>0</v>
      </c>
      <c r="BF404" s="140">
        <f>IF(N404="snížená",J404,0)</f>
        <v>0</v>
      </c>
      <c r="BG404" s="140">
        <f>IF(N404="zákl. přenesená",J404,0)</f>
        <v>0</v>
      </c>
      <c r="BH404" s="140">
        <f>IF(N404="sníž. přenesená",J404,0)</f>
        <v>0</v>
      </c>
      <c r="BI404" s="140">
        <f>IF(N404="nulová",J404,0)</f>
        <v>0</v>
      </c>
      <c r="BJ404" s="18" t="s">
        <v>84</v>
      </c>
      <c r="BK404" s="140">
        <f>ROUND(I404*H404,2)</f>
        <v>0</v>
      </c>
      <c r="BL404" s="18" t="s">
        <v>695</v>
      </c>
      <c r="BM404" s="139" t="s">
        <v>3437</v>
      </c>
    </row>
    <row r="405" spans="2:65" s="1" customFormat="1" ht="38.4">
      <c r="B405" s="33"/>
      <c r="D405" s="141" t="s">
        <v>172</v>
      </c>
      <c r="F405" s="142" t="s">
        <v>3436</v>
      </c>
      <c r="I405" s="143"/>
      <c r="L405" s="33"/>
      <c r="M405" s="144"/>
      <c r="T405" s="54"/>
      <c r="AT405" s="18" t="s">
        <v>172</v>
      </c>
      <c r="AU405" s="18" t="s">
        <v>86</v>
      </c>
    </row>
    <row r="406" spans="2:65" s="1" customFormat="1" ht="55.5" customHeight="1">
      <c r="B406" s="33"/>
      <c r="C406" s="128" t="s">
        <v>782</v>
      </c>
      <c r="D406" s="128" t="s">
        <v>165</v>
      </c>
      <c r="E406" s="129" t="s">
        <v>3435</v>
      </c>
      <c r="F406" s="130" t="s">
        <v>3436</v>
      </c>
      <c r="G406" s="131" t="s">
        <v>168</v>
      </c>
      <c r="H406" s="132">
        <v>2</v>
      </c>
      <c r="I406" s="133"/>
      <c r="J406" s="134">
        <f>ROUND(I406*H406,2)</f>
        <v>0</v>
      </c>
      <c r="K406" s="130" t="s">
        <v>19</v>
      </c>
      <c r="L406" s="33"/>
      <c r="M406" s="135" t="s">
        <v>19</v>
      </c>
      <c r="N406" s="136" t="s">
        <v>47</v>
      </c>
      <c r="P406" s="137">
        <f>O406*H406</f>
        <v>0</v>
      </c>
      <c r="Q406" s="137">
        <v>0</v>
      </c>
      <c r="R406" s="137">
        <f>Q406*H406</f>
        <v>0</v>
      </c>
      <c r="S406" s="137">
        <v>0</v>
      </c>
      <c r="T406" s="138">
        <f>S406*H406</f>
        <v>0</v>
      </c>
      <c r="AR406" s="139" t="s">
        <v>695</v>
      </c>
      <c r="AT406" s="139" t="s">
        <v>165</v>
      </c>
      <c r="AU406" s="139" t="s">
        <v>86</v>
      </c>
      <c r="AY406" s="18" t="s">
        <v>163</v>
      </c>
      <c r="BE406" s="140">
        <f>IF(N406="základní",J406,0)</f>
        <v>0</v>
      </c>
      <c r="BF406" s="140">
        <f>IF(N406="snížená",J406,0)</f>
        <v>0</v>
      </c>
      <c r="BG406" s="140">
        <f>IF(N406="zákl. přenesená",J406,0)</f>
        <v>0</v>
      </c>
      <c r="BH406" s="140">
        <f>IF(N406="sníž. přenesená",J406,0)</f>
        <v>0</v>
      </c>
      <c r="BI406" s="140">
        <f>IF(N406="nulová",J406,0)</f>
        <v>0</v>
      </c>
      <c r="BJ406" s="18" t="s">
        <v>84</v>
      </c>
      <c r="BK406" s="140">
        <f>ROUND(I406*H406,2)</f>
        <v>0</v>
      </c>
      <c r="BL406" s="18" t="s">
        <v>695</v>
      </c>
      <c r="BM406" s="139" t="s">
        <v>3438</v>
      </c>
    </row>
    <row r="407" spans="2:65" s="1" customFormat="1" ht="38.4">
      <c r="B407" s="33"/>
      <c r="D407" s="141" t="s">
        <v>172</v>
      </c>
      <c r="F407" s="142" t="s">
        <v>3436</v>
      </c>
      <c r="I407" s="143"/>
      <c r="L407" s="33"/>
      <c r="M407" s="144"/>
      <c r="T407" s="54"/>
      <c r="AT407" s="18" t="s">
        <v>172</v>
      </c>
      <c r="AU407" s="18" t="s">
        <v>86</v>
      </c>
    </row>
    <row r="408" spans="2:65" s="1" customFormat="1" ht="44.25" customHeight="1">
      <c r="B408" s="33"/>
      <c r="C408" s="128" t="s">
        <v>1177</v>
      </c>
      <c r="D408" s="128" t="s">
        <v>165</v>
      </c>
      <c r="E408" s="129" t="s">
        <v>3439</v>
      </c>
      <c r="F408" s="130" t="s">
        <v>3440</v>
      </c>
      <c r="G408" s="131" t="s">
        <v>168</v>
      </c>
      <c r="H408" s="132">
        <v>1</v>
      </c>
      <c r="I408" s="133"/>
      <c r="J408" s="134">
        <f>ROUND(I408*H408,2)</f>
        <v>0</v>
      </c>
      <c r="K408" s="130" t="s">
        <v>3077</v>
      </c>
      <c r="L408" s="33"/>
      <c r="M408" s="135" t="s">
        <v>19</v>
      </c>
      <c r="N408" s="136" t="s">
        <v>47</v>
      </c>
      <c r="P408" s="137">
        <f>O408*H408</f>
        <v>0</v>
      </c>
      <c r="Q408" s="137">
        <v>0</v>
      </c>
      <c r="R408" s="137">
        <f>Q408*H408</f>
        <v>0</v>
      </c>
      <c r="S408" s="137">
        <v>0</v>
      </c>
      <c r="T408" s="138">
        <f>S408*H408</f>
        <v>0</v>
      </c>
      <c r="AR408" s="139" t="s">
        <v>695</v>
      </c>
      <c r="AT408" s="139" t="s">
        <v>165</v>
      </c>
      <c r="AU408" s="139" t="s">
        <v>86</v>
      </c>
      <c r="AY408" s="18" t="s">
        <v>163</v>
      </c>
      <c r="BE408" s="140">
        <f>IF(N408="základní",J408,0)</f>
        <v>0</v>
      </c>
      <c r="BF408" s="140">
        <f>IF(N408="snížená",J408,0)</f>
        <v>0</v>
      </c>
      <c r="BG408" s="140">
        <f>IF(N408="zákl. přenesená",J408,0)</f>
        <v>0</v>
      </c>
      <c r="BH408" s="140">
        <f>IF(N408="sníž. přenesená",J408,0)</f>
        <v>0</v>
      </c>
      <c r="BI408" s="140">
        <f>IF(N408="nulová",J408,0)</f>
        <v>0</v>
      </c>
      <c r="BJ408" s="18" t="s">
        <v>84</v>
      </c>
      <c r="BK408" s="140">
        <f>ROUND(I408*H408,2)</f>
        <v>0</v>
      </c>
      <c r="BL408" s="18" t="s">
        <v>695</v>
      </c>
      <c r="BM408" s="139" t="s">
        <v>3441</v>
      </c>
    </row>
    <row r="409" spans="2:65" s="1" customFormat="1" ht="28.8">
      <c r="B409" s="33"/>
      <c r="D409" s="141" t="s">
        <v>172</v>
      </c>
      <c r="F409" s="142" t="s">
        <v>3440</v>
      </c>
      <c r="I409" s="143"/>
      <c r="L409" s="33"/>
      <c r="M409" s="144"/>
      <c r="T409" s="54"/>
      <c r="AT409" s="18" t="s">
        <v>172</v>
      </c>
      <c r="AU409" s="18" t="s">
        <v>86</v>
      </c>
    </row>
    <row r="410" spans="2:65" s="1" customFormat="1">
      <c r="B410" s="33"/>
      <c r="D410" s="145" t="s">
        <v>174</v>
      </c>
      <c r="F410" s="146" t="s">
        <v>3442</v>
      </c>
      <c r="I410" s="143"/>
      <c r="L410" s="33"/>
      <c r="M410" s="144"/>
      <c r="T410" s="54"/>
      <c r="AT410" s="18" t="s">
        <v>174</v>
      </c>
      <c r="AU410" s="18" t="s">
        <v>86</v>
      </c>
    </row>
    <row r="411" spans="2:65" s="1" customFormat="1" ht="21.75" customHeight="1">
      <c r="B411" s="33"/>
      <c r="C411" s="167" t="s">
        <v>1183</v>
      </c>
      <c r="D411" s="167" t="s">
        <v>323</v>
      </c>
      <c r="E411" s="168" t="s">
        <v>3443</v>
      </c>
      <c r="F411" s="169" t="s">
        <v>3444</v>
      </c>
      <c r="G411" s="170" t="s">
        <v>202</v>
      </c>
      <c r="H411" s="171">
        <v>1</v>
      </c>
      <c r="I411" s="172"/>
      <c r="J411" s="173">
        <f>ROUND(I411*H411,2)</f>
        <v>0</v>
      </c>
      <c r="K411" s="169" t="s">
        <v>3077</v>
      </c>
      <c r="L411" s="174"/>
      <c r="M411" s="175" t="s">
        <v>19</v>
      </c>
      <c r="N411" s="176" t="s">
        <v>47</v>
      </c>
      <c r="P411" s="137">
        <f>O411*H411</f>
        <v>0</v>
      </c>
      <c r="Q411" s="137">
        <v>1.2999999999999999E-4</v>
      </c>
      <c r="R411" s="137">
        <f>Q411*H411</f>
        <v>1.2999999999999999E-4</v>
      </c>
      <c r="S411" s="137">
        <v>0</v>
      </c>
      <c r="T411" s="138">
        <f>S411*H411</f>
        <v>0</v>
      </c>
      <c r="AR411" s="139" t="s">
        <v>1380</v>
      </c>
      <c r="AT411" s="139" t="s">
        <v>323</v>
      </c>
      <c r="AU411" s="139" t="s">
        <v>86</v>
      </c>
      <c r="AY411" s="18" t="s">
        <v>163</v>
      </c>
      <c r="BE411" s="140">
        <f>IF(N411="základní",J411,0)</f>
        <v>0</v>
      </c>
      <c r="BF411" s="140">
        <f>IF(N411="snížená",J411,0)</f>
        <v>0</v>
      </c>
      <c r="BG411" s="140">
        <f>IF(N411="zákl. přenesená",J411,0)</f>
        <v>0</v>
      </c>
      <c r="BH411" s="140">
        <f>IF(N411="sníž. přenesená",J411,0)</f>
        <v>0</v>
      </c>
      <c r="BI411" s="140">
        <f>IF(N411="nulová",J411,0)</f>
        <v>0</v>
      </c>
      <c r="BJ411" s="18" t="s">
        <v>84</v>
      </c>
      <c r="BK411" s="140">
        <f>ROUND(I411*H411,2)</f>
        <v>0</v>
      </c>
      <c r="BL411" s="18" t="s">
        <v>1380</v>
      </c>
      <c r="BM411" s="139" t="s">
        <v>3445</v>
      </c>
    </row>
    <row r="412" spans="2:65" s="1" customFormat="1">
      <c r="B412" s="33"/>
      <c r="D412" s="141" t="s">
        <v>172</v>
      </c>
      <c r="F412" s="142" t="s">
        <v>3444</v>
      </c>
      <c r="I412" s="143"/>
      <c r="L412" s="33"/>
      <c r="M412" s="144"/>
      <c r="T412" s="54"/>
      <c r="AT412" s="18" t="s">
        <v>172</v>
      </c>
      <c r="AU412" s="18" t="s">
        <v>86</v>
      </c>
    </row>
    <row r="413" spans="2:65" s="1" customFormat="1" ht="16.5" customHeight="1">
      <c r="B413" s="33"/>
      <c r="C413" s="167" t="s">
        <v>1196</v>
      </c>
      <c r="D413" s="167" t="s">
        <v>323</v>
      </c>
      <c r="E413" s="168" t="s">
        <v>3446</v>
      </c>
      <c r="F413" s="169" t="s">
        <v>3447</v>
      </c>
      <c r="G413" s="170" t="s">
        <v>168</v>
      </c>
      <c r="H413" s="171">
        <v>1</v>
      </c>
      <c r="I413" s="172"/>
      <c r="J413" s="173">
        <f>ROUND(I413*H413,2)</f>
        <v>0</v>
      </c>
      <c r="K413" s="169" t="s">
        <v>19</v>
      </c>
      <c r="L413" s="174"/>
      <c r="M413" s="175" t="s">
        <v>19</v>
      </c>
      <c r="N413" s="176" t="s">
        <v>47</v>
      </c>
      <c r="P413" s="137">
        <f>O413*H413</f>
        <v>0</v>
      </c>
      <c r="Q413" s="137">
        <v>0</v>
      </c>
      <c r="R413" s="137">
        <f>Q413*H413</f>
        <v>0</v>
      </c>
      <c r="S413" s="137">
        <v>0</v>
      </c>
      <c r="T413" s="138">
        <f>S413*H413</f>
        <v>0</v>
      </c>
      <c r="AR413" s="139" t="s">
        <v>1380</v>
      </c>
      <c r="AT413" s="139" t="s">
        <v>323</v>
      </c>
      <c r="AU413" s="139" t="s">
        <v>86</v>
      </c>
      <c r="AY413" s="18" t="s">
        <v>163</v>
      </c>
      <c r="BE413" s="140">
        <f>IF(N413="základní",J413,0)</f>
        <v>0</v>
      </c>
      <c r="BF413" s="140">
        <f>IF(N413="snížená",J413,0)</f>
        <v>0</v>
      </c>
      <c r="BG413" s="140">
        <f>IF(N413="zákl. přenesená",J413,0)</f>
        <v>0</v>
      </c>
      <c r="BH413" s="140">
        <f>IF(N413="sníž. přenesená",J413,0)</f>
        <v>0</v>
      </c>
      <c r="BI413" s="140">
        <f>IF(N413="nulová",J413,0)</f>
        <v>0</v>
      </c>
      <c r="BJ413" s="18" t="s">
        <v>84</v>
      </c>
      <c r="BK413" s="140">
        <f>ROUND(I413*H413,2)</f>
        <v>0</v>
      </c>
      <c r="BL413" s="18" t="s">
        <v>1380</v>
      </c>
      <c r="BM413" s="139" t="s">
        <v>3448</v>
      </c>
    </row>
    <row r="414" spans="2:65" s="1" customFormat="1">
      <c r="B414" s="33"/>
      <c r="D414" s="141" t="s">
        <v>172</v>
      </c>
      <c r="F414" s="142" t="s">
        <v>3447</v>
      </c>
      <c r="I414" s="143"/>
      <c r="L414" s="33"/>
      <c r="M414" s="144"/>
      <c r="T414" s="54"/>
      <c r="AT414" s="18" t="s">
        <v>172</v>
      </c>
      <c r="AU414" s="18" t="s">
        <v>86</v>
      </c>
    </row>
    <row r="415" spans="2:65" s="11" customFormat="1" ht="22.8" customHeight="1">
      <c r="B415" s="116"/>
      <c r="D415" s="117" t="s">
        <v>75</v>
      </c>
      <c r="E415" s="126" t="s">
        <v>3449</v>
      </c>
      <c r="F415" s="126" t="s">
        <v>3450</v>
      </c>
      <c r="I415" s="119"/>
      <c r="J415" s="127">
        <f>BK415</f>
        <v>0</v>
      </c>
      <c r="L415" s="116"/>
      <c r="M415" s="121"/>
      <c r="P415" s="122">
        <f>SUM(P416:P420)</f>
        <v>0</v>
      </c>
      <c r="R415" s="122">
        <f>SUM(R416:R420)</f>
        <v>2.5600000000000002E-3</v>
      </c>
      <c r="T415" s="123">
        <f>SUM(T416:T420)</f>
        <v>0</v>
      </c>
      <c r="AR415" s="117" t="s">
        <v>184</v>
      </c>
      <c r="AT415" s="124" t="s">
        <v>75</v>
      </c>
      <c r="AU415" s="124" t="s">
        <v>84</v>
      </c>
      <c r="AY415" s="117" t="s">
        <v>163</v>
      </c>
      <c r="BK415" s="125">
        <f>SUM(BK416:BK420)</f>
        <v>0</v>
      </c>
    </row>
    <row r="416" spans="2:65" s="1" customFormat="1" ht="24.15" customHeight="1">
      <c r="B416" s="33"/>
      <c r="C416" s="128" t="s">
        <v>817</v>
      </c>
      <c r="D416" s="128" t="s">
        <v>165</v>
      </c>
      <c r="E416" s="129" t="s">
        <v>3451</v>
      </c>
      <c r="F416" s="130" t="s">
        <v>3452</v>
      </c>
      <c r="G416" s="131" t="s">
        <v>168</v>
      </c>
      <c r="H416" s="132">
        <v>16</v>
      </c>
      <c r="I416" s="133"/>
      <c r="J416" s="134">
        <f>ROUND(I416*H416,2)</f>
        <v>0</v>
      </c>
      <c r="K416" s="130" t="s">
        <v>3000</v>
      </c>
      <c r="L416" s="33"/>
      <c r="M416" s="135" t="s">
        <v>19</v>
      </c>
      <c r="N416" s="136" t="s">
        <v>47</v>
      </c>
      <c r="P416" s="137">
        <f>O416*H416</f>
        <v>0</v>
      </c>
      <c r="Q416" s="137">
        <v>0</v>
      </c>
      <c r="R416" s="137">
        <f>Q416*H416</f>
        <v>0</v>
      </c>
      <c r="S416" s="137">
        <v>0</v>
      </c>
      <c r="T416" s="138">
        <f>S416*H416</f>
        <v>0</v>
      </c>
      <c r="AR416" s="139" t="s">
        <v>695</v>
      </c>
      <c r="AT416" s="139" t="s">
        <v>165</v>
      </c>
      <c r="AU416" s="139" t="s">
        <v>86</v>
      </c>
      <c r="AY416" s="18" t="s">
        <v>163</v>
      </c>
      <c r="BE416" s="140">
        <f>IF(N416="základní",J416,0)</f>
        <v>0</v>
      </c>
      <c r="BF416" s="140">
        <f>IF(N416="snížená",J416,0)</f>
        <v>0</v>
      </c>
      <c r="BG416" s="140">
        <f>IF(N416="zákl. přenesená",J416,0)</f>
        <v>0</v>
      </c>
      <c r="BH416" s="140">
        <f>IF(N416="sníž. přenesená",J416,0)</f>
        <v>0</v>
      </c>
      <c r="BI416" s="140">
        <f>IF(N416="nulová",J416,0)</f>
        <v>0</v>
      </c>
      <c r="BJ416" s="18" t="s">
        <v>84</v>
      </c>
      <c r="BK416" s="140">
        <f>ROUND(I416*H416,2)</f>
        <v>0</v>
      </c>
      <c r="BL416" s="18" t="s">
        <v>695</v>
      </c>
      <c r="BM416" s="139" t="s">
        <v>3453</v>
      </c>
    </row>
    <row r="417" spans="2:65" s="1" customFormat="1" ht="19.2">
      <c r="B417" s="33"/>
      <c r="D417" s="141" t="s">
        <v>172</v>
      </c>
      <c r="F417" s="142" t="s">
        <v>3452</v>
      </c>
      <c r="I417" s="143"/>
      <c r="L417" s="33"/>
      <c r="M417" s="144"/>
      <c r="T417" s="54"/>
      <c r="AT417" s="18" t="s">
        <v>172</v>
      </c>
      <c r="AU417" s="18" t="s">
        <v>86</v>
      </c>
    </row>
    <row r="418" spans="2:65" s="1" customFormat="1">
      <c r="B418" s="33"/>
      <c r="D418" s="145" t="s">
        <v>174</v>
      </c>
      <c r="F418" s="146" t="s">
        <v>3454</v>
      </c>
      <c r="I418" s="143"/>
      <c r="L418" s="33"/>
      <c r="M418" s="144"/>
      <c r="T418" s="54"/>
      <c r="AT418" s="18" t="s">
        <v>174</v>
      </c>
      <c r="AU418" s="18" t="s">
        <v>86</v>
      </c>
    </row>
    <row r="419" spans="2:65" s="1" customFormat="1" ht="24.15" customHeight="1">
      <c r="B419" s="33"/>
      <c r="C419" s="167" t="s">
        <v>824</v>
      </c>
      <c r="D419" s="167" t="s">
        <v>323</v>
      </c>
      <c r="E419" s="168" t="s">
        <v>3455</v>
      </c>
      <c r="F419" s="169" t="s">
        <v>3456</v>
      </c>
      <c r="G419" s="170" t="s">
        <v>168</v>
      </c>
      <c r="H419" s="171">
        <v>16</v>
      </c>
      <c r="I419" s="172"/>
      <c r="J419" s="173">
        <f>ROUND(I419*H419,2)</f>
        <v>0</v>
      </c>
      <c r="K419" s="169" t="s">
        <v>3000</v>
      </c>
      <c r="L419" s="174"/>
      <c r="M419" s="175" t="s">
        <v>19</v>
      </c>
      <c r="N419" s="176" t="s">
        <v>47</v>
      </c>
      <c r="P419" s="137">
        <f>O419*H419</f>
        <v>0</v>
      </c>
      <c r="Q419" s="137">
        <v>1.6000000000000001E-4</v>
      </c>
      <c r="R419" s="137">
        <f>Q419*H419</f>
        <v>2.5600000000000002E-3</v>
      </c>
      <c r="S419" s="137">
        <v>0</v>
      </c>
      <c r="T419" s="138">
        <f>S419*H419</f>
        <v>0</v>
      </c>
      <c r="AR419" s="139" t="s">
        <v>1380</v>
      </c>
      <c r="AT419" s="139" t="s">
        <v>323</v>
      </c>
      <c r="AU419" s="139" t="s">
        <v>86</v>
      </c>
      <c r="AY419" s="18" t="s">
        <v>163</v>
      </c>
      <c r="BE419" s="140">
        <f>IF(N419="základní",J419,0)</f>
        <v>0</v>
      </c>
      <c r="BF419" s="140">
        <f>IF(N419="snížená",J419,0)</f>
        <v>0</v>
      </c>
      <c r="BG419" s="140">
        <f>IF(N419="zákl. přenesená",J419,0)</f>
        <v>0</v>
      </c>
      <c r="BH419" s="140">
        <f>IF(N419="sníž. přenesená",J419,0)</f>
        <v>0</v>
      </c>
      <c r="BI419" s="140">
        <f>IF(N419="nulová",J419,0)</f>
        <v>0</v>
      </c>
      <c r="BJ419" s="18" t="s">
        <v>84</v>
      </c>
      <c r="BK419" s="140">
        <f>ROUND(I419*H419,2)</f>
        <v>0</v>
      </c>
      <c r="BL419" s="18" t="s">
        <v>1380</v>
      </c>
      <c r="BM419" s="139" t="s">
        <v>3457</v>
      </c>
    </row>
    <row r="420" spans="2:65" s="1" customFormat="1">
      <c r="B420" s="33"/>
      <c r="D420" s="141" t="s">
        <v>172</v>
      </c>
      <c r="F420" s="142" t="s">
        <v>3456</v>
      </c>
      <c r="I420" s="143"/>
      <c r="L420" s="33"/>
      <c r="M420" s="144"/>
      <c r="T420" s="54"/>
      <c r="AT420" s="18" t="s">
        <v>172</v>
      </c>
      <c r="AU420" s="18" t="s">
        <v>86</v>
      </c>
    </row>
    <row r="421" spans="2:65" s="11" customFormat="1" ht="25.95" customHeight="1">
      <c r="B421" s="116"/>
      <c r="D421" s="117" t="s">
        <v>75</v>
      </c>
      <c r="E421" s="118" t="s">
        <v>3458</v>
      </c>
      <c r="F421" s="118" t="s">
        <v>3459</v>
      </c>
      <c r="I421" s="119"/>
      <c r="J421" s="120">
        <f>BK421</f>
        <v>0</v>
      </c>
      <c r="L421" s="116"/>
      <c r="M421" s="121"/>
      <c r="P421" s="122">
        <f>SUM(P422:P426)</f>
        <v>0</v>
      </c>
      <c r="R421" s="122">
        <f>SUM(R422:R426)</f>
        <v>0</v>
      </c>
      <c r="T421" s="123">
        <f>SUM(T422:T426)</f>
        <v>0</v>
      </c>
      <c r="AR421" s="117" t="s">
        <v>170</v>
      </c>
      <c r="AT421" s="124" t="s">
        <v>75</v>
      </c>
      <c r="AU421" s="124" t="s">
        <v>76</v>
      </c>
      <c r="AY421" s="117" t="s">
        <v>163</v>
      </c>
      <c r="BK421" s="125">
        <f>SUM(BK422:BK426)</f>
        <v>0</v>
      </c>
    </row>
    <row r="422" spans="2:65" s="1" customFormat="1" ht="33" customHeight="1">
      <c r="B422" s="33"/>
      <c r="C422" s="128" t="s">
        <v>836</v>
      </c>
      <c r="D422" s="128" t="s">
        <v>165</v>
      </c>
      <c r="E422" s="129" t="s">
        <v>3460</v>
      </c>
      <c r="F422" s="130" t="s">
        <v>3461</v>
      </c>
      <c r="G422" s="131" t="s">
        <v>3462</v>
      </c>
      <c r="H422" s="132">
        <v>32</v>
      </c>
      <c r="I422" s="133"/>
      <c r="J422" s="134">
        <f>ROUND(I422*H422,2)</f>
        <v>0</v>
      </c>
      <c r="K422" s="130" t="s">
        <v>3000</v>
      </c>
      <c r="L422" s="33"/>
      <c r="M422" s="135" t="s">
        <v>19</v>
      </c>
      <c r="N422" s="136" t="s">
        <v>47</v>
      </c>
      <c r="P422" s="137">
        <f>O422*H422</f>
        <v>0</v>
      </c>
      <c r="Q422" s="137">
        <v>0</v>
      </c>
      <c r="R422" s="137">
        <f>Q422*H422</f>
        <v>0</v>
      </c>
      <c r="S422" s="137">
        <v>0</v>
      </c>
      <c r="T422" s="138">
        <f>S422*H422</f>
        <v>0</v>
      </c>
      <c r="AR422" s="139" t="s">
        <v>3463</v>
      </c>
      <c r="AT422" s="139" t="s">
        <v>165</v>
      </c>
      <c r="AU422" s="139" t="s">
        <v>84</v>
      </c>
      <c r="AY422" s="18" t="s">
        <v>163</v>
      </c>
      <c r="BE422" s="140">
        <f>IF(N422="základní",J422,0)</f>
        <v>0</v>
      </c>
      <c r="BF422" s="140">
        <f>IF(N422="snížená",J422,0)</f>
        <v>0</v>
      </c>
      <c r="BG422" s="140">
        <f>IF(N422="zákl. přenesená",J422,0)</f>
        <v>0</v>
      </c>
      <c r="BH422" s="140">
        <f>IF(N422="sníž. přenesená",J422,0)</f>
        <v>0</v>
      </c>
      <c r="BI422" s="140">
        <f>IF(N422="nulová",J422,0)</f>
        <v>0</v>
      </c>
      <c r="BJ422" s="18" t="s">
        <v>84</v>
      </c>
      <c r="BK422" s="140">
        <f>ROUND(I422*H422,2)</f>
        <v>0</v>
      </c>
      <c r="BL422" s="18" t="s">
        <v>3463</v>
      </c>
      <c r="BM422" s="139" t="s">
        <v>3464</v>
      </c>
    </row>
    <row r="423" spans="2:65" s="1" customFormat="1" ht="19.2">
      <c r="B423" s="33"/>
      <c r="D423" s="141" t="s">
        <v>172</v>
      </c>
      <c r="F423" s="142" t="s">
        <v>3461</v>
      </c>
      <c r="I423" s="143"/>
      <c r="L423" s="33"/>
      <c r="M423" s="144"/>
      <c r="T423" s="54"/>
      <c r="AT423" s="18" t="s">
        <v>172</v>
      </c>
      <c r="AU423" s="18" t="s">
        <v>84</v>
      </c>
    </row>
    <row r="424" spans="2:65" s="1" customFormat="1">
      <c r="B424" s="33"/>
      <c r="D424" s="145" t="s">
        <v>174</v>
      </c>
      <c r="F424" s="146" t="s">
        <v>3465</v>
      </c>
      <c r="I424" s="143"/>
      <c r="L424" s="33"/>
      <c r="M424" s="144"/>
      <c r="T424" s="54"/>
      <c r="AT424" s="18" t="s">
        <v>174</v>
      </c>
      <c r="AU424" s="18" t="s">
        <v>84</v>
      </c>
    </row>
    <row r="425" spans="2:65" s="1" customFormat="1" ht="16.5" customHeight="1">
      <c r="B425" s="33"/>
      <c r="C425" s="128" t="s">
        <v>851</v>
      </c>
      <c r="D425" s="128" t="s">
        <v>165</v>
      </c>
      <c r="E425" s="129" t="s">
        <v>3466</v>
      </c>
      <c r="F425" s="130" t="s">
        <v>3467</v>
      </c>
      <c r="G425" s="131" t="s">
        <v>3462</v>
      </c>
      <c r="H425" s="132">
        <v>4</v>
      </c>
      <c r="I425" s="133"/>
      <c r="J425" s="134">
        <f>ROUND(I425*H425,2)</f>
        <v>0</v>
      </c>
      <c r="K425" s="130" t="s">
        <v>19</v>
      </c>
      <c r="L425" s="33"/>
      <c r="M425" s="135" t="s">
        <v>19</v>
      </c>
      <c r="N425" s="136" t="s">
        <v>47</v>
      </c>
      <c r="P425" s="137">
        <f>O425*H425</f>
        <v>0</v>
      </c>
      <c r="Q425" s="137">
        <v>0</v>
      </c>
      <c r="R425" s="137">
        <f>Q425*H425</f>
        <v>0</v>
      </c>
      <c r="S425" s="137">
        <v>0</v>
      </c>
      <c r="T425" s="138">
        <f>S425*H425</f>
        <v>0</v>
      </c>
      <c r="AR425" s="139" t="s">
        <v>170</v>
      </c>
      <c r="AT425" s="139" t="s">
        <v>165</v>
      </c>
      <c r="AU425" s="139" t="s">
        <v>84</v>
      </c>
      <c r="AY425" s="18" t="s">
        <v>163</v>
      </c>
      <c r="BE425" s="140">
        <f>IF(N425="základní",J425,0)</f>
        <v>0</v>
      </c>
      <c r="BF425" s="140">
        <f>IF(N425="snížená",J425,0)</f>
        <v>0</v>
      </c>
      <c r="BG425" s="140">
        <f>IF(N425="zákl. přenesená",J425,0)</f>
        <v>0</v>
      </c>
      <c r="BH425" s="140">
        <f>IF(N425="sníž. přenesená",J425,0)</f>
        <v>0</v>
      </c>
      <c r="BI425" s="140">
        <f>IF(N425="nulová",J425,0)</f>
        <v>0</v>
      </c>
      <c r="BJ425" s="18" t="s">
        <v>84</v>
      </c>
      <c r="BK425" s="140">
        <f>ROUND(I425*H425,2)</f>
        <v>0</v>
      </c>
      <c r="BL425" s="18" t="s">
        <v>170</v>
      </c>
      <c r="BM425" s="139" t="s">
        <v>3468</v>
      </c>
    </row>
    <row r="426" spans="2:65" s="1" customFormat="1">
      <c r="B426" s="33"/>
      <c r="D426" s="141" t="s">
        <v>172</v>
      </c>
      <c r="F426" s="142" t="s">
        <v>3467</v>
      </c>
      <c r="I426" s="143"/>
      <c r="L426" s="33"/>
      <c r="M426" s="144"/>
      <c r="T426" s="54"/>
      <c r="AT426" s="18" t="s">
        <v>172</v>
      </c>
      <c r="AU426" s="18" t="s">
        <v>84</v>
      </c>
    </row>
    <row r="427" spans="2:65" s="11" customFormat="1" ht="25.95" customHeight="1">
      <c r="B427" s="116"/>
      <c r="D427" s="117" t="s">
        <v>75</v>
      </c>
      <c r="E427" s="118" t="s">
        <v>2897</v>
      </c>
      <c r="F427" s="118" t="s">
        <v>2898</v>
      </c>
      <c r="I427" s="119"/>
      <c r="J427" s="120">
        <f>BK427</f>
        <v>0</v>
      </c>
      <c r="L427" s="116"/>
      <c r="M427" s="121"/>
      <c r="P427" s="122">
        <f>P428+P433+P436</f>
        <v>0</v>
      </c>
      <c r="R427" s="122">
        <f>R428+R433+R436</f>
        <v>0</v>
      </c>
      <c r="T427" s="123">
        <f>T428+T433+T436</f>
        <v>0</v>
      </c>
      <c r="AR427" s="117" t="s">
        <v>199</v>
      </c>
      <c r="AT427" s="124" t="s">
        <v>75</v>
      </c>
      <c r="AU427" s="124" t="s">
        <v>76</v>
      </c>
      <c r="AY427" s="117" t="s">
        <v>163</v>
      </c>
      <c r="BK427" s="125">
        <f>BK428+BK433+BK436</f>
        <v>0</v>
      </c>
    </row>
    <row r="428" spans="2:65" s="11" customFormat="1" ht="22.8" customHeight="1">
      <c r="B428" s="116"/>
      <c r="D428" s="117" t="s">
        <v>75</v>
      </c>
      <c r="E428" s="126" t="s">
        <v>2899</v>
      </c>
      <c r="F428" s="126" t="s">
        <v>2900</v>
      </c>
      <c r="I428" s="119"/>
      <c r="J428" s="127">
        <f>BK428</f>
        <v>0</v>
      </c>
      <c r="L428" s="116"/>
      <c r="M428" s="121"/>
      <c r="P428" s="122">
        <f>SUM(P429:P432)</f>
        <v>0</v>
      </c>
      <c r="R428" s="122">
        <f>SUM(R429:R432)</f>
        <v>0</v>
      </c>
      <c r="T428" s="123">
        <f>SUM(T429:T432)</f>
        <v>0</v>
      </c>
      <c r="AR428" s="117" t="s">
        <v>199</v>
      </c>
      <c r="AT428" s="124" t="s">
        <v>75</v>
      </c>
      <c r="AU428" s="124" t="s">
        <v>84</v>
      </c>
      <c r="AY428" s="117" t="s">
        <v>163</v>
      </c>
      <c r="BK428" s="125">
        <f>SUM(BK429:BK432)</f>
        <v>0</v>
      </c>
    </row>
    <row r="429" spans="2:65" s="1" customFormat="1" ht="16.5" customHeight="1">
      <c r="B429" s="33"/>
      <c r="C429" s="128" t="s">
        <v>865</v>
      </c>
      <c r="D429" s="128" t="s">
        <v>165</v>
      </c>
      <c r="E429" s="129" t="s">
        <v>2918</v>
      </c>
      <c r="F429" s="130" t="s">
        <v>3469</v>
      </c>
      <c r="G429" s="131" t="s">
        <v>3470</v>
      </c>
      <c r="H429" s="132">
        <v>7910</v>
      </c>
      <c r="I429" s="133"/>
      <c r="J429" s="134">
        <f>ROUND(I429*H429,2)</f>
        <v>0</v>
      </c>
      <c r="K429" s="130" t="s">
        <v>19</v>
      </c>
      <c r="L429" s="33"/>
      <c r="M429" s="135" t="s">
        <v>19</v>
      </c>
      <c r="N429" s="136" t="s">
        <v>47</v>
      </c>
      <c r="P429" s="137">
        <f>O429*H429</f>
        <v>0</v>
      </c>
      <c r="Q429" s="137">
        <v>0</v>
      </c>
      <c r="R429" s="137">
        <f>Q429*H429</f>
        <v>0</v>
      </c>
      <c r="S429" s="137">
        <v>0</v>
      </c>
      <c r="T429" s="138">
        <f>S429*H429</f>
        <v>0</v>
      </c>
      <c r="AR429" s="139" t="s">
        <v>2903</v>
      </c>
      <c r="AT429" s="139" t="s">
        <v>165</v>
      </c>
      <c r="AU429" s="139" t="s">
        <v>86</v>
      </c>
      <c r="AY429" s="18" t="s">
        <v>163</v>
      </c>
      <c r="BE429" s="140">
        <f>IF(N429="základní",J429,0)</f>
        <v>0</v>
      </c>
      <c r="BF429" s="140">
        <f>IF(N429="snížená",J429,0)</f>
        <v>0</v>
      </c>
      <c r="BG429" s="140">
        <f>IF(N429="zákl. přenesená",J429,0)</f>
        <v>0</v>
      </c>
      <c r="BH429" s="140">
        <f>IF(N429="sníž. přenesená",J429,0)</f>
        <v>0</v>
      </c>
      <c r="BI429" s="140">
        <f>IF(N429="nulová",J429,0)</f>
        <v>0</v>
      </c>
      <c r="BJ429" s="18" t="s">
        <v>84</v>
      </c>
      <c r="BK429" s="140">
        <f>ROUND(I429*H429,2)</f>
        <v>0</v>
      </c>
      <c r="BL429" s="18" t="s">
        <v>2903</v>
      </c>
      <c r="BM429" s="139" t="s">
        <v>3471</v>
      </c>
    </row>
    <row r="430" spans="2:65" s="1" customFormat="1">
      <c r="B430" s="33"/>
      <c r="D430" s="141" t="s">
        <v>172</v>
      </c>
      <c r="F430" s="142" t="s">
        <v>3469</v>
      </c>
      <c r="I430" s="143"/>
      <c r="L430" s="33"/>
      <c r="M430" s="144"/>
      <c r="T430" s="54"/>
      <c r="AT430" s="18" t="s">
        <v>172</v>
      </c>
      <c r="AU430" s="18" t="s">
        <v>86</v>
      </c>
    </row>
    <row r="431" spans="2:65" s="1" customFormat="1" ht="37.799999999999997" customHeight="1">
      <c r="B431" s="33"/>
      <c r="C431" s="128" t="s">
        <v>1595</v>
      </c>
      <c r="D431" s="128" t="s">
        <v>165</v>
      </c>
      <c r="E431" s="129" t="s">
        <v>3472</v>
      </c>
      <c r="F431" s="130" t="s">
        <v>3473</v>
      </c>
      <c r="G431" s="131" t="s">
        <v>3474</v>
      </c>
      <c r="H431" s="132">
        <v>1</v>
      </c>
      <c r="I431" s="133"/>
      <c r="J431" s="134">
        <f>ROUND(I431*H431,2)</f>
        <v>0</v>
      </c>
      <c r="K431" s="130" t="s">
        <v>19</v>
      </c>
      <c r="L431" s="33"/>
      <c r="M431" s="135" t="s">
        <v>19</v>
      </c>
      <c r="N431" s="136" t="s">
        <v>47</v>
      </c>
      <c r="P431" s="137">
        <f>O431*H431</f>
        <v>0</v>
      </c>
      <c r="Q431" s="137">
        <v>0</v>
      </c>
      <c r="R431" s="137">
        <f>Q431*H431</f>
        <v>0</v>
      </c>
      <c r="S431" s="137">
        <v>0</v>
      </c>
      <c r="T431" s="138">
        <f>S431*H431</f>
        <v>0</v>
      </c>
      <c r="AR431" s="139" t="s">
        <v>2903</v>
      </c>
      <c r="AT431" s="139" t="s">
        <v>165</v>
      </c>
      <c r="AU431" s="139" t="s">
        <v>86</v>
      </c>
      <c r="AY431" s="18" t="s">
        <v>163</v>
      </c>
      <c r="BE431" s="140">
        <f>IF(N431="základní",J431,0)</f>
        <v>0</v>
      </c>
      <c r="BF431" s="140">
        <f>IF(N431="snížená",J431,0)</f>
        <v>0</v>
      </c>
      <c r="BG431" s="140">
        <f>IF(N431="zákl. přenesená",J431,0)</f>
        <v>0</v>
      </c>
      <c r="BH431" s="140">
        <f>IF(N431="sníž. přenesená",J431,0)</f>
        <v>0</v>
      </c>
      <c r="BI431" s="140">
        <f>IF(N431="nulová",J431,0)</f>
        <v>0</v>
      </c>
      <c r="BJ431" s="18" t="s">
        <v>84</v>
      </c>
      <c r="BK431" s="140">
        <f>ROUND(I431*H431,2)</f>
        <v>0</v>
      </c>
      <c r="BL431" s="18" t="s">
        <v>2903</v>
      </c>
      <c r="BM431" s="139" t="s">
        <v>3475</v>
      </c>
    </row>
    <row r="432" spans="2:65" s="1" customFormat="1" ht="28.8">
      <c r="B432" s="33"/>
      <c r="D432" s="141" t="s">
        <v>172</v>
      </c>
      <c r="F432" s="142" t="s">
        <v>3473</v>
      </c>
      <c r="I432" s="143"/>
      <c r="L432" s="33"/>
      <c r="M432" s="144"/>
      <c r="T432" s="54"/>
      <c r="AT432" s="18" t="s">
        <v>172</v>
      </c>
      <c r="AU432" s="18" t="s">
        <v>86</v>
      </c>
    </row>
    <row r="433" spans="2:65" s="11" customFormat="1" ht="22.8" customHeight="1">
      <c r="B433" s="116"/>
      <c r="D433" s="117" t="s">
        <v>75</v>
      </c>
      <c r="E433" s="126" t="s">
        <v>3476</v>
      </c>
      <c r="F433" s="126" t="s">
        <v>3477</v>
      </c>
      <c r="I433" s="119"/>
      <c r="J433" s="127">
        <f>BK433</f>
        <v>0</v>
      </c>
      <c r="L433" s="116"/>
      <c r="M433" s="121"/>
      <c r="P433" s="122">
        <f>SUM(P434:P435)</f>
        <v>0</v>
      </c>
      <c r="R433" s="122">
        <f>SUM(R434:R435)</f>
        <v>0</v>
      </c>
      <c r="T433" s="123">
        <f>SUM(T434:T435)</f>
        <v>0</v>
      </c>
      <c r="AR433" s="117" t="s">
        <v>199</v>
      </c>
      <c r="AT433" s="124" t="s">
        <v>75</v>
      </c>
      <c r="AU433" s="124" t="s">
        <v>84</v>
      </c>
      <c r="AY433" s="117" t="s">
        <v>163</v>
      </c>
      <c r="BK433" s="125">
        <f>SUM(BK434:BK435)</f>
        <v>0</v>
      </c>
    </row>
    <row r="434" spans="2:65" s="1" customFormat="1" ht="16.5" customHeight="1">
      <c r="B434" s="33"/>
      <c r="C434" s="128" t="s">
        <v>871</v>
      </c>
      <c r="D434" s="128" t="s">
        <v>165</v>
      </c>
      <c r="E434" s="129" t="s">
        <v>3478</v>
      </c>
      <c r="F434" s="130" t="s">
        <v>3479</v>
      </c>
      <c r="G434" s="131" t="s">
        <v>3470</v>
      </c>
      <c r="H434" s="132">
        <v>1</v>
      </c>
      <c r="I434" s="133"/>
      <c r="J434" s="134">
        <f>ROUND(I434*H434,2)</f>
        <v>0</v>
      </c>
      <c r="K434" s="130" t="s">
        <v>19</v>
      </c>
      <c r="L434" s="33"/>
      <c r="M434" s="135" t="s">
        <v>19</v>
      </c>
      <c r="N434" s="136" t="s">
        <v>47</v>
      </c>
      <c r="P434" s="137">
        <f>O434*H434</f>
        <v>0</v>
      </c>
      <c r="Q434" s="137">
        <v>0</v>
      </c>
      <c r="R434" s="137">
        <f>Q434*H434</f>
        <v>0</v>
      </c>
      <c r="S434" s="137">
        <v>0</v>
      </c>
      <c r="T434" s="138">
        <f>S434*H434</f>
        <v>0</v>
      </c>
      <c r="AR434" s="139" t="s">
        <v>2903</v>
      </c>
      <c r="AT434" s="139" t="s">
        <v>165</v>
      </c>
      <c r="AU434" s="139" t="s">
        <v>86</v>
      </c>
      <c r="AY434" s="18" t="s">
        <v>163</v>
      </c>
      <c r="BE434" s="140">
        <f>IF(N434="základní",J434,0)</f>
        <v>0</v>
      </c>
      <c r="BF434" s="140">
        <f>IF(N434="snížená",J434,0)</f>
        <v>0</v>
      </c>
      <c r="BG434" s="140">
        <f>IF(N434="zákl. přenesená",J434,0)</f>
        <v>0</v>
      </c>
      <c r="BH434" s="140">
        <f>IF(N434="sníž. přenesená",J434,0)</f>
        <v>0</v>
      </c>
      <c r="BI434" s="140">
        <f>IF(N434="nulová",J434,0)</f>
        <v>0</v>
      </c>
      <c r="BJ434" s="18" t="s">
        <v>84</v>
      </c>
      <c r="BK434" s="140">
        <f>ROUND(I434*H434,2)</f>
        <v>0</v>
      </c>
      <c r="BL434" s="18" t="s">
        <v>2903</v>
      </c>
      <c r="BM434" s="139" t="s">
        <v>3480</v>
      </c>
    </row>
    <row r="435" spans="2:65" s="1" customFormat="1">
      <c r="B435" s="33"/>
      <c r="D435" s="141" t="s">
        <v>172</v>
      </c>
      <c r="F435" s="142" t="s">
        <v>3479</v>
      </c>
      <c r="I435" s="143"/>
      <c r="L435" s="33"/>
      <c r="M435" s="144"/>
      <c r="T435" s="54"/>
      <c r="AT435" s="18" t="s">
        <v>172</v>
      </c>
      <c r="AU435" s="18" t="s">
        <v>86</v>
      </c>
    </row>
    <row r="436" spans="2:65" s="11" customFormat="1" ht="22.8" customHeight="1">
      <c r="B436" s="116"/>
      <c r="D436" s="117" t="s">
        <v>75</v>
      </c>
      <c r="E436" s="126" t="s">
        <v>3481</v>
      </c>
      <c r="F436" s="126" t="s">
        <v>3482</v>
      </c>
      <c r="I436" s="119"/>
      <c r="J436" s="127">
        <f>BK436</f>
        <v>0</v>
      </c>
      <c r="L436" s="116"/>
      <c r="M436" s="121"/>
      <c r="P436" s="122">
        <f>SUM(P437:P438)</f>
        <v>0</v>
      </c>
      <c r="R436" s="122">
        <f>SUM(R437:R438)</f>
        <v>0</v>
      </c>
      <c r="T436" s="123">
        <f>SUM(T437:T438)</f>
        <v>0</v>
      </c>
      <c r="AR436" s="117" t="s">
        <v>199</v>
      </c>
      <c r="AT436" s="124" t="s">
        <v>75</v>
      </c>
      <c r="AU436" s="124" t="s">
        <v>84</v>
      </c>
      <c r="AY436" s="117" t="s">
        <v>163</v>
      </c>
      <c r="BK436" s="125">
        <f>SUM(BK437:BK438)</f>
        <v>0</v>
      </c>
    </row>
    <row r="437" spans="2:65" s="1" customFormat="1" ht="16.5" customHeight="1">
      <c r="B437" s="33"/>
      <c r="C437" s="128" t="s">
        <v>888</v>
      </c>
      <c r="D437" s="128" t="s">
        <v>165</v>
      </c>
      <c r="E437" s="129" t="s">
        <v>3483</v>
      </c>
      <c r="F437" s="130" t="s">
        <v>3484</v>
      </c>
      <c r="G437" s="131" t="s">
        <v>2159</v>
      </c>
      <c r="H437" s="132">
        <v>1</v>
      </c>
      <c r="I437" s="133"/>
      <c r="J437" s="134">
        <f>ROUND(I437*H437,2)</f>
        <v>0</v>
      </c>
      <c r="K437" s="130" t="s">
        <v>3485</v>
      </c>
      <c r="L437" s="33"/>
      <c r="M437" s="135" t="s">
        <v>19</v>
      </c>
      <c r="N437" s="136" t="s">
        <v>47</v>
      </c>
      <c r="P437" s="137">
        <f>O437*H437</f>
        <v>0</v>
      </c>
      <c r="Q437" s="137">
        <v>0</v>
      </c>
      <c r="R437" s="137">
        <f>Q437*H437</f>
        <v>0</v>
      </c>
      <c r="S437" s="137">
        <v>0</v>
      </c>
      <c r="T437" s="138">
        <f>S437*H437</f>
        <v>0</v>
      </c>
      <c r="AR437" s="139" t="s">
        <v>2903</v>
      </c>
      <c r="AT437" s="139" t="s">
        <v>165</v>
      </c>
      <c r="AU437" s="139" t="s">
        <v>86</v>
      </c>
      <c r="AY437" s="18" t="s">
        <v>163</v>
      </c>
      <c r="BE437" s="140">
        <f>IF(N437="základní",J437,0)</f>
        <v>0</v>
      </c>
      <c r="BF437" s="140">
        <f>IF(N437="snížená",J437,0)</f>
        <v>0</v>
      </c>
      <c r="BG437" s="140">
        <f>IF(N437="zákl. přenesená",J437,0)</f>
        <v>0</v>
      </c>
      <c r="BH437" s="140">
        <f>IF(N437="sníž. přenesená",J437,0)</f>
        <v>0</v>
      </c>
      <c r="BI437" s="140">
        <f>IF(N437="nulová",J437,0)</f>
        <v>0</v>
      </c>
      <c r="BJ437" s="18" t="s">
        <v>84</v>
      </c>
      <c r="BK437" s="140">
        <f>ROUND(I437*H437,2)</f>
        <v>0</v>
      </c>
      <c r="BL437" s="18" t="s">
        <v>2903</v>
      </c>
      <c r="BM437" s="139" t="s">
        <v>3486</v>
      </c>
    </row>
    <row r="438" spans="2:65" s="1" customFormat="1">
      <c r="B438" s="33"/>
      <c r="D438" s="141" t="s">
        <v>172</v>
      </c>
      <c r="F438" s="142" t="s">
        <v>3484</v>
      </c>
      <c r="I438" s="143"/>
      <c r="L438" s="33"/>
      <c r="M438" s="186"/>
      <c r="N438" s="187"/>
      <c r="O438" s="187"/>
      <c r="P438" s="187"/>
      <c r="Q438" s="187"/>
      <c r="R438" s="187"/>
      <c r="S438" s="187"/>
      <c r="T438" s="188"/>
      <c r="AT438" s="18" t="s">
        <v>172</v>
      </c>
      <c r="AU438" s="18" t="s">
        <v>86</v>
      </c>
    </row>
    <row r="439" spans="2:65" s="1" customFormat="1" ht="6.9" customHeight="1">
      <c r="B439" s="42"/>
      <c r="C439" s="43"/>
      <c r="D439" s="43"/>
      <c r="E439" s="43"/>
      <c r="F439" s="43"/>
      <c r="G439" s="43"/>
      <c r="H439" s="43"/>
      <c r="I439" s="43"/>
      <c r="J439" s="43"/>
      <c r="K439" s="43"/>
      <c r="L439" s="33"/>
    </row>
  </sheetData>
  <sheetProtection algorithmName="SHA-512" hashValue="5rbfbZr1YdrlRi2ZOL6DoT19blLW7uTwv5E0bSiIwFFt1p7U1VqOleMCmVeE8SOO957kTKK1XahysMR6u8BkpA==" saltValue="Uoh1GH0b+3xj8KNarG3as1YW0eV/iqW4QA7S3SdRQnQ0xx2sxweosbDUIC6WwnZi8FDbv2uJUw8qwraxMblm3Q==" spinCount="100000" sheet="1" objects="1" scenarios="1" formatColumns="0" formatRows="0" autoFilter="0"/>
  <autoFilter ref="C92:K438" xr:uid="{00000000-0009-0000-0000-000003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8" r:id="rId1" xr:uid="{00000000-0004-0000-0300-000000000000}"/>
    <hyperlink ref="F101" r:id="rId2" xr:uid="{00000000-0004-0000-0300-000001000000}"/>
    <hyperlink ref="F104" r:id="rId3" xr:uid="{00000000-0004-0000-0300-000002000000}"/>
    <hyperlink ref="F107" r:id="rId4" xr:uid="{00000000-0004-0000-0300-000003000000}"/>
    <hyperlink ref="F111" r:id="rId5" xr:uid="{00000000-0004-0000-0300-000004000000}"/>
    <hyperlink ref="F114" r:id="rId6" xr:uid="{00000000-0004-0000-0300-000005000000}"/>
    <hyperlink ref="F117" r:id="rId7" xr:uid="{00000000-0004-0000-0300-000006000000}"/>
    <hyperlink ref="F120" r:id="rId8" xr:uid="{00000000-0004-0000-0300-000007000000}"/>
    <hyperlink ref="F131" r:id="rId9" xr:uid="{00000000-0004-0000-0300-000008000000}"/>
    <hyperlink ref="F142" r:id="rId10" xr:uid="{00000000-0004-0000-0300-000009000000}"/>
    <hyperlink ref="F151" r:id="rId11" xr:uid="{00000000-0004-0000-0300-00000A000000}"/>
    <hyperlink ref="F156" r:id="rId12" xr:uid="{00000000-0004-0000-0300-00000B000000}"/>
    <hyperlink ref="F162" r:id="rId13" xr:uid="{00000000-0004-0000-0300-00000C000000}"/>
    <hyperlink ref="F183" r:id="rId14" xr:uid="{00000000-0004-0000-0300-00000D000000}"/>
    <hyperlink ref="F186" r:id="rId15" xr:uid="{00000000-0004-0000-0300-00000E000000}"/>
    <hyperlink ref="F189" r:id="rId16" xr:uid="{00000000-0004-0000-0300-00000F000000}"/>
    <hyperlink ref="F194" r:id="rId17" xr:uid="{00000000-0004-0000-0300-000010000000}"/>
    <hyperlink ref="F197" r:id="rId18" xr:uid="{00000000-0004-0000-0300-000011000000}"/>
    <hyperlink ref="F200" r:id="rId19" xr:uid="{00000000-0004-0000-0300-000012000000}"/>
    <hyperlink ref="F205" r:id="rId20" xr:uid="{00000000-0004-0000-0300-000013000000}"/>
    <hyperlink ref="F218" r:id="rId21" xr:uid="{00000000-0004-0000-0300-000014000000}"/>
    <hyperlink ref="F223" r:id="rId22" xr:uid="{00000000-0004-0000-0300-000015000000}"/>
    <hyperlink ref="F228" r:id="rId23" xr:uid="{00000000-0004-0000-0300-000016000000}"/>
    <hyperlink ref="F233" r:id="rId24" xr:uid="{00000000-0004-0000-0300-000017000000}"/>
    <hyperlink ref="F238" r:id="rId25" xr:uid="{00000000-0004-0000-0300-000018000000}"/>
    <hyperlink ref="F247" r:id="rId26" xr:uid="{00000000-0004-0000-0300-000019000000}"/>
    <hyperlink ref="F254" r:id="rId27" xr:uid="{00000000-0004-0000-0300-00001A000000}"/>
    <hyperlink ref="F259" r:id="rId28" xr:uid="{00000000-0004-0000-0300-00001B000000}"/>
    <hyperlink ref="F262" r:id="rId29" xr:uid="{00000000-0004-0000-0300-00001C000000}"/>
    <hyperlink ref="F269" r:id="rId30" xr:uid="{00000000-0004-0000-0300-00001D000000}"/>
    <hyperlink ref="F276" r:id="rId31" xr:uid="{00000000-0004-0000-0300-00001E000000}"/>
    <hyperlink ref="F281" r:id="rId32" xr:uid="{00000000-0004-0000-0300-00001F000000}"/>
    <hyperlink ref="F296" r:id="rId33" xr:uid="{00000000-0004-0000-0300-000020000000}"/>
    <hyperlink ref="F305" r:id="rId34" xr:uid="{00000000-0004-0000-0300-000021000000}"/>
    <hyperlink ref="F310" r:id="rId35" xr:uid="{00000000-0004-0000-0300-000022000000}"/>
    <hyperlink ref="F315" r:id="rId36" xr:uid="{00000000-0004-0000-0300-000023000000}"/>
    <hyperlink ref="F320" r:id="rId37" xr:uid="{00000000-0004-0000-0300-000024000000}"/>
    <hyperlink ref="F325" r:id="rId38" xr:uid="{00000000-0004-0000-0300-000025000000}"/>
    <hyperlink ref="F328" r:id="rId39" xr:uid="{00000000-0004-0000-0300-000026000000}"/>
    <hyperlink ref="F333" r:id="rId40" xr:uid="{00000000-0004-0000-0300-000027000000}"/>
    <hyperlink ref="F336" r:id="rId41" xr:uid="{00000000-0004-0000-0300-000028000000}"/>
    <hyperlink ref="F339" r:id="rId42" xr:uid="{00000000-0004-0000-0300-000029000000}"/>
    <hyperlink ref="F342" r:id="rId43" xr:uid="{00000000-0004-0000-0300-00002A000000}"/>
    <hyperlink ref="F362" r:id="rId44" xr:uid="{00000000-0004-0000-0300-00002B000000}"/>
    <hyperlink ref="F365" r:id="rId45" xr:uid="{00000000-0004-0000-0300-00002C000000}"/>
    <hyperlink ref="F368" r:id="rId46" xr:uid="{00000000-0004-0000-0300-00002D000000}"/>
    <hyperlink ref="F371" r:id="rId47" xr:uid="{00000000-0004-0000-0300-00002E000000}"/>
    <hyperlink ref="F374" r:id="rId48" xr:uid="{00000000-0004-0000-0300-00002F000000}"/>
    <hyperlink ref="F377" r:id="rId49" xr:uid="{00000000-0004-0000-0300-000030000000}"/>
    <hyperlink ref="F410" r:id="rId50" xr:uid="{00000000-0004-0000-0300-000031000000}"/>
    <hyperlink ref="F418" r:id="rId51" xr:uid="{00000000-0004-0000-0300-000032000000}"/>
    <hyperlink ref="F424" r:id="rId52" xr:uid="{00000000-0004-0000-0300-00003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5"/>
  <sheetViews>
    <sheetView showGridLines="0" topLeftCell="A79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8" t="s">
        <v>95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2:46" ht="24.9" customHeight="1">
      <c r="B4" s="21"/>
      <c r="D4" s="22" t="s">
        <v>112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Pavilon dětských skupin parc. č. 1579/2, k. ú. Odry</v>
      </c>
      <c r="F7" s="316"/>
      <c r="G7" s="316"/>
      <c r="H7" s="316"/>
      <c r="L7" s="21"/>
    </row>
    <row r="8" spans="2:46" s="1" customFormat="1" ht="12" customHeight="1">
      <c r="B8" s="33"/>
      <c r="D8" s="28" t="s">
        <v>113</v>
      </c>
      <c r="L8" s="33"/>
    </row>
    <row r="9" spans="2:46" s="1" customFormat="1" ht="16.5" customHeight="1">
      <c r="B9" s="33"/>
      <c r="E9" s="305" t="s">
        <v>3487</v>
      </c>
      <c r="F9" s="314"/>
      <c r="G9" s="314"/>
      <c r="H9" s="314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39</v>
      </c>
      <c r="I12" s="28" t="s">
        <v>23</v>
      </c>
      <c r="J12" s="50" t="str">
        <f>'Rekapitulace stavby'!AN8</f>
        <v>20. 3. 2024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2987</v>
      </c>
      <c r="I15" s="28" t="s">
        <v>29</v>
      </c>
      <c r="J15" s="26" t="s">
        <v>19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7" t="str">
        <f>'Rekapitulace stavby'!E14</f>
        <v>Vyplň údaj</v>
      </c>
      <c r="F18" s="288"/>
      <c r="G18" s="288"/>
      <c r="H18" s="288"/>
      <c r="I18" s="28" t="s">
        <v>29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33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2988</v>
      </c>
      <c r="I21" s="28" t="s">
        <v>29</v>
      </c>
      <c r="J21" s="26" t="s">
        <v>19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38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2989</v>
      </c>
      <c r="I24" s="28" t="s">
        <v>29</v>
      </c>
      <c r="J24" s="26" t="s">
        <v>19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40</v>
      </c>
      <c r="L26" s="33"/>
    </row>
    <row r="27" spans="2:12" s="7" customFormat="1" ht="16.5" customHeight="1">
      <c r="B27" s="87"/>
      <c r="E27" s="292" t="s">
        <v>19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42</v>
      </c>
      <c r="J30" s="64">
        <f>ROUND(J87,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" customHeight="1">
      <c r="B33" s="33"/>
      <c r="D33" s="53" t="s">
        <v>46</v>
      </c>
      <c r="E33" s="28" t="s">
        <v>47</v>
      </c>
      <c r="F33" s="89">
        <f>ROUND((SUM(BE87:BE154)),  2)</f>
        <v>0</v>
      </c>
      <c r="I33" s="90">
        <v>0.21</v>
      </c>
      <c r="J33" s="89">
        <f>ROUND(((SUM(BE87:BE154))*I33),  2)</f>
        <v>0</v>
      </c>
      <c r="L33" s="33"/>
    </row>
    <row r="34" spans="2:12" s="1" customFormat="1" ht="14.4" customHeight="1">
      <c r="B34" s="33"/>
      <c r="E34" s="28" t="s">
        <v>48</v>
      </c>
      <c r="F34" s="89">
        <f>ROUND((SUM(BF87:BF154)),  2)</f>
        <v>0</v>
      </c>
      <c r="I34" s="90">
        <v>0.12</v>
      </c>
      <c r="J34" s="89">
        <f>ROUND(((SUM(BF87:BF154))*I34),  2)</f>
        <v>0</v>
      </c>
      <c r="L34" s="33"/>
    </row>
    <row r="35" spans="2:12" s="1" customFormat="1" ht="14.4" hidden="1" customHeight="1">
      <c r="B35" s="33"/>
      <c r="E35" s="28" t="s">
        <v>49</v>
      </c>
      <c r="F35" s="89">
        <f>ROUND((SUM(BG87:BG154)),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50</v>
      </c>
      <c r="F36" s="89">
        <f>ROUND((SUM(BH87:BH154)),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51</v>
      </c>
      <c r="F37" s="89">
        <f>ROUND((SUM(BI87:BI154)),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52</v>
      </c>
      <c r="E39" s="55"/>
      <c r="F39" s="55"/>
      <c r="G39" s="93" t="s">
        <v>53</v>
      </c>
      <c r="H39" s="94" t="s">
        <v>54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115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Pavilon dětských skupin parc. č. 1579/2, k. ú. Odry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113</v>
      </c>
      <c r="L49" s="33"/>
    </row>
    <row r="50" spans="2:47" s="1" customFormat="1" ht="16.5" customHeight="1">
      <c r="B50" s="33"/>
      <c r="E50" s="305" t="str">
        <f>E9</f>
        <v>003b - Bleskosvod</v>
      </c>
      <c r="F50" s="314"/>
      <c r="G50" s="314"/>
      <c r="H50" s="314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20. 3. 2024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město Odry</v>
      </c>
      <c r="I54" s="28" t="s">
        <v>33</v>
      </c>
      <c r="J54" s="31" t="str">
        <f>E21</f>
        <v>Pavel Šupík</v>
      </c>
      <c r="L54" s="33"/>
    </row>
    <row r="55" spans="2:47" s="1" customFormat="1" ht="25.65" customHeight="1">
      <c r="B55" s="33"/>
      <c r="C55" s="28" t="s">
        <v>31</v>
      </c>
      <c r="F55" s="26" t="str">
        <f>IF(E18="","",E18)</f>
        <v>Vyplň údaj</v>
      </c>
      <c r="I55" s="28" t="s">
        <v>38</v>
      </c>
      <c r="J55" s="31" t="str">
        <f>E24</f>
        <v>Ing. Jiří Horák - ELPROJEKT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116</v>
      </c>
      <c r="D57" s="91"/>
      <c r="E57" s="91"/>
      <c r="F57" s="91"/>
      <c r="G57" s="91"/>
      <c r="H57" s="91"/>
      <c r="I57" s="91"/>
      <c r="J57" s="98" t="s">
        <v>117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74</v>
      </c>
      <c r="J59" s="64">
        <f>J87</f>
        <v>0</v>
      </c>
      <c r="L59" s="33"/>
      <c r="AU59" s="18" t="s">
        <v>118</v>
      </c>
    </row>
    <row r="60" spans="2:47" s="8" customFormat="1" ht="24.9" customHeight="1">
      <c r="B60" s="100"/>
      <c r="D60" s="101" t="s">
        <v>130</v>
      </c>
      <c r="E60" s="102"/>
      <c r="F60" s="102"/>
      <c r="G60" s="102"/>
      <c r="H60" s="102"/>
      <c r="I60" s="102"/>
      <c r="J60" s="103">
        <f>J88</f>
        <v>0</v>
      </c>
      <c r="L60" s="100"/>
    </row>
    <row r="61" spans="2:47" s="9" customFormat="1" ht="19.95" customHeight="1">
      <c r="B61" s="104"/>
      <c r="D61" s="105" t="s">
        <v>2990</v>
      </c>
      <c r="E61" s="106"/>
      <c r="F61" s="106"/>
      <c r="G61" s="106"/>
      <c r="H61" s="106"/>
      <c r="I61" s="106"/>
      <c r="J61" s="107">
        <f>J89</f>
        <v>0</v>
      </c>
      <c r="L61" s="104"/>
    </row>
    <row r="62" spans="2:47" s="8" customFormat="1" ht="24.9" customHeight="1">
      <c r="B62" s="100"/>
      <c r="D62" s="101" t="s">
        <v>2992</v>
      </c>
      <c r="E62" s="102"/>
      <c r="F62" s="102"/>
      <c r="G62" s="102"/>
      <c r="H62" s="102"/>
      <c r="I62" s="102"/>
      <c r="J62" s="103">
        <f>J110</f>
        <v>0</v>
      </c>
      <c r="L62" s="100"/>
    </row>
    <row r="63" spans="2:47" s="9" customFormat="1" ht="19.95" customHeight="1">
      <c r="B63" s="104"/>
      <c r="D63" s="105" t="s">
        <v>2993</v>
      </c>
      <c r="E63" s="106"/>
      <c r="F63" s="106"/>
      <c r="G63" s="106"/>
      <c r="H63" s="106"/>
      <c r="I63" s="106"/>
      <c r="J63" s="107">
        <f>J111</f>
        <v>0</v>
      </c>
      <c r="L63" s="104"/>
    </row>
    <row r="64" spans="2:47" s="8" customFormat="1" ht="24.9" customHeight="1">
      <c r="B64" s="100"/>
      <c r="D64" s="101" t="s">
        <v>2995</v>
      </c>
      <c r="E64" s="102"/>
      <c r="F64" s="102"/>
      <c r="G64" s="102"/>
      <c r="H64" s="102"/>
      <c r="I64" s="102"/>
      <c r="J64" s="103">
        <f>J145</f>
        <v>0</v>
      </c>
      <c r="L64" s="100"/>
    </row>
    <row r="65" spans="2:12" s="8" customFormat="1" ht="24.9" customHeight="1">
      <c r="B65" s="100"/>
      <c r="D65" s="101" t="s">
        <v>88</v>
      </c>
      <c r="E65" s="102"/>
      <c r="F65" s="102"/>
      <c r="G65" s="102"/>
      <c r="H65" s="102"/>
      <c r="I65" s="102"/>
      <c r="J65" s="103">
        <f>J148</f>
        <v>0</v>
      </c>
      <c r="L65" s="100"/>
    </row>
    <row r="66" spans="2:12" s="9" customFormat="1" ht="19.95" customHeight="1">
      <c r="B66" s="104"/>
      <c r="D66" s="105" t="s">
        <v>2996</v>
      </c>
      <c r="E66" s="106"/>
      <c r="F66" s="106"/>
      <c r="G66" s="106"/>
      <c r="H66" s="106"/>
      <c r="I66" s="106"/>
      <c r="J66" s="107">
        <f>J149</f>
        <v>0</v>
      </c>
      <c r="L66" s="104"/>
    </row>
    <row r="67" spans="2:12" s="9" customFormat="1" ht="19.95" customHeight="1">
      <c r="B67" s="104"/>
      <c r="D67" s="105" t="s">
        <v>2997</v>
      </c>
      <c r="E67" s="106"/>
      <c r="F67" s="106"/>
      <c r="G67" s="106"/>
      <c r="H67" s="106"/>
      <c r="I67" s="106"/>
      <c r="J67" s="107">
        <f>J152</f>
        <v>0</v>
      </c>
      <c r="L67" s="104"/>
    </row>
    <row r="68" spans="2:12" s="1" customFormat="1" ht="21.75" customHeight="1">
      <c r="B68" s="33"/>
      <c r="L68" s="33"/>
    </row>
    <row r="69" spans="2:12" s="1" customFormat="1" ht="6.9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" customHeight="1">
      <c r="B74" s="33"/>
      <c r="C74" s="22" t="s">
        <v>148</v>
      </c>
      <c r="L74" s="33"/>
    </row>
    <row r="75" spans="2:12" s="1" customFormat="1" ht="6.9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15" t="str">
        <f>E7</f>
        <v>Pavilon dětských skupin parc. č. 1579/2, k. ú. Odry</v>
      </c>
      <c r="F77" s="316"/>
      <c r="G77" s="316"/>
      <c r="H77" s="316"/>
      <c r="L77" s="33"/>
    </row>
    <row r="78" spans="2:12" s="1" customFormat="1" ht="12" customHeight="1">
      <c r="B78" s="33"/>
      <c r="C78" s="28" t="s">
        <v>113</v>
      </c>
      <c r="L78" s="33"/>
    </row>
    <row r="79" spans="2:12" s="1" customFormat="1" ht="16.5" customHeight="1">
      <c r="B79" s="33"/>
      <c r="E79" s="305" t="str">
        <f>E9</f>
        <v>003b - Bleskosvod</v>
      </c>
      <c r="F79" s="314"/>
      <c r="G79" s="314"/>
      <c r="H79" s="314"/>
      <c r="L79" s="33"/>
    </row>
    <row r="80" spans="2:12" s="1" customFormat="1" ht="6.9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F12</f>
        <v xml:space="preserve"> </v>
      </c>
      <c r="I81" s="28" t="s">
        <v>23</v>
      </c>
      <c r="J81" s="50" t="str">
        <f>IF(J12="","",J12)</f>
        <v>20. 3. 2024</v>
      </c>
      <c r="L81" s="33"/>
    </row>
    <row r="82" spans="2:65" s="1" customFormat="1" ht="6.9" customHeight="1">
      <c r="B82" s="33"/>
      <c r="L82" s="33"/>
    </row>
    <row r="83" spans="2:65" s="1" customFormat="1" ht="15.15" customHeight="1">
      <c r="B83" s="33"/>
      <c r="C83" s="28" t="s">
        <v>25</v>
      </c>
      <c r="F83" s="26" t="str">
        <f>E15</f>
        <v>město Odry</v>
      </c>
      <c r="I83" s="28" t="s">
        <v>33</v>
      </c>
      <c r="J83" s="31" t="str">
        <f>E21</f>
        <v>Pavel Šupík</v>
      </c>
      <c r="L83" s="33"/>
    </row>
    <row r="84" spans="2:65" s="1" customFormat="1" ht="25.65" customHeight="1">
      <c r="B84" s="33"/>
      <c r="C84" s="28" t="s">
        <v>31</v>
      </c>
      <c r="F84" s="26" t="str">
        <f>IF(E18="","",E18)</f>
        <v>Vyplň údaj</v>
      </c>
      <c r="I84" s="28" t="s">
        <v>38</v>
      </c>
      <c r="J84" s="31" t="str">
        <f>E24</f>
        <v>Ing. Jiří Horák - ELPROJEKT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08"/>
      <c r="C86" s="109" t="s">
        <v>149</v>
      </c>
      <c r="D86" s="110" t="s">
        <v>61</v>
      </c>
      <c r="E86" s="110" t="s">
        <v>57</v>
      </c>
      <c r="F86" s="110" t="s">
        <v>58</v>
      </c>
      <c r="G86" s="110" t="s">
        <v>150</v>
      </c>
      <c r="H86" s="110" t="s">
        <v>151</v>
      </c>
      <c r="I86" s="110" t="s">
        <v>152</v>
      </c>
      <c r="J86" s="110" t="s">
        <v>117</v>
      </c>
      <c r="K86" s="111" t="s">
        <v>153</v>
      </c>
      <c r="L86" s="108"/>
      <c r="M86" s="57" t="s">
        <v>19</v>
      </c>
      <c r="N86" s="58" t="s">
        <v>46</v>
      </c>
      <c r="O86" s="58" t="s">
        <v>154</v>
      </c>
      <c r="P86" s="58" t="s">
        <v>155</v>
      </c>
      <c r="Q86" s="58" t="s">
        <v>156</v>
      </c>
      <c r="R86" s="58" t="s">
        <v>157</v>
      </c>
      <c r="S86" s="58" t="s">
        <v>158</v>
      </c>
      <c r="T86" s="59" t="s">
        <v>159</v>
      </c>
    </row>
    <row r="87" spans="2:65" s="1" customFormat="1" ht="22.8" customHeight="1">
      <c r="B87" s="33"/>
      <c r="C87" s="62" t="s">
        <v>160</v>
      </c>
      <c r="J87" s="112">
        <f>BK87</f>
        <v>0</v>
      </c>
      <c r="L87" s="33"/>
      <c r="M87" s="60"/>
      <c r="N87" s="51"/>
      <c r="O87" s="51"/>
      <c r="P87" s="113">
        <f>P88+P110+P145+P148</f>
        <v>0</v>
      </c>
      <c r="Q87" s="51"/>
      <c r="R87" s="113">
        <f>R88+R110+R145+R148</f>
        <v>0.23329999999999998</v>
      </c>
      <c r="S87" s="51"/>
      <c r="T87" s="114">
        <f>T88+T110+T145+T148</f>
        <v>0</v>
      </c>
      <c r="AT87" s="18" t="s">
        <v>75</v>
      </c>
      <c r="AU87" s="18" t="s">
        <v>118</v>
      </c>
      <c r="BK87" s="115">
        <f>BK88+BK110+BK145+BK148</f>
        <v>0</v>
      </c>
    </row>
    <row r="88" spans="2:65" s="11" customFormat="1" ht="25.95" customHeight="1">
      <c r="B88" s="116"/>
      <c r="D88" s="117" t="s">
        <v>75</v>
      </c>
      <c r="E88" s="118" t="s">
        <v>1648</v>
      </c>
      <c r="F88" s="118" t="s">
        <v>1649</v>
      </c>
      <c r="I88" s="119"/>
      <c r="J88" s="120">
        <f>BK88</f>
        <v>0</v>
      </c>
      <c r="L88" s="116"/>
      <c r="M88" s="121"/>
      <c r="P88" s="122">
        <f>P89</f>
        <v>0</v>
      </c>
      <c r="R88" s="122">
        <f>R89</f>
        <v>0.14499999999999999</v>
      </c>
      <c r="T88" s="123">
        <f>T89</f>
        <v>0</v>
      </c>
      <c r="AR88" s="117" t="s">
        <v>86</v>
      </c>
      <c r="AT88" s="124" t="s">
        <v>75</v>
      </c>
      <c r="AU88" s="124" t="s">
        <v>76</v>
      </c>
      <c r="AY88" s="117" t="s">
        <v>163</v>
      </c>
      <c r="BK88" s="125">
        <f>BK89</f>
        <v>0</v>
      </c>
    </row>
    <row r="89" spans="2:65" s="11" customFormat="1" ht="22.8" customHeight="1">
      <c r="B89" s="116"/>
      <c r="D89" s="117" t="s">
        <v>75</v>
      </c>
      <c r="E89" s="126" t="s">
        <v>3027</v>
      </c>
      <c r="F89" s="126" t="s">
        <v>3028</v>
      </c>
      <c r="I89" s="119"/>
      <c r="J89" s="127">
        <f>BK89</f>
        <v>0</v>
      </c>
      <c r="L89" s="116"/>
      <c r="M89" s="121"/>
      <c r="P89" s="122">
        <f>SUM(P90:P109)</f>
        <v>0</v>
      </c>
      <c r="R89" s="122">
        <f>SUM(R90:R109)</f>
        <v>0.14499999999999999</v>
      </c>
      <c r="T89" s="123">
        <f>SUM(T90:T109)</f>
        <v>0</v>
      </c>
      <c r="AR89" s="117" t="s">
        <v>86</v>
      </c>
      <c r="AT89" s="124" t="s">
        <v>75</v>
      </c>
      <c r="AU89" s="124" t="s">
        <v>84</v>
      </c>
      <c r="AY89" s="117" t="s">
        <v>163</v>
      </c>
      <c r="BK89" s="125">
        <f>SUM(BK90:BK109)</f>
        <v>0</v>
      </c>
    </row>
    <row r="90" spans="2:65" s="1" customFormat="1" ht="24.15" customHeight="1">
      <c r="B90" s="33"/>
      <c r="C90" s="128" t="s">
        <v>84</v>
      </c>
      <c r="D90" s="128" t="s">
        <v>165</v>
      </c>
      <c r="E90" s="129" t="s">
        <v>3488</v>
      </c>
      <c r="F90" s="130" t="s">
        <v>3489</v>
      </c>
      <c r="G90" s="131" t="s">
        <v>202</v>
      </c>
      <c r="H90" s="132">
        <v>145</v>
      </c>
      <c r="I90" s="133"/>
      <c r="J90" s="134">
        <f>ROUND(I90*H90,2)</f>
        <v>0</v>
      </c>
      <c r="K90" s="130" t="s">
        <v>3485</v>
      </c>
      <c r="L90" s="33"/>
      <c r="M90" s="135" t="s">
        <v>19</v>
      </c>
      <c r="N90" s="136" t="s">
        <v>47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170</v>
      </c>
      <c r="AT90" s="139" t="s">
        <v>165</v>
      </c>
      <c r="AU90" s="139" t="s">
        <v>86</v>
      </c>
      <c r="AY90" s="18" t="s">
        <v>163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84</v>
      </c>
      <c r="BK90" s="140">
        <f>ROUND(I90*H90,2)</f>
        <v>0</v>
      </c>
      <c r="BL90" s="18" t="s">
        <v>170</v>
      </c>
      <c r="BM90" s="139" t="s">
        <v>3490</v>
      </c>
    </row>
    <row r="91" spans="2:65" s="1" customFormat="1" ht="19.2">
      <c r="B91" s="33"/>
      <c r="D91" s="141" t="s">
        <v>172</v>
      </c>
      <c r="F91" s="142" t="s">
        <v>3489</v>
      </c>
      <c r="I91" s="143"/>
      <c r="L91" s="33"/>
      <c r="M91" s="144"/>
      <c r="T91" s="54"/>
      <c r="AT91" s="18" t="s">
        <v>172</v>
      </c>
      <c r="AU91" s="18" t="s">
        <v>86</v>
      </c>
    </row>
    <row r="92" spans="2:65" s="1" customFormat="1" ht="16.5" customHeight="1">
      <c r="B92" s="33"/>
      <c r="C92" s="167" t="s">
        <v>86</v>
      </c>
      <c r="D92" s="167" t="s">
        <v>323</v>
      </c>
      <c r="E92" s="168" t="s">
        <v>3491</v>
      </c>
      <c r="F92" s="169" t="s">
        <v>3492</v>
      </c>
      <c r="G92" s="170" t="s">
        <v>326</v>
      </c>
      <c r="H92" s="171">
        <v>145</v>
      </c>
      <c r="I92" s="172"/>
      <c r="J92" s="173">
        <f>ROUND(I92*H92,2)</f>
        <v>0</v>
      </c>
      <c r="K92" s="169" t="s">
        <v>3485</v>
      </c>
      <c r="L92" s="174"/>
      <c r="M92" s="175" t="s">
        <v>19</v>
      </c>
      <c r="N92" s="176" t="s">
        <v>47</v>
      </c>
      <c r="P92" s="137">
        <f>O92*H92</f>
        <v>0</v>
      </c>
      <c r="Q92" s="137">
        <v>1E-3</v>
      </c>
      <c r="R92" s="137">
        <f>Q92*H92</f>
        <v>0.14499999999999999</v>
      </c>
      <c r="S92" s="137">
        <v>0</v>
      </c>
      <c r="T92" s="138">
        <f>S92*H92</f>
        <v>0</v>
      </c>
      <c r="AR92" s="139" t="s">
        <v>225</v>
      </c>
      <c r="AT92" s="139" t="s">
        <v>323</v>
      </c>
      <c r="AU92" s="139" t="s">
        <v>86</v>
      </c>
      <c r="AY92" s="18" t="s">
        <v>163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8" t="s">
        <v>84</v>
      </c>
      <c r="BK92" s="140">
        <f>ROUND(I92*H92,2)</f>
        <v>0</v>
      </c>
      <c r="BL92" s="18" t="s">
        <v>170</v>
      </c>
      <c r="BM92" s="139" t="s">
        <v>3493</v>
      </c>
    </row>
    <row r="93" spans="2:65" s="1" customFormat="1">
      <c r="B93" s="33"/>
      <c r="D93" s="141" t="s">
        <v>172</v>
      </c>
      <c r="F93" s="142" t="s">
        <v>3492</v>
      </c>
      <c r="I93" s="143"/>
      <c r="L93" s="33"/>
      <c r="M93" s="144"/>
      <c r="T93" s="54"/>
      <c r="AT93" s="18" t="s">
        <v>172</v>
      </c>
      <c r="AU93" s="18" t="s">
        <v>86</v>
      </c>
    </row>
    <row r="94" spans="2:65" s="1" customFormat="1" ht="24.15" customHeight="1">
      <c r="B94" s="33"/>
      <c r="C94" s="167" t="s">
        <v>184</v>
      </c>
      <c r="D94" s="167" t="s">
        <v>323</v>
      </c>
      <c r="E94" s="168" t="s">
        <v>3494</v>
      </c>
      <c r="F94" s="169" t="s">
        <v>3495</v>
      </c>
      <c r="G94" s="170" t="s">
        <v>2159</v>
      </c>
      <c r="H94" s="171">
        <v>81</v>
      </c>
      <c r="I94" s="172"/>
      <c r="J94" s="173">
        <f>ROUND(I94*H94,2)</f>
        <v>0</v>
      </c>
      <c r="K94" s="169" t="s">
        <v>19</v>
      </c>
      <c r="L94" s="174"/>
      <c r="M94" s="175" t="s">
        <v>19</v>
      </c>
      <c r="N94" s="176" t="s">
        <v>47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8">
        <f>S94*H94</f>
        <v>0</v>
      </c>
      <c r="AR94" s="139" t="s">
        <v>225</v>
      </c>
      <c r="AT94" s="139" t="s">
        <v>323</v>
      </c>
      <c r="AU94" s="139" t="s">
        <v>86</v>
      </c>
      <c r="AY94" s="18" t="s">
        <v>163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8" t="s">
        <v>84</v>
      </c>
      <c r="BK94" s="140">
        <f>ROUND(I94*H94,2)</f>
        <v>0</v>
      </c>
      <c r="BL94" s="18" t="s">
        <v>170</v>
      </c>
      <c r="BM94" s="139" t="s">
        <v>3496</v>
      </c>
    </row>
    <row r="95" spans="2:65" s="1" customFormat="1">
      <c r="B95" s="33"/>
      <c r="D95" s="141" t="s">
        <v>172</v>
      </c>
      <c r="F95" s="142" t="s">
        <v>3495</v>
      </c>
      <c r="I95" s="143"/>
      <c r="L95" s="33"/>
      <c r="M95" s="144"/>
      <c r="T95" s="54"/>
      <c r="AT95" s="18" t="s">
        <v>172</v>
      </c>
      <c r="AU95" s="18" t="s">
        <v>86</v>
      </c>
    </row>
    <row r="96" spans="2:65" s="1" customFormat="1" ht="16.5" customHeight="1">
      <c r="B96" s="33"/>
      <c r="C96" s="128" t="s">
        <v>170</v>
      </c>
      <c r="D96" s="128" t="s">
        <v>165</v>
      </c>
      <c r="E96" s="129" t="s">
        <v>3497</v>
      </c>
      <c r="F96" s="130" t="s">
        <v>3498</v>
      </c>
      <c r="G96" s="131" t="s">
        <v>168</v>
      </c>
      <c r="H96" s="132">
        <v>4</v>
      </c>
      <c r="I96" s="133"/>
      <c r="J96" s="134">
        <f>ROUND(I96*H96,2)</f>
        <v>0</v>
      </c>
      <c r="K96" s="130" t="s">
        <v>3399</v>
      </c>
      <c r="L96" s="33"/>
      <c r="M96" s="135" t="s">
        <v>19</v>
      </c>
      <c r="N96" s="136" t="s">
        <v>47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AR96" s="139" t="s">
        <v>302</v>
      </c>
      <c r="AT96" s="139" t="s">
        <v>165</v>
      </c>
      <c r="AU96" s="139" t="s">
        <v>86</v>
      </c>
      <c r="AY96" s="18" t="s">
        <v>163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8" t="s">
        <v>84</v>
      </c>
      <c r="BK96" s="140">
        <f>ROUND(I96*H96,2)</f>
        <v>0</v>
      </c>
      <c r="BL96" s="18" t="s">
        <v>302</v>
      </c>
      <c r="BM96" s="139" t="s">
        <v>3499</v>
      </c>
    </row>
    <row r="97" spans="2:65" s="1" customFormat="1">
      <c r="B97" s="33"/>
      <c r="D97" s="141" t="s">
        <v>172</v>
      </c>
      <c r="F97" s="142" t="s">
        <v>3498</v>
      </c>
      <c r="I97" s="143"/>
      <c r="L97" s="33"/>
      <c r="M97" s="144"/>
      <c r="T97" s="54"/>
      <c r="AT97" s="18" t="s">
        <v>172</v>
      </c>
      <c r="AU97" s="18" t="s">
        <v>86</v>
      </c>
    </row>
    <row r="98" spans="2:65" s="1" customFormat="1" ht="24.15" customHeight="1">
      <c r="B98" s="33"/>
      <c r="C98" s="167" t="s">
        <v>199</v>
      </c>
      <c r="D98" s="167" t="s">
        <v>323</v>
      </c>
      <c r="E98" s="168" t="s">
        <v>3500</v>
      </c>
      <c r="F98" s="169" t="s">
        <v>3501</v>
      </c>
      <c r="G98" s="170" t="s">
        <v>2159</v>
      </c>
      <c r="H98" s="171">
        <v>4</v>
      </c>
      <c r="I98" s="172"/>
      <c r="J98" s="173">
        <f>ROUND(I98*H98,2)</f>
        <v>0</v>
      </c>
      <c r="K98" s="169" t="s">
        <v>19</v>
      </c>
      <c r="L98" s="174"/>
      <c r="M98" s="175" t="s">
        <v>19</v>
      </c>
      <c r="N98" s="176" t="s">
        <v>47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403</v>
      </c>
      <c r="AT98" s="139" t="s">
        <v>323</v>
      </c>
      <c r="AU98" s="139" t="s">
        <v>86</v>
      </c>
      <c r="AY98" s="18" t="s">
        <v>163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84</v>
      </c>
      <c r="BK98" s="140">
        <f>ROUND(I98*H98,2)</f>
        <v>0</v>
      </c>
      <c r="BL98" s="18" t="s">
        <v>302</v>
      </c>
      <c r="BM98" s="139" t="s">
        <v>3502</v>
      </c>
    </row>
    <row r="99" spans="2:65" s="1" customFormat="1" ht="19.2">
      <c r="B99" s="33"/>
      <c r="D99" s="141" t="s">
        <v>172</v>
      </c>
      <c r="F99" s="142" t="s">
        <v>3501</v>
      </c>
      <c r="I99" s="143"/>
      <c r="L99" s="33"/>
      <c r="M99" s="144"/>
      <c r="T99" s="54"/>
      <c r="AT99" s="18" t="s">
        <v>172</v>
      </c>
      <c r="AU99" s="18" t="s">
        <v>86</v>
      </c>
    </row>
    <row r="100" spans="2:65" s="1" customFormat="1" ht="16.5" customHeight="1">
      <c r="B100" s="33"/>
      <c r="C100" s="167" t="s">
        <v>207</v>
      </c>
      <c r="D100" s="167" t="s">
        <v>323</v>
      </c>
      <c r="E100" s="168" t="s">
        <v>3503</v>
      </c>
      <c r="F100" s="169" t="s">
        <v>3504</v>
      </c>
      <c r="G100" s="170" t="s">
        <v>2159</v>
      </c>
      <c r="H100" s="171">
        <v>4</v>
      </c>
      <c r="I100" s="172"/>
      <c r="J100" s="173">
        <f>ROUND(I100*H100,2)</f>
        <v>0</v>
      </c>
      <c r="K100" s="169" t="s">
        <v>19</v>
      </c>
      <c r="L100" s="174"/>
      <c r="M100" s="175" t="s">
        <v>19</v>
      </c>
      <c r="N100" s="176" t="s">
        <v>47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403</v>
      </c>
      <c r="AT100" s="139" t="s">
        <v>323</v>
      </c>
      <c r="AU100" s="139" t="s">
        <v>86</v>
      </c>
      <c r="AY100" s="18" t="s">
        <v>163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84</v>
      </c>
      <c r="BK100" s="140">
        <f>ROUND(I100*H100,2)</f>
        <v>0</v>
      </c>
      <c r="BL100" s="18" t="s">
        <v>302</v>
      </c>
      <c r="BM100" s="139" t="s">
        <v>3505</v>
      </c>
    </row>
    <row r="101" spans="2:65" s="1" customFormat="1">
      <c r="B101" s="33"/>
      <c r="D101" s="141" t="s">
        <v>172</v>
      </c>
      <c r="F101" s="142" t="s">
        <v>3504</v>
      </c>
      <c r="I101" s="143"/>
      <c r="L101" s="33"/>
      <c r="M101" s="144"/>
      <c r="T101" s="54"/>
      <c r="AT101" s="18" t="s">
        <v>172</v>
      </c>
      <c r="AU101" s="18" t="s">
        <v>86</v>
      </c>
    </row>
    <row r="102" spans="2:65" s="1" customFormat="1" ht="16.5" customHeight="1">
      <c r="B102" s="33"/>
      <c r="C102" s="167" t="s">
        <v>216</v>
      </c>
      <c r="D102" s="167" t="s">
        <v>323</v>
      </c>
      <c r="E102" s="168" t="s">
        <v>3506</v>
      </c>
      <c r="F102" s="169" t="s">
        <v>3507</v>
      </c>
      <c r="G102" s="170" t="s">
        <v>168</v>
      </c>
      <c r="H102" s="171">
        <v>36</v>
      </c>
      <c r="I102" s="172"/>
      <c r="J102" s="173">
        <f>ROUND(I102*H102,2)</f>
        <v>0</v>
      </c>
      <c r="K102" s="169" t="s">
        <v>19</v>
      </c>
      <c r="L102" s="174"/>
      <c r="M102" s="175" t="s">
        <v>19</v>
      </c>
      <c r="N102" s="176" t="s">
        <v>47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AR102" s="139" t="s">
        <v>403</v>
      </c>
      <c r="AT102" s="139" t="s">
        <v>323</v>
      </c>
      <c r="AU102" s="139" t="s">
        <v>86</v>
      </c>
      <c r="AY102" s="18" t="s">
        <v>163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84</v>
      </c>
      <c r="BK102" s="140">
        <f>ROUND(I102*H102,2)</f>
        <v>0</v>
      </c>
      <c r="BL102" s="18" t="s">
        <v>302</v>
      </c>
      <c r="BM102" s="139" t="s">
        <v>3508</v>
      </c>
    </row>
    <row r="103" spans="2:65" s="1" customFormat="1">
      <c r="B103" s="33"/>
      <c r="D103" s="141" t="s">
        <v>172</v>
      </c>
      <c r="F103" s="142" t="s">
        <v>3507</v>
      </c>
      <c r="I103" s="143"/>
      <c r="L103" s="33"/>
      <c r="M103" s="144"/>
      <c r="T103" s="54"/>
      <c r="AT103" s="18" t="s">
        <v>172</v>
      </c>
      <c r="AU103" s="18" t="s">
        <v>86</v>
      </c>
    </row>
    <row r="104" spans="2:65" s="1" customFormat="1" ht="16.5" customHeight="1">
      <c r="B104" s="33"/>
      <c r="C104" s="167" t="s">
        <v>225</v>
      </c>
      <c r="D104" s="167" t="s">
        <v>323</v>
      </c>
      <c r="E104" s="168" t="s">
        <v>3509</v>
      </c>
      <c r="F104" s="169" t="s">
        <v>3510</v>
      </c>
      <c r="G104" s="170" t="s">
        <v>168</v>
      </c>
      <c r="H104" s="171">
        <v>12</v>
      </c>
      <c r="I104" s="172"/>
      <c r="J104" s="173">
        <f>ROUND(I104*H104,2)</f>
        <v>0</v>
      </c>
      <c r="K104" s="169" t="s">
        <v>19</v>
      </c>
      <c r="L104" s="174"/>
      <c r="M104" s="175" t="s">
        <v>19</v>
      </c>
      <c r="N104" s="176" t="s">
        <v>47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403</v>
      </c>
      <c r="AT104" s="139" t="s">
        <v>323</v>
      </c>
      <c r="AU104" s="139" t="s">
        <v>86</v>
      </c>
      <c r="AY104" s="18" t="s">
        <v>163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84</v>
      </c>
      <c r="BK104" s="140">
        <f>ROUND(I104*H104,2)</f>
        <v>0</v>
      </c>
      <c r="BL104" s="18" t="s">
        <v>302</v>
      </c>
      <c r="BM104" s="139" t="s">
        <v>3511</v>
      </c>
    </row>
    <row r="105" spans="2:65" s="1" customFormat="1">
      <c r="B105" s="33"/>
      <c r="D105" s="141" t="s">
        <v>172</v>
      </c>
      <c r="F105" s="142" t="s">
        <v>3510</v>
      </c>
      <c r="I105" s="143"/>
      <c r="L105" s="33"/>
      <c r="M105" s="144"/>
      <c r="T105" s="54"/>
      <c r="AT105" s="18" t="s">
        <v>172</v>
      </c>
      <c r="AU105" s="18" t="s">
        <v>86</v>
      </c>
    </row>
    <row r="106" spans="2:65" s="1" customFormat="1" ht="16.5" customHeight="1">
      <c r="B106" s="33"/>
      <c r="C106" s="167" t="s">
        <v>236</v>
      </c>
      <c r="D106" s="167" t="s">
        <v>323</v>
      </c>
      <c r="E106" s="168" t="s">
        <v>3512</v>
      </c>
      <c r="F106" s="169" t="s">
        <v>3513</v>
      </c>
      <c r="G106" s="170" t="s">
        <v>2159</v>
      </c>
      <c r="H106" s="171">
        <v>4</v>
      </c>
      <c r="I106" s="172"/>
      <c r="J106" s="173">
        <f>ROUND(I106*H106,2)</f>
        <v>0</v>
      </c>
      <c r="K106" s="169" t="s">
        <v>19</v>
      </c>
      <c r="L106" s="174"/>
      <c r="M106" s="175" t="s">
        <v>19</v>
      </c>
      <c r="N106" s="176" t="s">
        <v>47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AR106" s="139" t="s">
        <v>403</v>
      </c>
      <c r="AT106" s="139" t="s">
        <v>323</v>
      </c>
      <c r="AU106" s="139" t="s">
        <v>86</v>
      </c>
      <c r="AY106" s="18" t="s">
        <v>163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8" t="s">
        <v>84</v>
      </c>
      <c r="BK106" s="140">
        <f>ROUND(I106*H106,2)</f>
        <v>0</v>
      </c>
      <c r="BL106" s="18" t="s">
        <v>302</v>
      </c>
      <c r="BM106" s="139" t="s">
        <v>3514</v>
      </c>
    </row>
    <row r="107" spans="2:65" s="1" customFormat="1">
      <c r="B107" s="33"/>
      <c r="D107" s="141" t="s">
        <v>172</v>
      </c>
      <c r="F107" s="142" t="s">
        <v>3513</v>
      </c>
      <c r="I107" s="143"/>
      <c r="L107" s="33"/>
      <c r="M107" s="144"/>
      <c r="T107" s="54"/>
      <c r="AT107" s="18" t="s">
        <v>172</v>
      </c>
      <c r="AU107" s="18" t="s">
        <v>86</v>
      </c>
    </row>
    <row r="108" spans="2:65" s="1" customFormat="1" ht="44.25" customHeight="1">
      <c r="B108" s="33"/>
      <c r="C108" s="128" t="s">
        <v>256</v>
      </c>
      <c r="D108" s="128" t="s">
        <v>165</v>
      </c>
      <c r="E108" s="129" t="s">
        <v>3515</v>
      </c>
      <c r="F108" s="130" t="s">
        <v>3516</v>
      </c>
      <c r="G108" s="131" t="s">
        <v>168</v>
      </c>
      <c r="H108" s="132">
        <v>1</v>
      </c>
      <c r="I108" s="133"/>
      <c r="J108" s="134">
        <f>ROUND(I108*H108,2)</f>
        <v>0</v>
      </c>
      <c r="K108" s="130" t="s">
        <v>3399</v>
      </c>
      <c r="L108" s="33"/>
      <c r="M108" s="135" t="s">
        <v>19</v>
      </c>
      <c r="N108" s="136" t="s">
        <v>47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AR108" s="139" t="s">
        <v>302</v>
      </c>
      <c r="AT108" s="139" t="s">
        <v>165</v>
      </c>
      <c r="AU108" s="139" t="s">
        <v>86</v>
      </c>
      <c r="AY108" s="18" t="s">
        <v>163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8" t="s">
        <v>84</v>
      </c>
      <c r="BK108" s="140">
        <f>ROUND(I108*H108,2)</f>
        <v>0</v>
      </c>
      <c r="BL108" s="18" t="s">
        <v>302</v>
      </c>
      <c r="BM108" s="139" t="s">
        <v>3517</v>
      </c>
    </row>
    <row r="109" spans="2:65" s="1" customFormat="1" ht="28.8">
      <c r="B109" s="33"/>
      <c r="D109" s="141" t="s">
        <v>172</v>
      </c>
      <c r="F109" s="142" t="s">
        <v>3516</v>
      </c>
      <c r="I109" s="143"/>
      <c r="L109" s="33"/>
      <c r="M109" s="144"/>
      <c r="T109" s="54"/>
      <c r="AT109" s="18" t="s">
        <v>172</v>
      </c>
      <c r="AU109" s="18" t="s">
        <v>86</v>
      </c>
    </row>
    <row r="110" spans="2:65" s="11" customFormat="1" ht="25.95" customHeight="1">
      <c r="B110" s="116"/>
      <c r="D110" s="117" t="s">
        <v>75</v>
      </c>
      <c r="E110" s="118" t="s">
        <v>323</v>
      </c>
      <c r="F110" s="118" t="s">
        <v>3432</v>
      </c>
      <c r="I110" s="119"/>
      <c r="J110" s="120">
        <f>BK110</f>
        <v>0</v>
      </c>
      <c r="L110" s="116"/>
      <c r="M110" s="121"/>
      <c r="P110" s="122">
        <f>P111</f>
        <v>0</v>
      </c>
      <c r="R110" s="122">
        <f>R111</f>
        <v>8.829999999999999E-2</v>
      </c>
      <c r="T110" s="123">
        <f>T111</f>
        <v>0</v>
      </c>
      <c r="AR110" s="117" t="s">
        <v>184</v>
      </c>
      <c r="AT110" s="124" t="s">
        <v>75</v>
      </c>
      <c r="AU110" s="124" t="s">
        <v>76</v>
      </c>
      <c r="AY110" s="117" t="s">
        <v>163</v>
      </c>
      <c r="BK110" s="125">
        <f>BK111</f>
        <v>0</v>
      </c>
    </row>
    <row r="111" spans="2:65" s="11" customFormat="1" ht="22.8" customHeight="1">
      <c r="B111" s="116"/>
      <c r="D111" s="117" t="s">
        <v>75</v>
      </c>
      <c r="E111" s="126" t="s">
        <v>3433</v>
      </c>
      <c r="F111" s="126" t="s">
        <v>3434</v>
      </c>
      <c r="I111" s="119"/>
      <c r="J111" s="127">
        <f>BK111</f>
        <v>0</v>
      </c>
      <c r="L111" s="116"/>
      <c r="M111" s="121"/>
      <c r="P111" s="122">
        <f>SUM(P112:P144)</f>
        <v>0</v>
      </c>
      <c r="R111" s="122">
        <f>SUM(R112:R144)</f>
        <v>8.829999999999999E-2</v>
      </c>
      <c r="T111" s="123">
        <f>SUM(T112:T144)</f>
        <v>0</v>
      </c>
      <c r="AR111" s="117" t="s">
        <v>184</v>
      </c>
      <c r="AT111" s="124" t="s">
        <v>75</v>
      </c>
      <c r="AU111" s="124" t="s">
        <v>84</v>
      </c>
      <c r="AY111" s="117" t="s">
        <v>163</v>
      </c>
      <c r="BK111" s="125">
        <f>SUM(BK112:BK144)</f>
        <v>0</v>
      </c>
    </row>
    <row r="112" spans="2:65" s="1" customFormat="1" ht="49.05" customHeight="1">
      <c r="B112" s="33"/>
      <c r="C112" s="128" t="s">
        <v>8</v>
      </c>
      <c r="D112" s="128" t="s">
        <v>165</v>
      </c>
      <c r="E112" s="129" t="s">
        <v>3518</v>
      </c>
      <c r="F112" s="130" t="s">
        <v>3519</v>
      </c>
      <c r="G112" s="131" t="s">
        <v>202</v>
      </c>
      <c r="H112" s="132">
        <v>75</v>
      </c>
      <c r="I112" s="133"/>
      <c r="J112" s="134">
        <f>ROUND(I112*H112,2)</f>
        <v>0</v>
      </c>
      <c r="K112" s="130" t="s">
        <v>3485</v>
      </c>
      <c r="L112" s="33"/>
      <c r="M112" s="135" t="s">
        <v>19</v>
      </c>
      <c r="N112" s="136" t="s">
        <v>47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695</v>
      </c>
      <c r="AT112" s="139" t="s">
        <v>165</v>
      </c>
      <c r="AU112" s="139" t="s">
        <v>86</v>
      </c>
      <c r="AY112" s="18" t="s">
        <v>163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8" t="s">
        <v>84</v>
      </c>
      <c r="BK112" s="140">
        <f>ROUND(I112*H112,2)</f>
        <v>0</v>
      </c>
      <c r="BL112" s="18" t="s">
        <v>695</v>
      </c>
      <c r="BM112" s="139" t="s">
        <v>3520</v>
      </c>
    </row>
    <row r="113" spans="2:65" s="1" customFormat="1" ht="28.8">
      <c r="B113" s="33"/>
      <c r="D113" s="141" t="s">
        <v>172</v>
      </c>
      <c r="F113" s="142" t="s">
        <v>3519</v>
      </c>
      <c r="I113" s="143"/>
      <c r="L113" s="33"/>
      <c r="M113" s="144"/>
      <c r="T113" s="54"/>
      <c r="AT113" s="18" t="s">
        <v>172</v>
      </c>
      <c r="AU113" s="18" t="s">
        <v>86</v>
      </c>
    </row>
    <row r="114" spans="2:65" s="1" customFormat="1" ht="16.5" customHeight="1">
      <c r="B114" s="33"/>
      <c r="C114" s="167" t="s">
        <v>268</v>
      </c>
      <c r="D114" s="167" t="s">
        <v>323</v>
      </c>
      <c r="E114" s="168" t="s">
        <v>3521</v>
      </c>
      <c r="F114" s="169" t="s">
        <v>3522</v>
      </c>
      <c r="G114" s="170" t="s">
        <v>326</v>
      </c>
      <c r="H114" s="171">
        <v>75</v>
      </c>
      <c r="I114" s="172"/>
      <c r="J114" s="173">
        <f>ROUND(I114*H114,2)</f>
        <v>0</v>
      </c>
      <c r="K114" s="169" t="s">
        <v>3485</v>
      </c>
      <c r="L114" s="174"/>
      <c r="M114" s="175" t="s">
        <v>19</v>
      </c>
      <c r="N114" s="176" t="s">
        <v>47</v>
      </c>
      <c r="P114" s="137">
        <f>O114*H114</f>
        <v>0</v>
      </c>
      <c r="Q114" s="137">
        <v>1E-3</v>
      </c>
      <c r="R114" s="137">
        <f>Q114*H114</f>
        <v>7.4999999999999997E-2</v>
      </c>
      <c r="S114" s="137">
        <v>0</v>
      </c>
      <c r="T114" s="138">
        <f>S114*H114</f>
        <v>0</v>
      </c>
      <c r="AR114" s="139" t="s">
        <v>1380</v>
      </c>
      <c r="AT114" s="139" t="s">
        <v>323</v>
      </c>
      <c r="AU114" s="139" t="s">
        <v>86</v>
      </c>
      <c r="AY114" s="18" t="s">
        <v>163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8" t="s">
        <v>84</v>
      </c>
      <c r="BK114" s="140">
        <f>ROUND(I114*H114,2)</f>
        <v>0</v>
      </c>
      <c r="BL114" s="18" t="s">
        <v>1380</v>
      </c>
      <c r="BM114" s="139" t="s">
        <v>3523</v>
      </c>
    </row>
    <row r="115" spans="2:65" s="1" customFormat="1">
      <c r="B115" s="33"/>
      <c r="D115" s="141" t="s">
        <v>172</v>
      </c>
      <c r="F115" s="142" t="s">
        <v>3522</v>
      </c>
      <c r="I115" s="143"/>
      <c r="L115" s="33"/>
      <c r="M115" s="144"/>
      <c r="T115" s="54"/>
      <c r="AT115" s="18" t="s">
        <v>172</v>
      </c>
      <c r="AU115" s="18" t="s">
        <v>86</v>
      </c>
    </row>
    <row r="116" spans="2:65" s="1" customFormat="1" ht="49.05" customHeight="1">
      <c r="B116" s="33"/>
      <c r="C116" s="128" t="s">
        <v>274</v>
      </c>
      <c r="D116" s="128" t="s">
        <v>165</v>
      </c>
      <c r="E116" s="129" t="s">
        <v>3524</v>
      </c>
      <c r="F116" s="130" t="s">
        <v>3525</v>
      </c>
      <c r="G116" s="131" t="s">
        <v>202</v>
      </c>
      <c r="H116" s="132">
        <v>12</v>
      </c>
      <c r="I116" s="133"/>
      <c r="J116" s="134">
        <f>ROUND(I116*H116,2)</f>
        <v>0</v>
      </c>
      <c r="K116" s="130" t="s">
        <v>3485</v>
      </c>
      <c r="L116" s="33"/>
      <c r="M116" s="135" t="s">
        <v>19</v>
      </c>
      <c r="N116" s="136" t="s">
        <v>47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695</v>
      </c>
      <c r="AT116" s="139" t="s">
        <v>165</v>
      </c>
      <c r="AU116" s="139" t="s">
        <v>86</v>
      </c>
      <c r="AY116" s="18" t="s">
        <v>163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8" t="s">
        <v>84</v>
      </c>
      <c r="BK116" s="140">
        <f>ROUND(I116*H116,2)</f>
        <v>0</v>
      </c>
      <c r="BL116" s="18" t="s">
        <v>695</v>
      </c>
      <c r="BM116" s="139" t="s">
        <v>3526</v>
      </c>
    </row>
    <row r="117" spans="2:65" s="1" customFormat="1" ht="28.8">
      <c r="B117" s="33"/>
      <c r="D117" s="141" t="s">
        <v>172</v>
      </c>
      <c r="F117" s="142" t="s">
        <v>3525</v>
      </c>
      <c r="I117" s="143"/>
      <c r="L117" s="33"/>
      <c r="M117" s="144"/>
      <c r="T117" s="54"/>
      <c r="AT117" s="18" t="s">
        <v>172</v>
      </c>
      <c r="AU117" s="18" t="s">
        <v>86</v>
      </c>
    </row>
    <row r="118" spans="2:65" s="1" customFormat="1" ht="16.5" customHeight="1">
      <c r="B118" s="33"/>
      <c r="C118" s="167" t="s">
        <v>281</v>
      </c>
      <c r="D118" s="167" t="s">
        <v>323</v>
      </c>
      <c r="E118" s="168" t="s">
        <v>3527</v>
      </c>
      <c r="F118" s="169" t="s">
        <v>3528</v>
      </c>
      <c r="G118" s="170" t="s">
        <v>326</v>
      </c>
      <c r="H118" s="171">
        <v>12</v>
      </c>
      <c r="I118" s="172"/>
      <c r="J118" s="173">
        <f>ROUND(I118*H118,2)</f>
        <v>0</v>
      </c>
      <c r="K118" s="169" t="s">
        <v>3485</v>
      </c>
      <c r="L118" s="174"/>
      <c r="M118" s="175" t="s">
        <v>19</v>
      </c>
      <c r="N118" s="176" t="s">
        <v>47</v>
      </c>
      <c r="P118" s="137">
        <f>O118*H118</f>
        <v>0</v>
      </c>
      <c r="Q118" s="137">
        <v>1E-3</v>
      </c>
      <c r="R118" s="137">
        <f>Q118*H118</f>
        <v>1.2E-2</v>
      </c>
      <c r="S118" s="137">
        <v>0</v>
      </c>
      <c r="T118" s="138">
        <f>S118*H118</f>
        <v>0</v>
      </c>
      <c r="AR118" s="139" t="s">
        <v>1380</v>
      </c>
      <c r="AT118" s="139" t="s">
        <v>323</v>
      </c>
      <c r="AU118" s="139" t="s">
        <v>86</v>
      </c>
      <c r="AY118" s="18" t="s">
        <v>163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8" t="s">
        <v>84</v>
      </c>
      <c r="BK118" s="140">
        <f>ROUND(I118*H118,2)</f>
        <v>0</v>
      </c>
      <c r="BL118" s="18" t="s">
        <v>1380</v>
      </c>
      <c r="BM118" s="139" t="s">
        <v>3529</v>
      </c>
    </row>
    <row r="119" spans="2:65" s="1" customFormat="1">
      <c r="B119" s="33"/>
      <c r="D119" s="141" t="s">
        <v>172</v>
      </c>
      <c r="F119" s="142" t="s">
        <v>3528</v>
      </c>
      <c r="I119" s="143"/>
      <c r="L119" s="33"/>
      <c r="M119" s="144"/>
      <c r="T119" s="54"/>
      <c r="AT119" s="18" t="s">
        <v>172</v>
      </c>
      <c r="AU119" s="18" t="s">
        <v>86</v>
      </c>
    </row>
    <row r="120" spans="2:65" s="1" customFormat="1" ht="24.15" customHeight="1">
      <c r="B120" s="33"/>
      <c r="C120" s="128" t="s">
        <v>302</v>
      </c>
      <c r="D120" s="128" t="s">
        <v>165</v>
      </c>
      <c r="E120" s="129" t="s">
        <v>3530</v>
      </c>
      <c r="F120" s="130" t="s">
        <v>3531</v>
      </c>
      <c r="G120" s="131" t="s">
        <v>202</v>
      </c>
      <c r="H120" s="132">
        <v>50</v>
      </c>
      <c r="I120" s="133"/>
      <c r="J120" s="134">
        <f>ROUND(I120*H120,2)</f>
        <v>0</v>
      </c>
      <c r="K120" s="130" t="s">
        <v>3485</v>
      </c>
      <c r="L120" s="33"/>
      <c r="M120" s="135" t="s">
        <v>19</v>
      </c>
      <c r="N120" s="136" t="s">
        <v>47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AR120" s="139" t="s">
        <v>695</v>
      </c>
      <c r="AT120" s="139" t="s">
        <v>165</v>
      </c>
      <c r="AU120" s="139" t="s">
        <v>86</v>
      </c>
      <c r="AY120" s="18" t="s">
        <v>163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8" t="s">
        <v>84</v>
      </c>
      <c r="BK120" s="140">
        <f>ROUND(I120*H120,2)</f>
        <v>0</v>
      </c>
      <c r="BL120" s="18" t="s">
        <v>695</v>
      </c>
      <c r="BM120" s="139" t="s">
        <v>3532</v>
      </c>
    </row>
    <row r="121" spans="2:65" s="1" customFormat="1" ht="19.2">
      <c r="B121" s="33"/>
      <c r="D121" s="141" t="s">
        <v>172</v>
      </c>
      <c r="F121" s="142" t="s">
        <v>3531</v>
      </c>
      <c r="I121" s="143"/>
      <c r="L121" s="33"/>
      <c r="M121" s="144"/>
      <c r="T121" s="54"/>
      <c r="AT121" s="18" t="s">
        <v>172</v>
      </c>
      <c r="AU121" s="18" t="s">
        <v>86</v>
      </c>
    </row>
    <row r="122" spans="2:65" s="1" customFormat="1" ht="16.5" customHeight="1">
      <c r="B122" s="33"/>
      <c r="C122" s="167" t="s">
        <v>308</v>
      </c>
      <c r="D122" s="167" t="s">
        <v>323</v>
      </c>
      <c r="E122" s="168" t="s">
        <v>3533</v>
      </c>
      <c r="F122" s="169" t="s">
        <v>3534</v>
      </c>
      <c r="G122" s="170" t="s">
        <v>168</v>
      </c>
      <c r="H122" s="171">
        <v>50</v>
      </c>
      <c r="I122" s="172"/>
      <c r="J122" s="173">
        <f>ROUND(I122*H122,2)</f>
        <v>0</v>
      </c>
      <c r="K122" s="169" t="s">
        <v>19</v>
      </c>
      <c r="L122" s="174"/>
      <c r="M122" s="175" t="s">
        <v>19</v>
      </c>
      <c r="N122" s="176" t="s">
        <v>47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403</v>
      </c>
      <c r="AT122" s="139" t="s">
        <v>323</v>
      </c>
      <c r="AU122" s="139" t="s">
        <v>86</v>
      </c>
      <c r="AY122" s="18" t="s">
        <v>163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8" t="s">
        <v>84</v>
      </c>
      <c r="BK122" s="140">
        <f>ROUND(I122*H122,2)</f>
        <v>0</v>
      </c>
      <c r="BL122" s="18" t="s">
        <v>302</v>
      </c>
      <c r="BM122" s="139" t="s">
        <v>3535</v>
      </c>
    </row>
    <row r="123" spans="2:65" s="1" customFormat="1">
      <c r="B123" s="33"/>
      <c r="D123" s="141" t="s">
        <v>172</v>
      </c>
      <c r="F123" s="142" t="s">
        <v>3534</v>
      </c>
      <c r="I123" s="143"/>
      <c r="L123" s="33"/>
      <c r="M123" s="144"/>
      <c r="T123" s="54"/>
      <c r="AT123" s="18" t="s">
        <v>172</v>
      </c>
      <c r="AU123" s="18" t="s">
        <v>86</v>
      </c>
    </row>
    <row r="124" spans="2:65" s="1" customFormat="1" ht="16.5" customHeight="1">
      <c r="B124" s="33"/>
      <c r="C124" s="167" t="s">
        <v>316</v>
      </c>
      <c r="D124" s="167" t="s">
        <v>323</v>
      </c>
      <c r="E124" s="168" t="s">
        <v>3536</v>
      </c>
      <c r="F124" s="169" t="s">
        <v>3537</v>
      </c>
      <c r="G124" s="170" t="s">
        <v>2159</v>
      </c>
      <c r="H124" s="171">
        <v>30</v>
      </c>
      <c r="I124" s="172"/>
      <c r="J124" s="173">
        <f>ROUND(I124*H124,2)</f>
        <v>0</v>
      </c>
      <c r="K124" s="169" t="s">
        <v>19</v>
      </c>
      <c r="L124" s="174"/>
      <c r="M124" s="175" t="s">
        <v>19</v>
      </c>
      <c r="N124" s="176" t="s">
        <v>47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403</v>
      </c>
      <c r="AT124" s="139" t="s">
        <v>323</v>
      </c>
      <c r="AU124" s="139" t="s">
        <v>86</v>
      </c>
      <c r="AY124" s="18" t="s">
        <v>163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84</v>
      </c>
      <c r="BK124" s="140">
        <f>ROUND(I124*H124,2)</f>
        <v>0</v>
      </c>
      <c r="BL124" s="18" t="s">
        <v>302</v>
      </c>
      <c r="BM124" s="139" t="s">
        <v>3538</v>
      </c>
    </row>
    <row r="125" spans="2:65" s="1" customFormat="1">
      <c r="B125" s="33"/>
      <c r="D125" s="141" t="s">
        <v>172</v>
      </c>
      <c r="F125" s="142" t="s">
        <v>3537</v>
      </c>
      <c r="I125" s="143"/>
      <c r="L125" s="33"/>
      <c r="M125" s="144"/>
      <c r="T125" s="54"/>
      <c r="AT125" s="18" t="s">
        <v>172</v>
      </c>
      <c r="AU125" s="18" t="s">
        <v>86</v>
      </c>
    </row>
    <row r="126" spans="2:65" s="1" customFormat="1" ht="24.15" customHeight="1">
      <c r="B126" s="33"/>
      <c r="C126" s="128" t="s">
        <v>329</v>
      </c>
      <c r="D126" s="128" t="s">
        <v>165</v>
      </c>
      <c r="E126" s="129" t="s">
        <v>3539</v>
      </c>
      <c r="F126" s="130" t="s">
        <v>3540</v>
      </c>
      <c r="G126" s="131" t="s">
        <v>168</v>
      </c>
      <c r="H126" s="132">
        <v>4</v>
      </c>
      <c r="I126" s="133"/>
      <c r="J126" s="134">
        <f>ROUND(I126*H126,2)</f>
        <v>0</v>
      </c>
      <c r="K126" s="130" t="s">
        <v>3399</v>
      </c>
      <c r="L126" s="33"/>
      <c r="M126" s="135" t="s">
        <v>19</v>
      </c>
      <c r="N126" s="136" t="s">
        <v>47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695</v>
      </c>
      <c r="AT126" s="139" t="s">
        <v>165</v>
      </c>
      <c r="AU126" s="139" t="s">
        <v>86</v>
      </c>
      <c r="AY126" s="18" t="s">
        <v>163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8" t="s">
        <v>84</v>
      </c>
      <c r="BK126" s="140">
        <f>ROUND(I126*H126,2)</f>
        <v>0</v>
      </c>
      <c r="BL126" s="18" t="s">
        <v>695</v>
      </c>
      <c r="BM126" s="139" t="s">
        <v>3541</v>
      </c>
    </row>
    <row r="127" spans="2:65" s="1" customFormat="1">
      <c r="B127" s="33"/>
      <c r="D127" s="141" t="s">
        <v>172</v>
      </c>
      <c r="F127" s="142" t="s">
        <v>3540</v>
      </c>
      <c r="I127" s="143"/>
      <c r="L127" s="33"/>
      <c r="M127" s="144"/>
      <c r="T127" s="54"/>
      <c r="AT127" s="18" t="s">
        <v>172</v>
      </c>
      <c r="AU127" s="18" t="s">
        <v>86</v>
      </c>
    </row>
    <row r="128" spans="2:65" s="1" customFormat="1" ht="21.75" customHeight="1">
      <c r="B128" s="33"/>
      <c r="C128" s="167" t="s">
        <v>7</v>
      </c>
      <c r="D128" s="167" t="s">
        <v>323</v>
      </c>
      <c r="E128" s="168" t="s">
        <v>3542</v>
      </c>
      <c r="F128" s="169" t="s">
        <v>3543</v>
      </c>
      <c r="G128" s="170" t="s">
        <v>2159</v>
      </c>
      <c r="H128" s="171">
        <v>4</v>
      </c>
      <c r="I128" s="172"/>
      <c r="J128" s="173">
        <f>ROUND(I128*H128,2)</f>
        <v>0</v>
      </c>
      <c r="K128" s="169" t="s">
        <v>19</v>
      </c>
      <c r="L128" s="174"/>
      <c r="M128" s="175" t="s">
        <v>19</v>
      </c>
      <c r="N128" s="176" t="s">
        <v>47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2193</v>
      </c>
      <c r="AT128" s="139" t="s">
        <v>323</v>
      </c>
      <c r="AU128" s="139" t="s">
        <v>86</v>
      </c>
      <c r="AY128" s="18" t="s">
        <v>163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8" t="s">
        <v>84</v>
      </c>
      <c r="BK128" s="140">
        <f>ROUND(I128*H128,2)</f>
        <v>0</v>
      </c>
      <c r="BL128" s="18" t="s">
        <v>695</v>
      </c>
      <c r="BM128" s="139" t="s">
        <v>3544</v>
      </c>
    </row>
    <row r="129" spans="2:65" s="1" customFormat="1">
      <c r="B129" s="33"/>
      <c r="D129" s="141" t="s">
        <v>172</v>
      </c>
      <c r="F129" s="142" t="s">
        <v>3543</v>
      </c>
      <c r="I129" s="143"/>
      <c r="L129" s="33"/>
      <c r="M129" s="144"/>
      <c r="T129" s="54"/>
      <c r="AT129" s="18" t="s">
        <v>172</v>
      </c>
      <c r="AU129" s="18" t="s">
        <v>86</v>
      </c>
    </row>
    <row r="130" spans="2:65" s="1" customFormat="1" ht="24.15" customHeight="1">
      <c r="B130" s="33"/>
      <c r="C130" s="128" t="s">
        <v>340</v>
      </c>
      <c r="D130" s="128" t="s">
        <v>165</v>
      </c>
      <c r="E130" s="129" t="s">
        <v>3539</v>
      </c>
      <c r="F130" s="130" t="s">
        <v>3540</v>
      </c>
      <c r="G130" s="131" t="s">
        <v>168</v>
      </c>
      <c r="H130" s="132">
        <v>5.2629999999999999</v>
      </c>
      <c r="I130" s="133"/>
      <c r="J130" s="134">
        <f>ROUND(I130*H130,2)</f>
        <v>0</v>
      </c>
      <c r="K130" s="130" t="s">
        <v>3399</v>
      </c>
      <c r="L130" s="33"/>
      <c r="M130" s="135" t="s">
        <v>19</v>
      </c>
      <c r="N130" s="136" t="s">
        <v>47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695</v>
      </c>
      <c r="AT130" s="139" t="s">
        <v>165</v>
      </c>
      <c r="AU130" s="139" t="s">
        <v>86</v>
      </c>
      <c r="AY130" s="18" t="s">
        <v>163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8" t="s">
        <v>84</v>
      </c>
      <c r="BK130" s="140">
        <f>ROUND(I130*H130,2)</f>
        <v>0</v>
      </c>
      <c r="BL130" s="18" t="s">
        <v>695</v>
      </c>
      <c r="BM130" s="139" t="s">
        <v>3545</v>
      </c>
    </row>
    <row r="131" spans="2:65" s="1" customFormat="1">
      <c r="B131" s="33"/>
      <c r="D131" s="141" t="s">
        <v>172</v>
      </c>
      <c r="F131" s="142" t="s">
        <v>3540</v>
      </c>
      <c r="I131" s="143"/>
      <c r="L131" s="33"/>
      <c r="M131" s="144"/>
      <c r="T131" s="54"/>
      <c r="AT131" s="18" t="s">
        <v>172</v>
      </c>
      <c r="AU131" s="18" t="s">
        <v>86</v>
      </c>
    </row>
    <row r="132" spans="2:65" s="1" customFormat="1" ht="16.5" customHeight="1">
      <c r="B132" s="33"/>
      <c r="C132" s="167" t="s">
        <v>346</v>
      </c>
      <c r="D132" s="167" t="s">
        <v>323</v>
      </c>
      <c r="E132" s="168" t="s">
        <v>3546</v>
      </c>
      <c r="F132" s="169" t="s">
        <v>3547</v>
      </c>
      <c r="G132" s="170" t="s">
        <v>168</v>
      </c>
      <c r="H132" s="171">
        <v>10</v>
      </c>
      <c r="I132" s="172"/>
      <c r="J132" s="173">
        <f>ROUND(I132*H132,2)</f>
        <v>0</v>
      </c>
      <c r="K132" s="169" t="s">
        <v>19</v>
      </c>
      <c r="L132" s="174"/>
      <c r="M132" s="175" t="s">
        <v>19</v>
      </c>
      <c r="N132" s="176" t="s">
        <v>47</v>
      </c>
      <c r="P132" s="137">
        <f>O132*H132</f>
        <v>0</v>
      </c>
      <c r="Q132" s="137">
        <v>1.2999999999999999E-4</v>
      </c>
      <c r="R132" s="137">
        <f>Q132*H132</f>
        <v>1.2999999999999999E-3</v>
      </c>
      <c r="S132" s="137">
        <v>0</v>
      </c>
      <c r="T132" s="138">
        <f>S132*H132</f>
        <v>0</v>
      </c>
      <c r="AR132" s="139" t="s">
        <v>2193</v>
      </c>
      <c r="AT132" s="139" t="s">
        <v>323</v>
      </c>
      <c r="AU132" s="139" t="s">
        <v>86</v>
      </c>
      <c r="AY132" s="18" t="s">
        <v>163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8" t="s">
        <v>84</v>
      </c>
      <c r="BK132" s="140">
        <f>ROUND(I132*H132,2)</f>
        <v>0</v>
      </c>
      <c r="BL132" s="18" t="s">
        <v>695</v>
      </c>
      <c r="BM132" s="139" t="s">
        <v>3548</v>
      </c>
    </row>
    <row r="133" spans="2:65" s="1" customFormat="1">
      <c r="B133" s="33"/>
      <c r="D133" s="141" t="s">
        <v>172</v>
      </c>
      <c r="F133" s="142" t="s">
        <v>3547</v>
      </c>
      <c r="I133" s="143"/>
      <c r="L133" s="33"/>
      <c r="M133" s="144"/>
      <c r="T133" s="54"/>
      <c r="AT133" s="18" t="s">
        <v>172</v>
      </c>
      <c r="AU133" s="18" t="s">
        <v>86</v>
      </c>
    </row>
    <row r="134" spans="2:65" s="1" customFormat="1" ht="16.5" customHeight="1">
      <c r="B134" s="33"/>
      <c r="C134" s="167" t="s">
        <v>352</v>
      </c>
      <c r="D134" s="167" t="s">
        <v>323</v>
      </c>
      <c r="E134" s="168" t="s">
        <v>3549</v>
      </c>
      <c r="F134" s="169" t="s">
        <v>3550</v>
      </c>
      <c r="G134" s="170" t="s">
        <v>168</v>
      </c>
      <c r="H134" s="171">
        <v>5</v>
      </c>
      <c r="I134" s="172"/>
      <c r="J134" s="173">
        <f>ROUND(I134*H134,2)</f>
        <v>0</v>
      </c>
      <c r="K134" s="169" t="s">
        <v>19</v>
      </c>
      <c r="L134" s="174"/>
      <c r="M134" s="175" t="s">
        <v>19</v>
      </c>
      <c r="N134" s="176" t="s">
        <v>47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2193</v>
      </c>
      <c r="AT134" s="139" t="s">
        <v>323</v>
      </c>
      <c r="AU134" s="139" t="s">
        <v>86</v>
      </c>
      <c r="AY134" s="18" t="s">
        <v>163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8" t="s">
        <v>84</v>
      </c>
      <c r="BK134" s="140">
        <f>ROUND(I134*H134,2)</f>
        <v>0</v>
      </c>
      <c r="BL134" s="18" t="s">
        <v>695</v>
      </c>
      <c r="BM134" s="139" t="s">
        <v>3551</v>
      </c>
    </row>
    <row r="135" spans="2:65" s="1" customFormat="1">
      <c r="B135" s="33"/>
      <c r="D135" s="141" t="s">
        <v>172</v>
      </c>
      <c r="F135" s="142" t="s">
        <v>3550</v>
      </c>
      <c r="I135" s="143"/>
      <c r="L135" s="33"/>
      <c r="M135" s="144"/>
      <c r="T135" s="54"/>
      <c r="AT135" s="18" t="s">
        <v>172</v>
      </c>
      <c r="AU135" s="18" t="s">
        <v>86</v>
      </c>
    </row>
    <row r="136" spans="2:65" s="1" customFormat="1" ht="16.5" customHeight="1">
      <c r="B136" s="33"/>
      <c r="C136" s="167" t="s">
        <v>359</v>
      </c>
      <c r="D136" s="167" t="s">
        <v>323</v>
      </c>
      <c r="E136" s="168" t="s">
        <v>3552</v>
      </c>
      <c r="F136" s="169" t="s">
        <v>3553</v>
      </c>
      <c r="G136" s="170" t="s">
        <v>2159</v>
      </c>
      <c r="H136" s="171">
        <v>4</v>
      </c>
      <c r="I136" s="172"/>
      <c r="J136" s="173">
        <f>ROUND(I136*H136,2)</f>
        <v>0</v>
      </c>
      <c r="K136" s="169" t="s">
        <v>19</v>
      </c>
      <c r="L136" s="174"/>
      <c r="M136" s="175" t="s">
        <v>19</v>
      </c>
      <c r="N136" s="176" t="s">
        <v>47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2193</v>
      </c>
      <c r="AT136" s="139" t="s">
        <v>323</v>
      </c>
      <c r="AU136" s="139" t="s">
        <v>86</v>
      </c>
      <c r="AY136" s="18" t="s">
        <v>163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8" t="s">
        <v>84</v>
      </c>
      <c r="BK136" s="140">
        <f>ROUND(I136*H136,2)</f>
        <v>0</v>
      </c>
      <c r="BL136" s="18" t="s">
        <v>695</v>
      </c>
      <c r="BM136" s="139" t="s">
        <v>3554</v>
      </c>
    </row>
    <row r="137" spans="2:65" s="1" customFormat="1">
      <c r="B137" s="33"/>
      <c r="D137" s="141" t="s">
        <v>172</v>
      </c>
      <c r="F137" s="142" t="s">
        <v>3553</v>
      </c>
      <c r="I137" s="143"/>
      <c r="L137" s="33"/>
      <c r="M137" s="144"/>
      <c r="T137" s="54"/>
      <c r="AT137" s="18" t="s">
        <v>172</v>
      </c>
      <c r="AU137" s="18" t="s">
        <v>86</v>
      </c>
    </row>
    <row r="138" spans="2:65" s="1" customFormat="1" ht="16.5" customHeight="1">
      <c r="B138" s="33"/>
      <c r="C138" s="167" t="s">
        <v>365</v>
      </c>
      <c r="D138" s="167" t="s">
        <v>323</v>
      </c>
      <c r="E138" s="168" t="s">
        <v>3555</v>
      </c>
      <c r="F138" s="169" t="s">
        <v>3556</v>
      </c>
      <c r="G138" s="170" t="s">
        <v>2159</v>
      </c>
      <c r="H138" s="171">
        <v>4</v>
      </c>
      <c r="I138" s="172"/>
      <c r="J138" s="173">
        <f>ROUND(I138*H138,2)</f>
        <v>0</v>
      </c>
      <c r="K138" s="169" t="s">
        <v>19</v>
      </c>
      <c r="L138" s="174"/>
      <c r="M138" s="175" t="s">
        <v>19</v>
      </c>
      <c r="N138" s="176" t="s">
        <v>47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2193</v>
      </c>
      <c r="AT138" s="139" t="s">
        <v>323</v>
      </c>
      <c r="AU138" s="139" t="s">
        <v>86</v>
      </c>
      <c r="AY138" s="18" t="s">
        <v>163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8" t="s">
        <v>84</v>
      </c>
      <c r="BK138" s="140">
        <f>ROUND(I138*H138,2)</f>
        <v>0</v>
      </c>
      <c r="BL138" s="18" t="s">
        <v>695</v>
      </c>
      <c r="BM138" s="139" t="s">
        <v>3557</v>
      </c>
    </row>
    <row r="139" spans="2:65" s="1" customFormat="1">
      <c r="B139" s="33"/>
      <c r="D139" s="141" t="s">
        <v>172</v>
      </c>
      <c r="F139" s="142" t="s">
        <v>3556</v>
      </c>
      <c r="I139" s="143"/>
      <c r="L139" s="33"/>
      <c r="M139" s="144"/>
      <c r="T139" s="54"/>
      <c r="AT139" s="18" t="s">
        <v>172</v>
      </c>
      <c r="AU139" s="18" t="s">
        <v>86</v>
      </c>
    </row>
    <row r="140" spans="2:65" s="1" customFormat="1" ht="24.15" customHeight="1">
      <c r="B140" s="33"/>
      <c r="C140" s="128" t="s">
        <v>396</v>
      </c>
      <c r="D140" s="128" t="s">
        <v>165</v>
      </c>
      <c r="E140" s="129" t="s">
        <v>3558</v>
      </c>
      <c r="F140" s="130" t="s">
        <v>3559</v>
      </c>
      <c r="G140" s="131" t="s">
        <v>168</v>
      </c>
      <c r="H140" s="132">
        <v>5</v>
      </c>
      <c r="I140" s="133"/>
      <c r="J140" s="134">
        <f>ROUND(I140*H140,2)</f>
        <v>0</v>
      </c>
      <c r="K140" s="130" t="s">
        <v>3077</v>
      </c>
      <c r="L140" s="33"/>
      <c r="M140" s="135" t="s">
        <v>19</v>
      </c>
      <c r="N140" s="136" t="s">
        <v>47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695</v>
      </c>
      <c r="AT140" s="139" t="s">
        <v>165</v>
      </c>
      <c r="AU140" s="139" t="s">
        <v>86</v>
      </c>
      <c r="AY140" s="18" t="s">
        <v>163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8" t="s">
        <v>84</v>
      </c>
      <c r="BK140" s="140">
        <f>ROUND(I140*H140,2)</f>
        <v>0</v>
      </c>
      <c r="BL140" s="18" t="s">
        <v>695</v>
      </c>
      <c r="BM140" s="139" t="s">
        <v>3560</v>
      </c>
    </row>
    <row r="141" spans="2:65" s="1" customFormat="1" ht="19.2">
      <c r="B141" s="33"/>
      <c r="D141" s="141" t="s">
        <v>172</v>
      </c>
      <c r="F141" s="142" t="s">
        <v>3559</v>
      </c>
      <c r="I141" s="143"/>
      <c r="L141" s="33"/>
      <c r="M141" s="144"/>
      <c r="T141" s="54"/>
      <c r="AT141" s="18" t="s">
        <v>172</v>
      </c>
      <c r="AU141" s="18" t="s">
        <v>86</v>
      </c>
    </row>
    <row r="142" spans="2:65" s="1" customFormat="1">
      <c r="B142" s="33"/>
      <c r="D142" s="145" t="s">
        <v>174</v>
      </c>
      <c r="F142" s="146" t="s">
        <v>3561</v>
      </c>
      <c r="I142" s="143"/>
      <c r="L142" s="33"/>
      <c r="M142" s="144"/>
      <c r="T142" s="54"/>
      <c r="AT142" s="18" t="s">
        <v>174</v>
      </c>
      <c r="AU142" s="18" t="s">
        <v>86</v>
      </c>
    </row>
    <row r="143" spans="2:65" s="1" customFormat="1" ht="16.5" customHeight="1">
      <c r="B143" s="33"/>
      <c r="C143" s="167" t="s">
        <v>403</v>
      </c>
      <c r="D143" s="167" t="s">
        <v>323</v>
      </c>
      <c r="E143" s="168" t="s">
        <v>3562</v>
      </c>
      <c r="F143" s="169" t="s">
        <v>3563</v>
      </c>
      <c r="G143" s="170" t="s">
        <v>168</v>
      </c>
      <c r="H143" s="171">
        <v>5</v>
      </c>
      <c r="I143" s="172"/>
      <c r="J143" s="173">
        <f>ROUND(I143*H143,2)</f>
        <v>0</v>
      </c>
      <c r="K143" s="169" t="s">
        <v>3077</v>
      </c>
      <c r="L143" s="174"/>
      <c r="M143" s="175" t="s">
        <v>19</v>
      </c>
      <c r="N143" s="176" t="s">
        <v>47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1380</v>
      </c>
      <c r="AT143" s="139" t="s">
        <v>323</v>
      </c>
      <c r="AU143" s="139" t="s">
        <v>86</v>
      </c>
      <c r="AY143" s="18" t="s">
        <v>163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8" t="s">
        <v>84</v>
      </c>
      <c r="BK143" s="140">
        <f>ROUND(I143*H143,2)</f>
        <v>0</v>
      </c>
      <c r="BL143" s="18" t="s">
        <v>1380</v>
      </c>
      <c r="BM143" s="139" t="s">
        <v>3564</v>
      </c>
    </row>
    <row r="144" spans="2:65" s="1" customFormat="1">
      <c r="B144" s="33"/>
      <c r="D144" s="141" t="s">
        <v>172</v>
      </c>
      <c r="F144" s="142" t="s">
        <v>3563</v>
      </c>
      <c r="I144" s="143"/>
      <c r="L144" s="33"/>
      <c r="M144" s="144"/>
      <c r="T144" s="54"/>
      <c r="AT144" s="18" t="s">
        <v>172</v>
      </c>
      <c r="AU144" s="18" t="s">
        <v>86</v>
      </c>
    </row>
    <row r="145" spans="2:65" s="11" customFormat="1" ht="25.95" customHeight="1">
      <c r="B145" s="116"/>
      <c r="D145" s="117" t="s">
        <v>75</v>
      </c>
      <c r="E145" s="118" t="s">
        <v>3458</v>
      </c>
      <c r="F145" s="118" t="s">
        <v>3459</v>
      </c>
      <c r="I145" s="119"/>
      <c r="J145" s="120">
        <f>BK145</f>
        <v>0</v>
      </c>
      <c r="L145" s="116"/>
      <c r="M145" s="121"/>
      <c r="P145" s="122">
        <f>SUM(P146:P147)</f>
        <v>0</v>
      </c>
      <c r="R145" s="122">
        <f>SUM(R146:R147)</f>
        <v>0</v>
      </c>
      <c r="T145" s="123">
        <f>SUM(T146:T147)</f>
        <v>0</v>
      </c>
      <c r="AR145" s="117" t="s">
        <v>170</v>
      </c>
      <c r="AT145" s="124" t="s">
        <v>75</v>
      </c>
      <c r="AU145" s="124" t="s">
        <v>76</v>
      </c>
      <c r="AY145" s="117" t="s">
        <v>163</v>
      </c>
      <c r="BK145" s="125">
        <f>SUM(BK146:BK147)</f>
        <v>0</v>
      </c>
    </row>
    <row r="146" spans="2:65" s="1" customFormat="1" ht="16.5" customHeight="1">
      <c r="B146" s="33"/>
      <c r="C146" s="128" t="s">
        <v>377</v>
      </c>
      <c r="D146" s="128" t="s">
        <v>165</v>
      </c>
      <c r="E146" s="129" t="s">
        <v>3466</v>
      </c>
      <c r="F146" s="130" t="s">
        <v>3467</v>
      </c>
      <c r="G146" s="131" t="s">
        <v>3462</v>
      </c>
      <c r="H146" s="132">
        <v>2</v>
      </c>
      <c r="I146" s="133"/>
      <c r="J146" s="134">
        <f>ROUND(I146*H146,2)</f>
        <v>0</v>
      </c>
      <c r="K146" s="130" t="s">
        <v>19</v>
      </c>
      <c r="L146" s="33"/>
      <c r="M146" s="135" t="s">
        <v>19</v>
      </c>
      <c r="N146" s="136" t="s">
        <v>47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170</v>
      </c>
      <c r="AT146" s="139" t="s">
        <v>165</v>
      </c>
      <c r="AU146" s="139" t="s">
        <v>84</v>
      </c>
      <c r="AY146" s="18" t="s">
        <v>163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8" t="s">
        <v>84</v>
      </c>
      <c r="BK146" s="140">
        <f>ROUND(I146*H146,2)</f>
        <v>0</v>
      </c>
      <c r="BL146" s="18" t="s">
        <v>170</v>
      </c>
      <c r="BM146" s="139" t="s">
        <v>3565</v>
      </c>
    </row>
    <row r="147" spans="2:65" s="1" customFormat="1">
      <c r="B147" s="33"/>
      <c r="D147" s="141" t="s">
        <v>172</v>
      </c>
      <c r="F147" s="142" t="s">
        <v>3467</v>
      </c>
      <c r="I147" s="143"/>
      <c r="L147" s="33"/>
      <c r="M147" s="144"/>
      <c r="T147" s="54"/>
      <c r="AT147" s="18" t="s">
        <v>172</v>
      </c>
      <c r="AU147" s="18" t="s">
        <v>84</v>
      </c>
    </row>
    <row r="148" spans="2:65" s="11" customFormat="1" ht="25.95" customHeight="1">
      <c r="B148" s="116"/>
      <c r="D148" s="117" t="s">
        <v>75</v>
      </c>
      <c r="E148" s="118" t="s">
        <v>2897</v>
      </c>
      <c r="F148" s="118" t="s">
        <v>2898</v>
      </c>
      <c r="I148" s="119"/>
      <c r="J148" s="120">
        <f>BK148</f>
        <v>0</v>
      </c>
      <c r="L148" s="116"/>
      <c r="M148" s="121"/>
      <c r="P148" s="122">
        <f>P149+P152</f>
        <v>0</v>
      </c>
      <c r="R148" s="122">
        <f>R149+R152</f>
        <v>0</v>
      </c>
      <c r="T148" s="123">
        <f>T149+T152</f>
        <v>0</v>
      </c>
      <c r="AR148" s="117" t="s">
        <v>199</v>
      </c>
      <c r="AT148" s="124" t="s">
        <v>75</v>
      </c>
      <c r="AU148" s="124" t="s">
        <v>76</v>
      </c>
      <c r="AY148" s="117" t="s">
        <v>163</v>
      </c>
      <c r="BK148" s="125">
        <f>BK149+BK152</f>
        <v>0</v>
      </c>
    </row>
    <row r="149" spans="2:65" s="11" customFormat="1" ht="22.8" customHeight="1">
      <c r="B149" s="116"/>
      <c r="D149" s="117" t="s">
        <v>75</v>
      </c>
      <c r="E149" s="126" t="s">
        <v>3476</v>
      </c>
      <c r="F149" s="126" t="s">
        <v>3477</v>
      </c>
      <c r="I149" s="119"/>
      <c r="J149" s="127">
        <f>BK149</f>
        <v>0</v>
      </c>
      <c r="L149" s="116"/>
      <c r="M149" s="121"/>
      <c r="P149" s="122">
        <f>SUM(P150:P151)</f>
        <v>0</v>
      </c>
      <c r="R149" s="122">
        <f>SUM(R150:R151)</f>
        <v>0</v>
      </c>
      <c r="T149" s="123">
        <f>SUM(T150:T151)</f>
        <v>0</v>
      </c>
      <c r="AR149" s="117" t="s">
        <v>199</v>
      </c>
      <c r="AT149" s="124" t="s">
        <v>75</v>
      </c>
      <c r="AU149" s="124" t="s">
        <v>84</v>
      </c>
      <c r="AY149" s="117" t="s">
        <v>163</v>
      </c>
      <c r="BK149" s="125">
        <f>SUM(BK150:BK151)</f>
        <v>0</v>
      </c>
    </row>
    <row r="150" spans="2:65" s="1" customFormat="1" ht="16.5" customHeight="1">
      <c r="B150" s="33"/>
      <c r="C150" s="128" t="s">
        <v>382</v>
      </c>
      <c r="D150" s="128" t="s">
        <v>165</v>
      </c>
      <c r="E150" s="129" t="s">
        <v>3478</v>
      </c>
      <c r="F150" s="130" t="s">
        <v>3479</v>
      </c>
      <c r="G150" s="131" t="s">
        <v>2159</v>
      </c>
      <c r="H150" s="132">
        <v>1</v>
      </c>
      <c r="I150" s="133"/>
      <c r="J150" s="134">
        <f>ROUND(I150*H150,2)</f>
        <v>0</v>
      </c>
      <c r="K150" s="130" t="s">
        <v>3485</v>
      </c>
      <c r="L150" s="33"/>
      <c r="M150" s="135" t="s">
        <v>19</v>
      </c>
      <c r="N150" s="136" t="s">
        <v>47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2903</v>
      </c>
      <c r="AT150" s="139" t="s">
        <v>165</v>
      </c>
      <c r="AU150" s="139" t="s">
        <v>86</v>
      </c>
      <c r="AY150" s="18" t="s">
        <v>163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84</v>
      </c>
      <c r="BK150" s="140">
        <f>ROUND(I150*H150,2)</f>
        <v>0</v>
      </c>
      <c r="BL150" s="18" t="s">
        <v>2903</v>
      </c>
      <c r="BM150" s="139" t="s">
        <v>3566</v>
      </c>
    </row>
    <row r="151" spans="2:65" s="1" customFormat="1">
      <c r="B151" s="33"/>
      <c r="D151" s="141" t="s">
        <v>172</v>
      </c>
      <c r="F151" s="142" t="s">
        <v>3479</v>
      </c>
      <c r="I151" s="143"/>
      <c r="L151" s="33"/>
      <c r="M151" s="144"/>
      <c r="T151" s="54"/>
      <c r="AT151" s="18" t="s">
        <v>172</v>
      </c>
      <c r="AU151" s="18" t="s">
        <v>86</v>
      </c>
    </row>
    <row r="152" spans="2:65" s="11" customFormat="1" ht="22.8" customHeight="1">
      <c r="B152" s="116"/>
      <c r="D152" s="117" t="s">
        <v>75</v>
      </c>
      <c r="E152" s="126" t="s">
        <v>3481</v>
      </c>
      <c r="F152" s="126" t="s">
        <v>3482</v>
      </c>
      <c r="I152" s="119"/>
      <c r="J152" s="127">
        <f>BK152</f>
        <v>0</v>
      </c>
      <c r="L152" s="116"/>
      <c r="M152" s="121"/>
      <c r="P152" s="122">
        <f>SUM(P153:P154)</f>
        <v>0</v>
      </c>
      <c r="R152" s="122">
        <f>SUM(R153:R154)</f>
        <v>0</v>
      </c>
      <c r="T152" s="123">
        <f>SUM(T153:T154)</f>
        <v>0</v>
      </c>
      <c r="AR152" s="117" t="s">
        <v>199</v>
      </c>
      <c r="AT152" s="124" t="s">
        <v>75</v>
      </c>
      <c r="AU152" s="124" t="s">
        <v>84</v>
      </c>
      <c r="AY152" s="117" t="s">
        <v>163</v>
      </c>
      <c r="BK152" s="125">
        <f>SUM(BK153:BK154)</f>
        <v>0</v>
      </c>
    </row>
    <row r="153" spans="2:65" s="1" customFormat="1" ht="16.5" customHeight="1">
      <c r="B153" s="33"/>
      <c r="C153" s="128" t="s">
        <v>389</v>
      </c>
      <c r="D153" s="128" t="s">
        <v>165</v>
      </c>
      <c r="E153" s="129" t="s">
        <v>3483</v>
      </c>
      <c r="F153" s="130" t="s">
        <v>3484</v>
      </c>
      <c r="G153" s="131" t="s">
        <v>2159</v>
      </c>
      <c r="H153" s="132">
        <v>1</v>
      </c>
      <c r="I153" s="133"/>
      <c r="J153" s="134">
        <f>ROUND(I153*H153,2)</f>
        <v>0</v>
      </c>
      <c r="K153" s="130" t="s">
        <v>3485</v>
      </c>
      <c r="L153" s="33"/>
      <c r="M153" s="135" t="s">
        <v>19</v>
      </c>
      <c r="N153" s="136" t="s">
        <v>47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2903</v>
      </c>
      <c r="AT153" s="139" t="s">
        <v>165</v>
      </c>
      <c r="AU153" s="139" t="s">
        <v>86</v>
      </c>
      <c r="AY153" s="18" t="s">
        <v>163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8" t="s">
        <v>84</v>
      </c>
      <c r="BK153" s="140">
        <f>ROUND(I153*H153,2)</f>
        <v>0</v>
      </c>
      <c r="BL153" s="18" t="s">
        <v>2903</v>
      </c>
      <c r="BM153" s="139" t="s">
        <v>3567</v>
      </c>
    </row>
    <row r="154" spans="2:65" s="1" customFormat="1">
      <c r="B154" s="33"/>
      <c r="D154" s="141" t="s">
        <v>172</v>
      </c>
      <c r="F154" s="142" t="s">
        <v>3484</v>
      </c>
      <c r="I154" s="143"/>
      <c r="L154" s="33"/>
      <c r="M154" s="186"/>
      <c r="N154" s="187"/>
      <c r="O154" s="187"/>
      <c r="P154" s="187"/>
      <c r="Q154" s="187"/>
      <c r="R154" s="187"/>
      <c r="S154" s="187"/>
      <c r="T154" s="188"/>
      <c r="AT154" s="18" t="s">
        <v>172</v>
      </c>
      <c r="AU154" s="18" t="s">
        <v>86</v>
      </c>
    </row>
    <row r="155" spans="2:65" s="1" customFormat="1" ht="6.9" customHeight="1">
      <c r="B155" s="42"/>
      <c r="C155" s="43"/>
      <c r="D155" s="43"/>
      <c r="E155" s="43"/>
      <c r="F155" s="43"/>
      <c r="G155" s="43"/>
      <c r="H155" s="43"/>
      <c r="I155" s="43"/>
      <c r="J155" s="43"/>
      <c r="K155" s="43"/>
      <c r="L155" s="33"/>
    </row>
  </sheetData>
  <sheetProtection algorithmName="SHA-512" hashValue="PVLDi+O/Bk/6s2niIItfJGa4liJpiCDaEUQAiLCLzRbPHgAM92DvH9xrr/RExT1YTqvIgu4gAkt5vdcBGvZ9YQ==" saltValue="IN0dJaYq8znTIrr6WCdQqgrzdyonWxNptZQL0gMv5AEFbS3fezgxNRwEj+HSv7dl2Y/wfggbdsjkwFwB6rCz+Q==" spinCount="100000" sheet="1" objects="1" scenarios="1" formatColumns="0" formatRows="0" autoFilter="0"/>
  <autoFilter ref="C86:K154" xr:uid="{00000000-0009-0000-0000-000004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142" r:id="rId1" xr:uid="{00000000-0004-0000-04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7"/>
  <sheetViews>
    <sheetView showGridLines="0" topLeftCell="A78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8" t="s">
        <v>98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2:46" ht="24.9" customHeight="1">
      <c r="B4" s="21"/>
      <c r="D4" s="22" t="s">
        <v>112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Pavilon dětských skupin parc. č. 1579/2, k. ú. Odry</v>
      </c>
      <c r="F7" s="316"/>
      <c r="G7" s="316"/>
      <c r="H7" s="316"/>
      <c r="L7" s="21"/>
    </row>
    <row r="8" spans="2:46" s="1" customFormat="1" ht="12" customHeight="1">
      <c r="B8" s="33"/>
      <c r="D8" s="28" t="s">
        <v>113</v>
      </c>
      <c r="L8" s="33"/>
    </row>
    <row r="9" spans="2:46" s="1" customFormat="1" ht="16.5" customHeight="1">
      <c r="B9" s="33"/>
      <c r="E9" s="305" t="s">
        <v>3568</v>
      </c>
      <c r="F9" s="314"/>
      <c r="G9" s="314"/>
      <c r="H9" s="314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99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3569</v>
      </c>
      <c r="I12" s="28" t="s">
        <v>23</v>
      </c>
      <c r="J12" s="50" t="str">
        <f>'Rekapitulace stavby'!AN8</f>
        <v>20. 3. 2024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28</v>
      </c>
      <c r="I15" s="28" t="s">
        <v>29</v>
      </c>
      <c r="J15" s="26" t="s">
        <v>19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7" t="str">
        <f>'Rekapitulace stavby'!E14</f>
        <v>Vyplň údaj</v>
      </c>
      <c r="F18" s="288"/>
      <c r="G18" s="288"/>
      <c r="H18" s="288"/>
      <c r="I18" s="28" t="s">
        <v>29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33</v>
      </c>
      <c r="I20" s="28" t="s">
        <v>26</v>
      </c>
      <c r="J20" s="26" t="s">
        <v>3570</v>
      </c>
      <c r="L20" s="33"/>
    </row>
    <row r="21" spans="2:12" s="1" customFormat="1" ht="18" customHeight="1">
      <c r="B21" s="33"/>
      <c r="E21" s="26" t="s">
        <v>3571</v>
      </c>
      <c r="I21" s="28" t="s">
        <v>29</v>
      </c>
      <c r="J21" s="26" t="s">
        <v>19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38</v>
      </c>
      <c r="I23" s="28" t="s">
        <v>26</v>
      </c>
      <c r="J23" s="26" t="s">
        <v>3570</v>
      </c>
      <c r="L23" s="33"/>
    </row>
    <row r="24" spans="2:12" s="1" customFormat="1" ht="18" customHeight="1">
      <c r="B24" s="33"/>
      <c r="E24" s="26" t="s">
        <v>3572</v>
      </c>
      <c r="I24" s="28" t="s">
        <v>29</v>
      </c>
      <c r="J24" s="26" t="s">
        <v>19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40</v>
      </c>
      <c r="L26" s="33"/>
    </row>
    <row r="27" spans="2:12" s="7" customFormat="1" ht="16.5" customHeight="1">
      <c r="B27" s="87"/>
      <c r="E27" s="292" t="s">
        <v>19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42</v>
      </c>
      <c r="J30" s="64">
        <f>ROUND(J85,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" customHeight="1">
      <c r="B33" s="33"/>
      <c r="D33" s="53" t="s">
        <v>46</v>
      </c>
      <c r="E33" s="28" t="s">
        <v>47</v>
      </c>
      <c r="F33" s="89">
        <f>ROUND((SUM(BE85:BE176)),  2)</f>
        <v>0</v>
      </c>
      <c r="I33" s="90">
        <v>0.21</v>
      </c>
      <c r="J33" s="89">
        <f>ROUND(((SUM(BE85:BE176))*I33),  2)</f>
        <v>0</v>
      </c>
      <c r="L33" s="33"/>
    </row>
    <row r="34" spans="2:12" s="1" customFormat="1" ht="14.4" customHeight="1">
      <c r="B34" s="33"/>
      <c r="E34" s="28" t="s">
        <v>48</v>
      </c>
      <c r="F34" s="89">
        <f>ROUND((SUM(BF85:BF176)),  2)</f>
        <v>0</v>
      </c>
      <c r="I34" s="90">
        <v>0.12</v>
      </c>
      <c r="J34" s="89">
        <f>ROUND(((SUM(BF85:BF176))*I34),  2)</f>
        <v>0</v>
      </c>
      <c r="L34" s="33"/>
    </row>
    <row r="35" spans="2:12" s="1" customFormat="1" ht="14.4" hidden="1" customHeight="1">
      <c r="B35" s="33"/>
      <c r="E35" s="28" t="s">
        <v>49</v>
      </c>
      <c r="F35" s="89">
        <f>ROUND((SUM(BG85:BG176)),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50</v>
      </c>
      <c r="F36" s="89">
        <f>ROUND((SUM(BH85:BH176)),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51</v>
      </c>
      <c r="F37" s="89">
        <f>ROUND((SUM(BI85:BI176)),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52</v>
      </c>
      <c r="E39" s="55"/>
      <c r="F39" s="55"/>
      <c r="G39" s="93" t="s">
        <v>53</v>
      </c>
      <c r="H39" s="94" t="s">
        <v>54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115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Pavilon dětských skupin parc. č. 1579/2, k. ú. Odry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113</v>
      </c>
      <c r="L49" s="33"/>
    </row>
    <row r="50" spans="2:47" s="1" customFormat="1" ht="16.5" customHeight="1">
      <c r="B50" s="33"/>
      <c r="E50" s="305" t="str">
        <f>E9</f>
        <v>004a - Kanalizační přípojka splaškových vod</v>
      </c>
      <c r="F50" s="314"/>
      <c r="G50" s="314"/>
      <c r="H50" s="314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Odry</v>
      </c>
      <c r="I52" s="28" t="s">
        <v>23</v>
      </c>
      <c r="J52" s="50" t="str">
        <f>IF(J12="","",J12)</f>
        <v>20. 3. 2024</v>
      </c>
      <c r="L52" s="33"/>
    </row>
    <row r="53" spans="2:47" s="1" customFormat="1" ht="6.9" customHeight="1">
      <c r="B53" s="33"/>
      <c r="L53" s="33"/>
    </row>
    <row r="54" spans="2:47" s="1" customFormat="1" ht="25.65" customHeight="1">
      <c r="B54" s="33"/>
      <c r="C54" s="28" t="s">
        <v>25</v>
      </c>
      <c r="F54" s="26" t="str">
        <f>E15</f>
        <v>Město Odry</v>
      </c>
      <c r="I54" s="28" t="s">
        <v>33</v>
      </c>
      <c r="J54" s="31" t="str">
        <f>E21</f>
        <v>Ing.Lubomír Novák-AVONA</v>
      </c>
      <c r="L54" s="33"/>
    </row>
    <row r="55" spans="2:47" s="1" customFormat="1" ht="15.15" customHeight="1">
      <c r="B55" s="33"/>
      <c r="C55" s="28" t="s">
        <v>31</v>
      </c>
      <c r="F55" s="26" t="str">
        <f>IF(E18="","",E18)</f>
        <v>Vyplň údaj</v>
      </c>
      <c r="I55" s="28" t="s">
        <v>38</v>
      </c>
      <c r="J55" s="31" t="str">
        <f>E24</f>
        <v>Ing.Lubomír Novák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116</v>
      </c>
      <c r="D57" s="91"/>
      <c r="E57" s="91"/>
      <c r="F57" s="91"/>
      <c r="G57" s="91"/>
      <c r="H57" s="91"/>
      <c r="I57" s="91"/>
      <c r="J57" s="98" t="s">
        <v>117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74</v>
      </c>
      <c r="J59" s="64">
        <f>J85</f>
        <v>0</v>
      </c>
      <c r="L59" s="33"/>
      <c r="AU59" s="18" t="s">
        <v>118</v>
      </c>
    </row>
    <row r="60" spans="2:47" s="8" customFormat="1" ht="24.9" customHeight="1">
      <c r="B60" s="100"/>
      <c r="D60" s="101" t="s">
        <v>119</v>
      </c>
      <c r="E60" s="102"/>
      <c r="F60" s="102"/>
      <c r="G60" s="102"/>
      <c r="H60" s="102"/>
      <c r="I60" s="102"/>
      <c r="J60" s="103">
        <f>J86</f>
        <v>0</v>
      </c>
      <c r="L60" s="100"/>
    </row>
    <row r="61" spans="2:47" s="9" customFormat="1" ht="19.95" customHeight="1">
      <c r="B61" s="104"/>
      <c r="D61" s="105" t="s">
        <v>120</v>
      </c>
      <c r="E61" s="106"/>
      <c r="F61" s="106"/>
      <c r="G61" s="106"/>
      <c r="H61" s="106"/>
      <c r="I61" s="106"/>
      <c r="J61" s="107">
        <f>J87</f>
        <v>0</v>
      </c>
      <c r="L61" s="104"/>
    </row>
    <row r="62" spans="2:47" s="9" customFormat="1" ht="19.95" customHeight="1">
      <c r="B62" s="104"/>
      <c r="D62" s="105" t="s">
        <v>123</v>
      </c>
      <c r="E62" s="106"/>
      <c r="F62" s="106"/>
      <c r="G62" s="106"/>
      <c r="H62" s="106"/>
      <c r="I62" s="106"/>
      <c r="J62" s="107">
        <f>J136</f>
        <v>0</v>
      </c>
      <c r="L62" s="104"/>
    </row>
    <row r="63" spans="2:47" s="9" customFormat="1" ht="19.95" customHeight="1">
      <c r="B63" s="104"/>
      <c r="D63" s="105" t="s">
        <v>3573</v>
      </c>
      <c r="E63" s="106"/>
      <c r="F63" s="106"/>
      <c r="G63" s="106"/>
      <c r="H63" s="106"/>
      <c r="I63" s="106"/>
      <c r="J63" s="107">
        <f>J142</f>
        <v>0</v>
      </c>
      <c r="L63" s="104"/>
    </row>
    <row r="64" spans="2:47" s="9" customFormat="1" ht="19.95" customHeight="1">
      <c r="B64" s="104"/>
      <c r="D64" s="105" t="s">
        <v>127</v>
      </c>
      <c r="E64" s="106"/>
      <c r="F64" s="106"/>
      <c r="G64" s="106"/>
      <c r="H64" s="106"/>
      <c r="I64" s="106"/>
      <c r="J64" s="107">
        <f>J166</f>
        <v>0</v>
      </c>
      <c r="L64" s="104"/>
    </row>
    <row r="65" spans="2:12" s="9" customFormat="1" ht="19.95" customHeight="1">
      <c r="B65" s="104"/>
      <c r="D65" s="105" t="s">
        <v>129</v>
      </c>
      <c r="E65" s="106"/>
      <c r="F65" s="106"/>
      <c r="G65" s="106"/>
      <c r="H65" s="106"/>
      <c r="I65" s="106"/>
      <c r="J65" s="107">
        <f>J171</f>
        <v>0</v>
      </c>
      <c r="L65" s="104"/>
    </row>
    <row r="66" spans="2:12" s="1" customFormat="1" ht="21.75" customHeight="1">
      <c r="B66" s="33"/>
      <c r="L66" s="33"/>
    </row>
    <row r="67" spans="2:12" s="1" customFormat="1" ht="6.9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" customHeight="1">
      <c r="B72" s="33"/>
      <c r="C72" s="22" t="s">
        <v>148</v>
      </c>
      <c r="L72" s="33"/>
    </row>
    <row r="73" spans="2:12" s="1" customFormat="1" ht="6.9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15" t="str">
        <f>E7</f>
        <v>Pavilon dětských skupin parc. č. 1579/2, k. ú. Odry</v>
      </c>
      <c r="F75" s="316"/>
      <c r="G75" s="316"/>
      <c r="H75" s="316"/>
      <c r="L75" s="33"/>
    </row>
    <row r="76" spans="2:12" s="1" customFormat="1" ht="12" customHeight="1">
      <c r="B76" s="33"/>
      <c r="C76" s="28" t="s">
        <v>113</v>
      </c>
      <c r="L76" s="33"/>
    </row>
    <row r="77" spans="2:12" s="1" customFormat="1" ht="16.5" customHeight="1">
      <c r="B77" s="33"/>
      <c r="E77" s="305" t="str">
        <f>E9</f>
        <v>004a - Kanalizační přípojka splaškových vod</v>
      </c>
      <c r="F77" s="314"/>
      <c r="G77" s="314"/>
      <c r="H77" s="314"/>
      <c r="L77" s="33"/>
    </row>
    <row r="78" spans="2:12" s="1" customFormat="1" ht="6.9" customHeight="1">
      <c r="B78" s="33"/>
      <c r="L78" s="33"/>
    </row>
    <row r="79" spans="2:12" s="1" customFormat="1" ht="12" customHeight="1">
      <c r="B79" s="33"/>
      <c r="C79" s="28" t="s">
        <v>21</v>
      </c>
      <c r="F79" s="26" t="str">
        <f>F12</f>
        <v>Odry</v>
      </c>
      <c r="I79" s="28" t="s">
        <v>23</v>
      </c>
      <c r="J79" s="50" t="str">
        <f>IF(J12="","",J12)</f>
        <v>20. 3. 2024</v>
      </c>
      <c r="L79" s="33"/>
    </row>
    <row r="80" spans="2:12" s="1" customFormat="1" ht="6.9" customHeight="1">
      <c r="B80" s="33"/>
      <c r="L80" s="33"/>
    </row>
    <row r="81" spans="2:65" s="1" customFormat="1" ht="25.65" customHeight="1">
      <c r="B81" s="33"/>
      <c r="C81" s="28" t="s">
        <v>25</v>
      </c>
      <c r="F81" s="26" t="str">
        <f>E15</f>
        <v>Město Odry</v>
      </c>
      <c r="I81" s="28" t="s">
        <v>33</v>
      </c>
      <c r="J81" s="31" t="str">
        <f>E21</f>
        <v>Ing.Lubomír Novák-AVONA</v>
      </c>
      <c r="L81" s="33"/>
    </row>
    <row r="82" spans="2:65" s="1" customFormat="1" ht="15.15" customHeight="1">
      <c r="B82" s="33"/>
      <c r="C82" s="28" t="s">
        <v>31</v>
      </c>
      <c r="F82" s="26" t="str">
        <f>IF(E18="","",E18)</f>
        <v>Vyplň údaj</v>
      </c>
      <c r="I82" s="28" t="s">
        <v>38</v>
      </c>
      <c r="J82" s="31" t="str">
        <f>E24</f>
        <v>Ing.Lubomír Novák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08"/>
      <c r="C84" s="109" t="s">
        <v>149</v>
      </c>
      <c r="D84" s="110" t="s">
        <v>61</v>
      </c>
      <c r="E84" s="110" t="s">
        <v>57</v>
      </c>
      <c r="F84" s="110" t="s">
        <v>58</v>
      </c>
      <c r="G84" s="110" t="s">
        <v>150</v>
      </c>
      <c r="H84" s="110" t="s">
        <v>151</v>
      </c>
      <c r="I84" s="110" t="s">
        <v>152</v>
      </c>
      <c r="J84" s="110" t="s">
        <v>117</v>
      </c>
      <c r="K84" s="111" t="s">
        <v>153</v>
      </c>
      <c r="L84" s="108"/>
      <c r="M84" s="57" t="s">
        <v>19</v>
      </c>
      <c r="N84" s="58" t="s">
        <v>46</v>
      </c>
      <c r="O84" s="58" t="s">
        <v>154</v>
      </c>
      <c r="P84" s="58" t="s">
        <v>155</v>
      </c>
      <c r="Q84" s="58" t="s">
        <v>156</v>
      </c>
      <c r="R84" s="58" t="s">
        <v>157</v>
      </c>
      <c r="S84" s="58" t="s">
        <v>158</v>
      </c>
      <c r="T84" s="59" t="s">
        <v>159</v>
      </c>
    </row>
    <row r="85" spans="2:65" s="1" customFormat="1" ht="22.8" customHeight="1">
      <c r="B85" s="33"/>
      <c r="C85" s="62" t="s">
        <v>160</v>
      </c>
      <c r="J85" s="112">
        <f>BK85</f>
        <v>0</v>
      </c>
      <c r="L85" s="33"/>
      <c r="M85" s="60"/>
      <c r="N85" s="51"/>
      <c r="O85" s="51"/>
      <c r="P85" s="113">
        <f>P86</f>
        <v>0</v>
      </c>
      <c r="Q85" s="51"/>
      <c r="R85" s="113">
        <f>R86</f>
        <v>2.3155017999999998</v>
      </c>
      <c r="S85" s="51"/>
      <c r="T85" s="114">
        <f>T86</f>
        <v>0</v>
      </c>
      <c r="AT85" s="18" t="s">
        <v>75</v>
      </c>
      <c r="AU85" s="18" t="s">
        <v>118</v>
      </c>
      <c r="BK85" s="115">
        <f>BK86</f>
        <v>0</v>
      </c>
    </row>
    <row r="86" spans="2:65" s="11" customFormat="1" ht="25.95" customHeight="1">
      <c r="B86" s="116"/>
      <c r="D86" s="117" t="s">
        <v>75</v>
      </c>
      <c r="E86" s="118" t="s">
        <v>161</v>
      </c>
      <c r="F86" s="118" t="s">
        <v>162</v>
      </c>
      <c r="I86" s="119"/>
      <c r="J86" s="120">
        <f>BK86</f>
        <v>0</v>
      </c>
      <c r="L86" s="116"/>
      <c r="M86" s="121"/>
      <c r="P86" s="122">
        <f>P87+P136+P142+P166+P171</f>
        <v>0</v>
      </c>
      <c r="R86" s="122">
        <f>R87+R136+R142+R166+R171</f>
        <v>2.3155017999999998</v>
      </c>
      <c r="T86" s="123">
        <f>T87+T136+T142+T166+T171</f>
        <v>0</v>
      </c>
      <c r="AR86" s="117" t="s">
        <v>84</v>
      </c>
      <c r="AT86" s="124" t="s">
        <v>75</v>
      </c>
      <c r="AU86" s="124" t="s">
        <v>76</v>
      </c>
      <c r="AY86" s="117" t="s">
        <v>163</v>
      </c>
      <c r="BK86" s="125">
        <f>BK87+BK136+BK142+BK166+BK171</f>
        <v>0</v>
      </c>
    </row>
    <row r="87" spans="2:65" s="11" customFormat="1" ht="22.8" customHeight="1">
      <c r="B87" s="116"/>
      <c r="D87" s="117" t="s">
        <v>75</v>
      </c>
      <c r="E87" s="126" t="s">
        <v>84</v>
      </c>
      <c r="F87" s="126" t="s">
        <v>164</v>
      </c>
      <c r="I87" s="119"/>
      <c r="J87" s="127">
        <f>BK87</f>
        <v>0</v>
      </c>
      <c r="L87" s="116"/>
      <c r="M87" s="121"/>
      <c r="P87" s="122">
        <f>SUM(P88:P135)</f>
        <v>0</v>
      </c>
      <c r="R87" s="122">
        <f>SUM(R88:R135)</f>
        <v>1.9070237999999999</v>
      </c>
      <c r="T87" s="123">
        <f>SUM(T88:T135)</f>
        <v>0</v>
      </c>
      <c r="AR87" s="117" t="s">
        <v>84</v>
      </c>
      <c r="AT87" s="124" t="s">
        <v>75</v>
      </c>
      <c r="AU87" s="124" t="s">
        <v>84</v>
      </c>
      <c r="AY87" s="117" t="s">
        <v>163</v>
      </c>
      <c r="BK87" s="125">
        <f>SUM(BK88:BK135)</f>
        <v>0</v>
      </c>
    </row>
    <row r="88" spans="2:65" s="1" customFormat="1" ht="49.05" customHeight="1">
      <c r="B88" s="33"/>
      <c r="C88" s="128" t="s">
        <v>84</v>
      </c>
      <c r="D88" s="128" t="s">
        <v>165</v>
      </c>
      <c r="E88" s="129" t="s">
        <v>3574</v>
      </c>
      <c r="F88" s="130" t="s">
        <v>3575</v>
      </c>
      <c r="G88" s="131" t="s">
        <v>219</v>
      </c>
      <c r="H88" s="132">
        <v>4.5449999999999999</v>
      </c>
      <c r="I88" s="133"/>
      <c r="J88" s="134">
        <f>ROUND(I88*H88,2)</f>
        <v>0</v>
      </c>
      <c r="K88" s="130" t="s">
        <v>3576</v>
      </c>
      <c r="L88" s="33"/>
      <c r="M88" s="135" t="s">
        <v>19</v>
      </c>
      <c r="N88" s="136" t="s">
        <v>47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AR88" s="139" t="s">
        <v>170</v>
      </c>
      <c r="AT88" s="139" t="s">
        <v>165</v>
      </c>
      <c r="AU88" s="139" t="s">
        <v>86</v>
      </c>
      <c r="AY88" s="18" t="s">
        <v>163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8" t="s">
        <v>84</v>
      </c>
      <c r="BK88" s="140">
        <f>ROUND(I88*H88,2)</f>
        <v>0</v>
      </c>
      <c r="BL88" s="18" t="s">
        <v>170</v>
      </c>
      <c r="BM88" s="139" t="s">
        <v>3577</v>
      </c>
    </row>
    <row r="89" spans="2:65" s="1" customFormat="1" ht="28.8">
      <c r="B89" s="33"/>
      <c r="D89" s="141" t="s">
        <v>172</v>
      </c>
      <c r="F89" s="142" t="s">
        <v>3575</v>
      </c>
      <c r="I89" s="143"/>
      <c r="L89" s="33"/>
      <c r="M89" s="144"/>
      <c r="T89" s="54"/>
      <c r="AT89" s="18" t="s">
        <v>172</v>
      </c>
      <c r="AU89" s="18" t="s">
        <v>86</v>
      </c>
    </row>
    <row r="90" spans="2:65" s="1" customFormat="1">
      <c r="B90" s="33"/>
      <c r="D90" s="145" t="s">
        <v>174</v>
      </c>
      <c r="F90" s="146" t="s">
        <v>3578</v>
      </c>
      <c r="I90" s="143"/>
      <c r="L90" s="33"/>
      <c r="M90" s="144"/>
      <c r="T90" s="54"/>
      <c r="AT90" s="18" t="s">
        <v>174</v>
      </c>
      <c r="AU90" s="18" t="s">
        <v>86</v>
      </c>
    </row>
    <row r="91" spans="2:65" s="13" customFormat="1">
      <c r="B91" s="153"/>
      <c r="D91" s="141" t="s">
        <v>176</v>
      </c>
      <c r="E91" s="154" t="s">
        <v>19</v>
      </c>
      <c r="F91" s="155" t="s">
        <v>3579</v>
      </c>
      <c r="H91" s="156">
        <v>4.5449999999999999</v>
      </c>
      <c r="I91" s="157"/>
      <c r="L91" s="153"/>
      <c r="M91" s="158"/>
      <c r="T91" s="159"/>
      <c r="AT91" s="154" t="s">
        <v>176</v>
      </c>
      <c r="AU91" s="154" t="s">
        <v>86</v>
      </c>
      <c r="AV91" s="13" t="s">
        <v>86</v>
      </c>
      <c r="AW91" s="13" t="s">
        <v>37</v>
      </c>
      <c r="AX91" s="13" t="s">
        <v>76</v>
      </c>
      <c r="AY91" s="154" t="s">
        <v>163</v>
      </c>
    </row>
    <row r="92" spans="2:65" s="14" customFormat="1">
      <c r="B92" s="160"/>
      <c r="D92" s="141" t="s">
        <v>176</v>
      </c>
      <c r="E92" s="161" t="s">
        <v>19</v>
      </c>
      <c r="F92" s="162" t="s">
        <v>178</v>
      </c>
      <c r="H92" s="163">
        <v>4.5449999999999999</v>
      </c>
      <c r="I92" s="164"/>
      <c r="L92" s="160"/>
      <c r="M92" s="165"/>
      <c r="T92" s="166"/>
      <c r="AT92" s="161" t="s">
        <v>176</v>
      </c>
      <c r="AU92" s="161" t="s">
        <v>86</v>
      </c>
      <c r="AV92" s="14" t="s">
        <v>170</v>
      </c>
      <c r="AW92" s="14" t="s">
        <v>37</v>
      </c>
      <c r="AX92" s="14" t="s">
        <v>84</v>
      </c>
      <c r="AY92" s="161" t="s">
        <v>163</v>
      </c>
    </row>
    <row r="93" spans="2:65" s="1" customFormat="1" ht="37.799999999999997" customHeight="1">
      <c r="B93" s="33"/>
      <c r="C93" s="128" t="s">
        <v>86</v>
      </c>
      <c r="D93" s="128" t="s">
        <v>165</v>
      </c>
      <c r="E93" s="129" t="s">
        <v>3580</v>
      </c>
      <c r="F93" s="130" t="s">
        <v>3581</v>
      </c>
      <c r="G93" s="131" t="s">
        <v>187</v>
      </c>
      <c r="H93" s="132">
        <v>10.695</v>
      </c>
      <c r="I93" s="133"/>
      <c r="J93" s="134">
        <f>ROUND(I93*H93,2)</f>
        <v>0</v>
      </c>
      <c r="K93" s="130" t="s">
        <v>169</v>
      </c>
      <c r="L93" s="33"/>
      <c r="M93" s="135" t="s">
        <v>19</v>
      </c>
      <c r="N93" s="136" t="s">
        <v>47</v>
      </c>
      <c r="P93" s="137">
        <f>O93*H93</f>
        <v>0</v>
      </c>
      <c r="Q93" s="137">
        <v>8.4000000000000003E-4</v>
      </c>
      <c r="R93" s="137">
        <f>Q93*H93</f>
        <v>8.9838000000000001E-3</v>
      </c>
      <c r="S93" s="137">
        <v>0</v>
      </c>
      <c r="T93" s="138">
        <f>S93*H93</f>
        <v>0</v>
      </c>
      <c r="AR93" s="139" t="s">
        <v>170</v>
      </c>
      <c r="AT93" s="139" t="s">
        <v>165</v>
      </c>
      <c r="AU93" s="139" t="s">
        <v>86</v>
      </c>
      <c r="AY93" s="18" t="s">
        <v>163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8" t="s">
        <v>84</v>
      </c>
      <c r="BK93" s="140">
        <f>ROUND(I93*H93,2)</f>
        <v>0</v>
      </c>
      <c r="BL93" s="18" t="s">
        <v>170</v>
      </c>
      <c r="BM93" s="139" t="s">
        <v>3582</v>
      </c>
    </row>
    <row r="94" spans="2:65" s="1" customFormat="1" ht="19.2">
      <c r="B94" s="33"/>
      <c r="D94" s="141" t="s">
        <v>172</v>
      </c>
      <c r="F94" s="142" t="s">
        <v>3581</v>
      </c>
      <c r="I94" s="143"/>
      <c r="L94" s="33"/>
      <c r="M94" s="144"/>
      <c r="T94" s="54"/>
      <c r="AT94" s="18" t="s">
        <v>172</v>
      </c>
      <c r="AU94" s="18" t="s">
        <v>86</v>
      </c>
    </row>
    <row r="95" spans="2:65" s="1" customFormat="1">
      <c r="B95" s="33"/>
      <c r="D95" s="145" t="s">
        <v>174</v>
      </c>
      <c r="F95" s="146" t="s">
        <v>3583</v>
      </c>
      <c r="I95" s="143"/>
      <c r="L95" s="33"/>
      <c r="M95" s="144"/>
      <c r="T95" s="54"/>
      <c r="AT95" s="18" t="s">
        <v>174</v>
      </c>
      <c r="AU95" s="18" t="s">
        <v>86</v>
      </c>
    </row>
    <row r="96" spans="2:65" s="13" customFormat="1">
      <c r="B96" s="153"/>
      <c r="D96" s="141" t="s">
        <v>176</v>
      </c>
      <c r="E96" s="154" t="s">
        <v>19</v>
      </c>
      <c r="F96" s="155" t="s">
        <v>3584</v>
      </c>
      <c r="H96" s="156">
        <v>10.695</v>
      </c>
      <c r="I96" s="157"/>
      <c r="L96" s="153"/>
      <c r="M96" s="158"/>
      <c r="T96" s="159"/>
      <c r="AT96" s="154" t="s">
        <v>176</v>
      </c>
      <c r="AU96" s="154" t="s">
        <v>86</v>
      </c>
      <c r="AV96" s="13" t="s">
        <v>86</v>
      </c>
      <c r="AW96" s="13" t="s">
        <v>37</v>
      </c>
      <c r="AX96" s="13" t="s">
        <v>76</v>
      </c>
      <c r="AY96" s="154" t="s">
        <v>163</v>
      </c>
    </row>
    <row r="97" spans="2:65" s="14" customFormat="1">
      <c r="B97" s="160"/>
      <c r="D97" s="141" t="s">
        <v>176</v>
      </c>
      <c r="E97" s="161" t="s">
        <v>19</v>
      </c>
      <c r="F97" s="162" t="s">
        <v>178</v>
      </c>
      <c r="H97" s="163">
        <v>10.695</v>
      </c>
      <c r="I97" s="164"/>
      <c r="L97" s="160"/>
      <c r="M97" s="165"/>
      <c r="T97" s="166"/>
      <c r="AT97" s="161" t="s">
        <v>176</v>
      </c>
      <c r="AU97" s="161" t="s">
        <v>86</v>
      </c>
      <c r="AV97" s="14" t="s">
        <v>170</v>
      </c>
      <c r="AW97" s="14" t="s">
        <v>37</v>
      </c>
      <c r="AX97" s="14" t="s">
        <v>84</v>
      </c>
      <c r="AY97" s="161" t="s">
        <v>163</v>
      </c>
    </row>
    <row r="98" spans="2:65" s="1" customFormat="1" ht="44.25" customHeight="1">
      <c r="B98" s="33"/>
      <c r="C98" s="128" t="s">
        <v>184</v>
      </c>
      <c r="D98" s="128" t="s">
        <v>165</v>
      </c>
      <c r="E98" s="129" t="s">
        <v>3585</v>
      </c>
      <c r="F98" s="130" t="s">
        <v>3586</v>
      </c>
      <c r="G98" s="131" t="s">
        <v>187</v>
      </c>
      <c r="H98" s="132">
        <v>10.695</v>
      </c>
      <c r="I98" s="133"/>
      <c r="J98" s="134">
        <f>ROUND(I98*H98,2)</f>
        <v>0</v>
      </c>
      <c r="K98" s="130" t="s">
        <v>169</v>
      </c>
      <c r="L98" s="33"/>
      <c r="M98" s="135" t="s">
        <v>19</v>
      </c>
      <c r="N98" s="136" t="s">
        <v>47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170</v>
      </c>
      <c r="AT98" s="139" t="s">
        <v>165</v>
      </c>
      <c r="AU98" s="139" t="s">
        <v>86</v>
      </c>
      <c r="AY98" s="18" t="s">
        <v>163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84</v>
      </c>
      <c r="BK98" s="140">
        <f>ROUND(I98*H98,2)</f>
        <v>0</v>
      </c>
      <c r="BL98" s="18" t="s">
        <v>170</v>
      </c>
      <c r="BM98" s="139" t="s">
        <v>3587</v>
      </c>
    </row>
    <row r="99" spans="2:65" s="1" customFormat="1" ht="28.8">
      <c r="B99" s="33"/>
      <c r="D99" s="141" t="s">
        <v>172</v>
      </c>
      <c r="F99" s="142" t="s">
        <v>3586</v>
      </c>
      <c r="I99" s="143"/>
      <c r="L99" s="33"/>
      <c r="M99" s="144"/>
      <c r="T99" s="54"/>
      <c r="AT99" s="18" t="s">
        <v>172</v>
      </c>
      <c r="AU99" s="18" t="s">
        <v>86</v>
      </c>
    </row>
    <row r="100" spans="2:65" s="1" customFormat="1">
      <c r="B100" s="33"/>
      <c r="D100" s="145" t="s">
        <v>174</v>
      </c>
      <c r="F100" s="146" t="s">
        <v>3588</v>
      </c>
      <c r="I100" s="143"/>
      <c r="L100" s="33"/>
      <c r="M100" s="144"/>
      <c r="T100" s="54"/>
      <c r="AT100" s="18" t="s">
        <v>174</v>
      </c>
      <c r="AU100" s="18" t="s">
        <v>86</v>
      </c>
    </row>
    <row r="101" spans="2:65" s="13" customFormat="1">
      <c r="B101" s="153"/>
      <c r="D101" s="141" t="s">
        <v>176</v>
      </c>
      <c r="E101" s="154" t="s">
        <v>19</v>
      </c>
      <c r="F101" s="155" t="s">
        <v>3584</v>
      </c>
      <c r="H101" s="156">
        <v>10.695</v>
      </c>
      <c r="I101" s="157"/>
      <c r="L101" s="153"/>
      <c r="M101" s="158"/>
      <c r="T101" s="159"/>
      <c r="AT101" s="154" t="s">
        <v>176</v>
      </c>
      <c r="AU101" s="154" t="s">
        <v>86</v>
      </c>
      <c r="AV101" s="13" t="s">
        <v>86</v>
      </c>
      <c r="AW101" s="13" t="s">
        <v>37</v>
      </c>
      <c r="AX101" s="13" t="s">
        <v>76</v>
      </c>
      <c r="AY101" s="154" t="s">
        <v>163</v>
      </c>
    </row>
    <row r="102" spans="2:65" s="14" customFormat="1">
      <c r="B102" s="160"/>
      <c r="D102" s="141" t="s">
        <v>176</v>
      </c>
      <c r="E102" s="161" t="s">
        <v>19</v>
      </c>
      <c r="F102" s="162" t="s">
        <v>178</v>
      </c>
      <c r="H102" s="163">
        <v>10.695</v>
      </c>
      <c r="I102" s="164"/>
      <c r="L102" s="160"/>
      <c r="M102" s="165"/>
      <c r="T102" s="166"/>
      <c r="AT102" s="161" t="s">
        <v>176</v>
      </c>
      <c r="AU102" s="161" t="s">
        <v>86</v>
      </c>
      <c r="AV102" s="14" t="s">
        <v>170</v>
      </c>
      <c r="AW102" s="14" t="s">
        <v>37</v>
      </c>
      <c r="AX102" s="14" t="s">
        <v>84</v>
      </c>
      <c r="AY102" s="161" t="s">
        <v>163</v>
      </c>
    </row>
    <row r="103" spans="2:65" s="1" customFormat="1" ht="44.25" customHeight="1">
      <c r="B103" s="33"/>
      <c r="C103" s="128" t="s">
        <v>170</v>
      </c>
      <c r="D103" s="128" t="s">
        <v>165</v>
      </c>
      <c r="E103" s="129" t="s">
        <v>3589</v>
      </c>
      <c r="F103" s="130" t="s">
        <v>306</v>
      </c>
      <c r="G103" s="131" t="s">
        <v>219</v>
      </c>
      <c r="H103" s="132">
        <v>2.964</v>
      </c>
      <c r="I103" s="133"/>
      <c r="J103" s="134">
        <f>ROUND(I103*H103,2)</f>
        <v>0</v>
      </c>
      <c r="K103" s="130" t="s">
        <v>3576</v>
      </c>
      <c r="L103" s="33"/>
      <c r="M103" s="135" t="s">
        <v>19</v>
      </c>
      <c r="N103" s="136" t="s">
        <v>47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AR103" s="139" t="s">
        <v>170</v>
      </c>
      <c r="AT103" s="139" t="s">
        <v>165</v>
      </c>
      <c r="AU103" s="139" t="s">
        <v>86</v>
      </c>
      <c r="AY103" s="18" t="s">
        <v>163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8" t="s">
        <v>84</v>
      </c>
      <c r="BK103" s="140">
        <f>ROUND(I103*H103,2)</f>
        <v>0</v>
      </c>
      <c r="BL103" s="18" t="s">
        <v>170</v>
      </c>
      <c r="BM103" s="139" t="s">
        <v>3590</v>
      </c>
    </row>
    <row r="104" spans="2:65" s="1" customFormat="1" ht="28.8">
      <c r="B104" s="33"/>
      <c r="D104" s="141" t="s">
        <v>172</v>
      </c>
      <c r="F104" s="142" t="s">
        <v>306</v>
      </c>
      <c r="I104" s="143"/>
      <c r="L104" s="33"/>
      <c r="M104" s="144"/>
      <c r="T104" s="54"/>
      <c r="AT104" s="18" t="s">
        <v>172</v>
      </c>
      <c r="AU104" s="18" t="s">
        <v>86</v>
      </c>
    </row>
    <row r="105" spans="2:65" s="1" customFormat="1">
      <c r="B105" s="33"/>
      <c r="D105" s="145" t="s">
        <v>174</v>
      </c>
      <c r="F105" s="146" t="s">
        <v>3591</v>
      </c>
      <c r="I105" s="143"/>
      <c r="L105" s="33"/>
      <c r="M105" s="144"/>
      <c r="T105" s="54"/>
      <c r="AT105" s="18" t="s">
        <v>174</v>
      </c>
      <c r="AU105" s="18" t="s">
        <v>86</v>
      </c>
    </row>
    <row r="106" spans="2:65" s="13" customFormat="1">
      <c r="B106" s="153"/>
      <c r="D106" s="141" t="s">
        <v>176</v>
      </c>
      <c r="E106" s="154" t="s">
        <v>19</v>
      </c>
      <c r="F106" s="155" t="s">
        <v>3579</v>
      </c>
      <c r="H106" s="156">
        <v>4.5449999999999999</v>
      </c>
      <c r="I106" s="157"/>
      <c r="L106" s="153"/>
      <c r="M106" s="158"/>
      <c r="T106" s="159"/>
      <c r="AT106" s="154" t="s">
        <v>176</v>
      </c>
      <c r="AU106" s="154" t="s">
        <v>86</v>
      </c>
      <c r="AV106" s="13" t="s">
        <v>86</v>
      </c>
      <c r="AW106" s="13" t="s">
        <v>37</v>
      </c>
      <c r="AX106" s="13" t="s">
        <v>76</v>
      </c>
      <c r="AY106" s="154" t="s">
        <v>163</v>
      </c>
    </row>
    <row r="107" spans="2:65" s="15" customFormat="1">
      <c r="B107" s="177"/>
      <c r="D107" s="141" t="s">
        <v>176</v>
      </c>
      <c r="E107" s="178" t="s">
        <v>19</v>
      </c>
      <c r="F107" s="179" t="s">
        <v>657</v>
      </c>
      <c r="H107" s="180">
        <v>4.5449999999999999</v>
      </c>
      <c r="I107" s="181"/>
      <c r="L107" s="177"/>
      <c r="M107" s="182"/>
      <c r="T107" s="183"/>
      <c r="AT107" s="178" t="s">
        <v>176</v>
      </c>
      <c r="AU107" s="178" t="s">
        <v>86</v>
      </c>
      <c r="AV107" s="15" t="s">
        <v>184</v>
      </c>
      <c r="AW107" s="15" t="s">
        <v>37</v>
      </c>
      <c r="AX107" s="15" t="s">
        <v>76</v>
      </c>
      <c r="AY107" s="178" t="s">
        <v>163</v>
      </c>
    </row>
    <row r="108" spans="2:65" s="13" customFormat="1">
      <c r="B108" s="153"/>
      <c r="D108" s="141" t="s">
        <v>176</v>
      </c>
      <c r="E108" s="154" t="s">
        <v>19</v>
      </c>
      <c r="F108" s="155" t="s">
        <v>3592</v>
      </c>
      <c r="H108" s="156">
        <v>-0.39500000000000002</v>
      </c>
      <c r="I108" s="157"/>
      <c r="L108" s="153"/>
      <c r="M108" s="158"/>
      <c r="T108" s="159"/>
      <c r="AT108" s="154" t="s">
        <v>176</v>
      </c>
      <c r="AU108" s="154" t="s">
        <v>86</v>
      </c>
      <c r="AV108" s="13" t="s">
        <v>86</v>
      </c>
      <c r="AW108" s="13" t="s">
        <v>37</v>
      </c>
      <c r="AX108" s="13" t="s">
        <v>76</v>
      </c>
      <c r="AY108" s="154" t="s">
        <v>163</v>
      </c>
    </row>
    <row r="109" spans="2:65" s="15" customFormat="1">
      <c r="B109" s="177"/>
      <c r="D109" s="141" t="s">
        <v>176</v>
      </c>
      <c r="E109" s="178" t="s">
        <v>19</v>
      </c>
      <c r="F109" s="179" t="s">
        <v>657</v>
      </c>
      <c r="H109" s="180">
        <v>-0.39500000000000002</v>
      </c>
      <c r="I109" s="181"/>
      <c r="L109" s="177"/>
      <c r="M109" s="182"/>
      <c r="T109" s="183"/>
      <c r="AT109" s="178" t="s">
        <v>176</v>
      </c>
      <c r="AU109" s="178" t="s">
        <v>86</v>
      </c>
      <c r="AV109" s="15" t="s">
        <v>184</v>
      </c>
      <c r="AW109" s="15" t="s">
        <v>37</v>
      </c>
      <c r="AX109" s="15" t="s">
        <v>76</v>
      </c>
      <c r="AY109" s="178" t="s">
        <v>163</v>
      </c>
    </row>
    <row r="110" spans="2:65" s="13" customFormat="1">
      <c r="B110" s="153"/>
      <c r="D110" s="141" t="s">
        <v>176</v>
      </c>
      <c r="E110" s="154" t="s">
        <v>19</v>
      </c>
      <c r="F110" s="155" t="s">
        <v>3593</v>
      </c>
      <c r="H110" s="156">
        <v>-1.1859999999999999</v>
      </c>
      <c r="I110" s="157"/>
      <c r="L110" s="153"/>
      <c r="M110" s="158"/>
      <c r="T110" s="159"/>
      <c r="AT110" s="154" t="s">
        <v>176</v>
      </c>
      <c r="AU110" s="154" t="s">
        <v>86</v>
      </c>
      <c r="AV110" s="13" t="s">
        <v>86</v>
      </c>
      <c r="AW110" s="13" t="s">
        <v>37</v>
      </c>
      <c r="AX110" s="13" t="s">
        <v>76</v>
      </c>
      <c r="AY110" s="154" t="s">
        <v>163</v>
      </c>
    </row>
    <row r="111" spans="2:65" s="15" customFormat="1">
      <c r="B111" s="177"/>
      <c r="D111" s="141" t="s">
        <v>176</v>
      </c>
      <c r="E111" s="178" t="s">
        <v>19</v>
      </c>
      <c r="F111" s="179" t="s">
        <v>657</v>
      </c>
      <c r="H111" s="180">
        <v>-1.1859999999999999</v>
      </c>
      <c r="I111" s="181"/>
      <c r="L111" s="177"/>
      <c r="M111" s="182"/>
      <c r="T111" s="183"/>
      <c r="AT111" s="178" t="s">
        <v>176</v>
      </c>
      <c r="AU111" s="178" t="s">
        <v>86</v>
      </c>
      <c r="AV111" s="15" t="s">
        <v>184</v>
      </c>
      <c r="AW111" s="15" t="s">
        <v>37</v>
      </c>
      <c r="AX111" s="15" t="s">
        <v>76</v>
      </c>
      <c r="AY111" s="178" t="s">
        <v>163</v>
      </c>
    </row>
    <row r="112" spans="2:65" s="14" customFormat="1">
      <c r="B112" s="160"/>
      <c r="D112" s="141" t="s">
        <v>176</v>
      </c>
      <c r="E112" s="161" t="s">
        <v>19</v>
      </c>
      <c r="F112" s="162" t="s">
        <v>178</v>
      </c>
      <c r="H112" s="163">
        <v>2.9640000000000004</v>
      </c>
      <c r="I112" s="164"/>
      <c r="L112" s="160"/>
      <c r="M112" s="165"/>
      <c r="T112" s="166"/>
      <c r="AT112" s="161" t="s">
        <v>176</v>
      </c>
      <c r="AU112" s="161" t="s">
        <v>86</v>
      </c>
      <c r="AV112" s="14" t="s">
        <v>170</v>
      </c>
      <c r="AW112" s="14" t="s">
        <v>37</v>
      </c>
      <c r="AX112" s="14" t="s">
        <v>84</v>
      </c>
      <c r="AY112" s="161" t="s">
        <v>163</v>
      </c>
    </row>
    <row r="113" spans="2:65" s="1" customFormat="1" ht="66.75" customHeight="1">
      <c r="B113" s="33"/>
      <c r="C113" s="128" t="s">
        <v>199</v>
      </c>
      <c r="D113" s="128" t="s">
        <v>165</v>
      </c>
      <c r="E113" s="129" t="s">
        <v>3594</v>
      </c>
      <c r="F113" s="130" t="s">
        <v>3595</v>
      </c>
      <c r="G113" s="131" t="s">
        <v>219</v>
      </c>
      <c r="H113" s="132">
        <v>1.1859999999999999</v>
      </c>
      <c r="I113" s="133"/>
      <c r="J113" s="134">
        <f>ROUND(I113*H113,2)</f>
        <v>0</v>
      </c>
      <c r="K113" s="130" t="s">
        <v>3576</v>
      </c>
      <c r="L113" s="33"/>
      <c r="M113" s="135" t="s">
        <v>19</v>
      </c>
      <c r="N113" s="136" t="s">
        <v>47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AR113" s="139" t="s">
        <v>170</v>
      </c>
      <c r="AT113" s="139" t="s">
        <v>165</v>
      </c>
      <c r="AU113" s="139" t="s">
        <v>86</v>
      </c>
      <c r="AY113" s="18" t="s">
        <v>163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8" t="s">
        <v>84</v>
      </c>
      <c r="BK113" s="140">
        <f>ROUND(I113*H113,2)</f>
        <v>0</v>
      </c>
      <c r="BL113" s="18" t="s">
        <v>170</v>
      </c>
      <c r="BM113" s="139" t="s">
        <v>3596</v>
      </c>
    </row>
    <row r="114" spans="2:65" s="1" customFormat="1" ht="48">
      <c r="B114" s="33"/>
      <c r="D114" s="141" t="s">
        <v>172</v>
      </c>
      <c r="F114" s="142" t="s">
        <v>3595</v>
      </c>
      <c r="I114" s="143"/>
      <c r="L114" s="33"/>
      <c r="M114" s="144"/>
      <c r="T114" s="54"/>
      <c r="AT114" s="18" t="s">
        <v>172</v>
      </c>
      <c r="AU114" s="18" t="s">
        <v>86</v>
      </c>
    </row>
    <row r="115" spans="2:65" s="1" customFormat="1">
      <c r="B115" s="33"/>
      <c r="D115" s="145" t="s">
        <v>174</v>
      </c>
      <c r="F115" s="146" t="s">
        <v>3597</v>
      </c>
      <c r="I115" s="143"/>
      <c r="L115" s="33"/>
      <c r="M115" s="144"/>
      <c r="T115" s="54"/>
      <c r="AT115" s="18" t="s">
        <v>174</v>
      </c>
      <c r="AU115" s="18" t="s">
        <v>86</v>
      </c>
    </row>
    <row r="116" spans="2:65" s="13" customFormat="1">
      <c r="B116" s="153"/>
      <c r="D116" s="141" t="s">
        <v>176</v>
      </c>
      <c r="E116" s="154" t="s">
        <v>19</v>
      </c>
      <c r="F116" s="155" t="s">
        <v>3598</v>
      </c>
      <c r="H116" s="156">
        <v>1.1859999999999999</v>
      </c>
      <c r="I116" s="157"/>
      <c r="L116" s="153"/>
      <c r="M116" s="158"/>
      <c r="T116" s="159"/>
      <c r="AT116" s="154" t="s">
        <v>176</v>
      </c>
      <c r="AU116" s="154" t="s">
        <v>86</v>
      </c>
      <c r="AV116" s="13" t="s">
        <v>86</v>
      </c>
      <c r="AW116" s="13" t="s">
        <v>37</v>
      </c>
      <c r="AX116" s="13" t="s">
        <v>76</v>
      </c>
      <c r="AY116" s="154" t="s">
        <v>163</v>
      </c>
    </row>
    <row r="117" spans="2:65" s="14" customFormat="1">
      <c r="B117" s="160"/>
      <c r="D117" s="141" t="s">
        <v>176</v>
      </c>
      <c r="E117" s="161" t="s">
        <v>19</v>
      </c>
      <c r="F117" s="162" t="s">
        <v>178</v>
      </c>
      <c r="H117" s="163">
        <v>1.1859999999999999</v>
      </c>
      <c r="I117" s="164"/>
      <c r="L117" s="160"/>
      <c r="M117" s="165"/>
      <c r="T117" s="166"/>
      <c r="AT117" s="161" t="s">
        <v>176</v>
      </c>
      <c r="AU117" s="161" t="s">
        <v>86</v>
      </c>
      <c r="AV117" s="14" t="s">
        <v>170</v>
      </c>
      <c r="AW117" s="14" t="s">
        <v>37</v>
      </c>
      <c r="AX117" s="14" t="s">
        <v>84</v>
      </c>
      <c r="AY117" s="161" t="s">
        <v>163</v>
      </c>
    </row>
    <row r="118" spans="2:65" s="1" customFormat="1" ht="16.5" customHeight="1">
      <c r="B118" s="33"/>
      <c r="C118" s="167" t="s">
        <v>207</v>
      </c>
      <c r="D118" s="167" t="s">
        <v>323</v>
      </c>
      <c r="E118" s="168" t="s">
        <v>3599</v>
      </c>
      <c r="F118" s="169" t="s">
        <v>3600</v>
      </c>
      <c r="G118" s="170" t="s">
        <v>277</v>
      </c>
      <c r="H118" s="171">
        <v>1.8979999999999999</v>
      </c>
      <c r="I118" s="172"/>
      <c r="J118" s="173">
        <f>ROUND(I118*H118,2)</f>
        <v>0</v>
      </c>
      <c r="K118" s="169" t="s">
        <v>169</v>
      </c>
      <c r="L118" s="174"/>
      <c r="M118" s="175" t="s">
        <v>19</v>
      </c>
      <c r="N118" s="176" t="s">
        <v>47</v>
      </c>
      <c r="P118" s="137">
        <f>O118*H118</f>
        <v>0</v>
      </c>
      <c r="Q118" s="137">
        <v>1</v>
      </c>
      <c r="R118" s="137">
        <f>Q118*H118</f>
        <v>1.8979999999999999</v>
      </c>
      <c r="S118" s="137">
        <v>0</v>
      </c>
      <c r="T118" s="138">
        <f>S118*H118</f>
        <v>0</v>
      </c>
      <c r="AR118" s="139" t="s">
        <v>225</v>
      </c>
      <c r="AT118" s="139" t="s">
        <v>323</v>
      </c>
      <c r="AU118" s="139" t="s">
        <v>86</v>
      </c>
      <c r="AY118" s="18" t="s">
        <v>163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8" t="s">
        <v>84</v>
      </c>
      <c r="BK118" s="140">
        <f>ROUND(I118*H118,2)</f>
        <v>0</v>
      </c>
      <c r="BL118" s="18" t="s">
        <v>170</v>
      </c>
      <c r="BM118" s="139" t="s">
        <v>3601</v>
      </c>
    </row>
    <row r="119" spans="2:65" s="1" customFormat="1">
      <c r="B119" s="33"/>
      <c r="D119" s="141" t="s">
        <v>172</v>
      </c>
      <c r="F119" s="142" t="s">
        <v>3600</v>
      </c>
      <c r="I119" s="143"/>
      <c r="L119" s="33"/>
      <c r="M119" s="144"/>
      <c r="T119" s="54"/>
      <c r="AT119" s="18" t="s">
        <v>172</v>
      </c>
      <c r="AU119" s="18" t="s">
        <v>86</v>
      </c>
    </row>
    <row r="120" spans="2:65" s="13" customFormat="1">
      <c r="B120" s="153"/>
      <c r="D120" s="141" t="s">
        <v>176</v>
      </c>
      <c r="E120" s="154" t="s">
        <v>19</v>
      </c>
      <c r="F120" s="155" t="s">
        <v>3598</v>
      </c>
      <c r="H120" s="156">
        <v>1.1859999999999999</v>
      </c>
      <c r="I120" s="157"/>
      <c r="L120" s="153"/>
      <c r="M120" s="158"/>
      <c r="T120" s="159"/>
      <c r="AT120" s="154" t="s">
        <v>176</v>
      </c>
      <c r="AU120" s="154" t="s">
        <v>86</v>
      </c>
      <c r="AV120" s="13" t="s">
        <v>86</v>
      </c>
      <c r="AW120" s="13" t="s">
        <v>37</v>
      </c>
      <c r="AX120" s="13" t="s">
        <v>76</v>
      </c>
      <c r="AY120" s="154" t="s">
        <v>163</v>
      </c>
    </row>
    <row r="121" spans="2:65" s="14" customFormat="1">
      <c r="B121" s="160"/>
      <c r="D121" s="141" t="s">
        <v>176</v>
      </c>
      <c r="E121" s="161" t="s">
        <v>19</v>
      </c>
      <c r="F121" s="162" t="s">
        <v>178</v>
      </c>
      <c r="H121" s="163">
        <v>1.1859999999999999</v>
      </c>
      <c r="I121" s="164"/>
      <c r="L121" s="160"/>
      <c r="M121" s="165"/>
      <c r="T121" s="166"/>
      <c r="AT121" s="161" t="s">
        <v>176</v>
      </c>
      <c r="AU121" s="161" t="s">
        <v>86</v>
      </c>
      <c r="AV121" s="14" t="s">
        <v>170</v>
      </c>
      <c r="AW121" s="14" t="s">
        <v>37</v>
      </c>
      <c r="AX121" s="14" t="s">
        <v>76</v>
      </c>
      <c r="AY121" s="161" t="s">
        <v>163</v>
      </c>
    </row>
    <row r="122" spans="2:65" s="13" customFormat="1">
      <c r="B122" s="153"/>
      <c r="D122" s="141" t="s">
        <v>176</v>
      </c>
      <c r="E122" s="154" t="s">
        <v>19</v>
      </c>
      <c r="F122" s="155" t="s">
        <v>3602</v>
      </c>
      <c r="H122" s="156">
        <v>1.8979999999999999</v>
      </c>
      <c r="I122" s="157"/>
      <c r="L122" s="153"/>
      <c r="M122" s="158"/>
      <c r="T122" s="159"/>
      <c r="AT122" s="154" t="s">
        <v>176</v>
      </c>
      <c r="AU122" s="154" t="s">
        <v>86</v>
      </c>
      <c r="AV122" s="13" t="s">
        <v>86</v>
      </c>
      <c r="AW122" s="13" t="s">
        <v>37</v>
      </c>
      <c r="AX122" s="13" t="s">
        <v>84</v>
      </c>
      <c r="AY122" s="154" t="s">
        <v>163</v>
      </c>
    </row>
    <row r="123" spans="2:65" s="1" customFormat="1" ht="33" customHeight="1">
      <c r="B123" s="33"/>
      <c r="C123" s="128" t="s">
        <v>216</v>
      </c>
      <c r="D123" s="128" t="s">
        <v>165</v>
      </c>
      <c r="E123" s="129" t="s">
        <v>330</v>
      </c>
      <c r="F123" s="130" t="s">
        <v>333</v>
      </c>
      <c r="G123" s="131" t="s">
        <v>187</v>
      </c>
      <c r="H123" s="132">
        <v>2.6349999999999998</v>
      </c>
      <c r="I123" s="133"/>
      <c r="J123" s="134">
        <f>ROUND(I123*H123,2)</f>
        <v>0</v>
      </c>
      <c r="K123" s="130" t="s">
        <v>3576</v>
      </c>
      <c r="L123" s="33"/>
      <c r="M123" s="135" t="s">
        <v>19</v>
      </c>
      <c r="N123" s="136" t="s">
        <v>47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170</v>
      </c>
      <c r="AT123" s="139" t="s">
        <v>165</v>
      </c>
      <c r="AU123" s="139" t="s">
        <v>86</v>
      </c>
      <c r="AY123" s="18" t="s">
        <v>163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8" t="s">
        <v>84</v>
      </c>
      <c r="BK123" s="140">
        <f>ROUND(I123*H123,2)</f>
        <v>0</v>
      </c>
      <c r="BL123" s="18" t="s">
        <v>170</v>
      </c>
      <c r="BM123" s="139" t="s">
        <v>3603</v>
      </c>
    </row>
    <row r="124" spans="2:65" s="1" customFormat="1" ht="19.2">
      <c r="B124" s="33"/>
      <c r="D124" s="141" t="s">
        <v>172</v>
      </c>
      <c r="F124" s="142" t="s">
        <v>333</v>
      </c>
      <c r="I124" s="143"/>
      <c r="L124" s="33"/>
      <c r="M124" s="144"/>
      <c r="T124" s="54"/>
      <c r="AT124" s="18" t="s">
        <v>172</v>
      </c>
      <c r="AU124" s="18" t="s">
        <v>86</v>
      </c>
    </row>
    <row r="125" spans="2:65" s="1" customFormat="1">
      <c r="B125" s="33"/>
      <c r="D125" s="145" t="s">
        <v>174</v>
      </c>
      <c r="F125" s="146" t="s">
        <v>3604</v>
      </c>
      <c r="I125" s="143"/>
      <c r="L125" s="33"/>
      <c r="M125" s="144"/>
      <c r="T125" s="54"/>
      <c r="AT125" s="18" t="s">
        <v>174</v>
      </c>
      <c r="AU125" s="18" t="s">
        <v>86</v>
      </c>
    </row>
    <row r="126" spans="2:65" s="13" customFormat="1">
      <c r="B126" s="153"/>
      <c r="D126" s="141" t="s">
        <v>176</v>
      </c>
      <c r="E126" s="154" t="s">
        <v>19</v>
      </c>
      <c r="F126" s="155" t="s">
        <v>3605</v>
      </c>
      <c r="H126" s="156">
        <v>2.6349999999999998</v>
      </c>
      <c r="I126" s="157"/>
      <c r="L126" s="153"/>
      <c r="M126" s="158"/>
      <c r="T126" s="159"/>
      <c r="AT126" s="154" t="s">
        <v>176</v>
      </c>
      <c r="AU126" s="154" t="s">
        <v>86</v>
      </c>
      <c r="AV126" s="13" t="s">
        <v>86</v>
      </c>
      <c r="AW126" s="13" t="s">
        <v>37</v>
      </c>
      <c r="AX126" s="13" t="s">
        <v>76</v>
      </c>
      <c r="AY126" s="154" t="s">
        <v>163</v>
      </c>
    </row>
    <row r="127" spans="2:65" s="14" customFormat="1">
      <c r="B127" s="160"/>
      <c r="D127" s="141" t="s">
        <v>176</v>
      </c>
      <c r="E127" s="161" t="s">
        <v>19</v>
      </c>
      <c r="F127" s="162" t="s">
        <v>178</v>
      </c>
      <c r="H127" s="163">
        <v>2.6349999999999998</v>
      </c>
      <c r="I127" s="164"/>
      <c r="L127" s="160"/>
      <c r="M127" s="165"/>
      <c r="T127" s="166"/>
      <c r="AT127" s="161" t="s">
        <v>176</v>
      </c>
      <c r="AU127" s="161" t="s">
        <v>86</v>
      </c>
      <c r="AV127" s="14" t="s">
        <v>170</v>
      </c>
      <c r="AW127" s="14" t="s">
        <v>37</v>
      </c>
      <c r="AX127" s="14" t="s">
        <v>84</v>
      </c>
      <c r="AY127" s="161" t="s">
        <v>163</v>
      </c>
    </row>
    <row r="128" spans="2:65" s="1" customFormat="1" ht="37.799999999999997" customHeight="1">
      <c r="B128" s="33"/>
      <c r="C128" s="128" t="s">
        <v>225</v>
      </c>
      <c r="D128" s="128" t="s">
        <v>165</v>
      </c>
      <c r="E128" s="129" t="s">
        <v>3606</v>
      </c>
      <c r="F128" s="130" t="s">
        <v>3607</v>
      </c>
      <c r="G128" s="131" t="s">
        <v>187</v>
      </c>
      <c r="H128" s="132">
        <v>2.6349999999999998</v>
      </c>
      <c r="I128" s="133"/>
      <c r="J128" s="134">
        <f>ROUND(I128*H128,2)</f>
        <v>0</v>
      </c>
      <c r="K128" s="130" t="s">
        <v>3576</v>
      </c>
      <c r="L128" s="33"/>
      <c r="M128" s="135" t="s">
        <v>19</v>
      </c>
      <c r="N128" s="136" t="s">
        <v>47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170</v>
      </c>
      <c r="AT128" s="139" t="s">
        <v>165</v>
      </c>
      <c r="AU128" s="139" t="s">
        <v>86</v>
      </c>
      <c r="AY128" s="18" t="s">
        <v>163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8" t="s">
        <v>84</v>
      </c>
      <c r="BK128" s="140">
        <f>ROUND(I128*H128,2)</f>
        <v>0</v>
      </c>
      <c r="BL128" s="18" t="s">
        <v>170</v>
      </c>
      <c r="BM128" s="139" t="s">
        <v>3608</v>
      </c>
    </row>
    <row r="129" spans="2:65" s="1" customFormat="1" ht="28.8">
      <c r="B129" s="33"/>
      <c r="D129" s="141" t="s">
        <v>172</v>
      </c>
      <c r="F129" s="142" t="s">
        <v>3607</v>
      </c>
      <c r="I129" s="143"/>
      <c r="L129" s="33"/>
      <c r="M129" s="144"/>
      <c r="T129" s="54"/>
      <c r="AT129" s="18" t="s">
        <v>172</v>
      </c>
      <c r="AU129" s="18" t="s">
        <v>86</v>
      </c>
    </row>
    <row r="130" spans="2:65" s="1" customFormat="1">
      <c r="B130" s="33"/>
      <c r="D130" s="145" t="s">
        <v>174</v>
      </c>
      <c r="F130" s="146" t="s">
        <v>3609</v>
      </c>
      <c r="I130" s="143"/>
      <c r="L130" s="33"/>
      <c r="M130" s="144"/>
      <c r="T130" s="54"/>
      <c r="AT130" s="18" t="s">
        <v>174</v>
      </c>
      <c r="AU130" s="18" t="s">
        <v>86</v>
      </c>
    </row>
    <row r="131" spans="2:65" s="13" customFormat="1">
      <c r="B131" s="153"/>
      <c r="D131" s="141" t="s">
        <v>176</v>
      </c>
      <c r="E131" s="154" t="s">
        <v>19</v>
      </c>
      <c r="F131" s="155" t="s">
        <v>3610</v>
      </c>
      <c r="H131" s="156">
        <v>2.6349999999999998</v>
      </c>
      <c r="I131" s="157"/>
      <c r="L131" s="153"/>
      <c r="M131" s="158"/>
      <c r="T131" s="159"/>
      <c r="AT131" s="154" t="s">
        <v>176</v>
      </c>
      <c r="AU131" s="154" t="s">
        <v>86</v>
      </c>
      <c r="AV131" s="13" t="s">
        <v>86</v>
      </c>
      <c r="AW131" s="13" t="s">
        <v>37</v>
      </c>
      <c r="AX131" s="13" t="s">
        <v>76</v>
      </c>
      <c r="AY131" s="154" t="s">
        <v>163</v>
      </c>
    </row>
    <row r="132" spans="2:65" s="14" customFormat="1">
      <c r="B132" s="160"/>
      <c r="D132" s="141" t="s">
        <v>176</v>
      </c>
      <c r="E132" s="161" t="s">
        <v>19</v>
      </c>
      <c r="F132" s="162" t="s">
        <v>178</v>
      </c>
      <c r="H132" s="163">
        <v>2.6349999999999998</v>
      </c>
      <c r="I132" s="164"/>
      <c r="L132" s="160"/>
      <c r="M132" s="165"/>
      <c r="T132" s="166"/>
      <c r="AT132" s="161" t="s">
        <v>176</v>
      </c>
      <c r="AU132" s="161" t="s">
        <v>86</v>
      </c>
      <c r="AV132" s="14" t="s">
        <v>170</v>
      </c>
      <c r="AW132" s="14" t="s">
        <v>37</v>
      </c>
      <c r="AX132" s="14" t="s">
        <v>84</v>
      </c>
      <c r="AY132" s="161" t="s">
        <v>163</v>
      </c>
    </row>
    <row r="133" spans="2:65" s="1" customFormat="1" ht="16.5" customHeight="1">
      <c r="B133" s="33"/>
      <c r="C133" s="167" t="s">
        <v>236</v>
      </c>
      <c r="D133" s="167" t="s">
        <v>323</v>
      </c>
      <c r="E133" s="168" t="s">
        <v>3611</v>
      </c>
      <c r="F133" s="169" t="s">
        <v>3612</v>
      </c>
      <c r="G133" s="170" t="s">
        <v>326</v>
      </c>
      <c r="H133" s="171">
        <v>0.04</v>
      </c>
      <c r="I133" s="172"/>
      <c r="J133" s="173">
        <f>ROUND(I133*H133,2)</f>
        <v>0</v>
      </c>
      <c r="K133" s="169" t="s">
        <v>169</v>
      </c>
      <c r="L133" s="174"/>
      <c r="M133" s="175" t="s">
        <v>19</v>
      </c>
      <c r="N133" s="176" t="s">
        <v>47</v>
      </c>
      <c r="P133" s="137">
        <f>O133*H133</f>
        <v>0</v>
      </c>
      <c r="Q133" s="137">
        <v>1E-3</v>
      </c>
      <c r="R133" s="137">
        <f>Q133*H133</f>
        <v>4.0000000000000003E-5</v>
      </c>
      <c r="S133" s="137">
        <v>0</v>
      </c>
      <c r="T133" s="138">
        <f>S133*H133</f>
        <v>0</v>
      </c>
      <c r="AR133" s="139" t="s">
        <v>225</v>
      </c>
      <c r="AT133" s="139" t="s">
        <v>323</v>
      </c>
      <c r="AU133" s="139" t="s">
        <v>86</v>
      </c>
      <c r="AY133" s="18" t="s">
        <v>163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8" t="s">
        <v>84</v>
      </c>
      <c r="BK133" s="140">
        <f>ROUND(I133*H133,2)</f>
        <v>0</v>
      </c>
      <c r="BL133" s="18" t="s">
        <v>170</v>
      </c>
      <c r="BM133" s="139" t="s">
        <v>3613</v>
      </c>
    </row>
    <row r="134" spans="2:65" s="1" customFormat="1">
      <c r="B134" s="33"/>
      <c r="D134" s="141" t="s">
        <v>172</v>
      </c>
      <c r="F134" s="142" t="s">
        <v>3612</v>
      </c>
      <c r="I134" s="143"/>
      <c r="L134" s="33"/>
      <c r="M134" s="144"/>
      <c r="T134" s="54"/>
      <c r="AT134" s="18" t="s">
        <v>172</v>
      </c>
      <c r="AU134" s="18" t="s">
        <v>86</v>
      </c>
    </row>
    <row r="135" spans="2:65" s="13" customFormat="1">
      <c r="B135" s="153"/>
      <c r="D135" s="141" t="s">
        <v>176</v>
      </c>
      <c r="E135" s="154" t="s">
        <v>19</v>
      </c>
      <c r="F135" s="155" t="s">
        <v>3614</v>
      </c>
      <c r="H135" s="156">
        <v>0.04</v>
      </c>
      <c r="I135" s="157"/>
      <c r="L135" s="153"/>
      <c r="M135" s="158"/>
      <c r="T135" s="159"/>
      <c r="AT135" s="154" t="s">
        <v>176</v>
      </c>
      <c r="AU135" s="154" t="s">
        <v>86</v>
      </c>
      <c r="AV135" s="13" t="s">
        <v>86</v>
      </c>
      <c r="AW135" s="13" t="s">
        <v>37</v>
      </c>
      <c r="AX135" s="13" t="s">
        <v>84</v>
      </c>
      <c r="AY135" s="154" t="s">
        <v>163</v>
      </c>
    </row>
    <row r="136" spans="2:65" s="11" customFormat="1" ht="22.8" customHeight="1">
      <c r="B136" s="116"/>
      <c r="D136" s="117" t="s">
        <v>75</v>
      </c>
      <c r="E136" s="126" t="s">
        <v>170</v>
      </c>
      <c r="F136" s="126" t="s">
        <v>659</v>
      </c>
      <c r="I136" s="119"/>
      <c r="J136" s="127">
        <f>BK136</f>
        <v>0</v>
      </c>
      <c r="L136" s="116"/>
      <c r="M136" s="121"/>
      <c r="P136" s="122">
        <f>SUM(P137:P141)</f>
        <v>0</v>
      </c>
      <c r="R136" s="122">
        <f>SUM(R137:R141)</f>
        <v>0</v>
      </c>
      <c r="T136" s="123">
        <f>SUM(T137:T141)</f>
        <v>0</v>
      </c>
      <c r="AR136" s="117" t="s">
        <v>84</v>
      </c>
      <c r="AT136" s="124" t="s">
        <v>75</v>
      </c>
      <c r="AU136" s="124" t="s">
        <v>84</v>
      </c>
      <c r="AY136" s="117" t="s">
        <v>163</v>
      </c>
      <c r="BK136" s="125">
        <f>SUM(BK137:BK141)</f>
        <v>0</v>
      </c>
    </row>
    <row r="137" spans="2:65" s="1" customFormat="1" ht="33" customHeight="1">
      <c r="B137" s="33"/>
      <c r="C137" s="128" t="s">
        <v>248</v>
      </c>
      <c r="D137" s="128" t="s">
        <v>165</v>
      </c>
      <c r="E137" s="129" t="s">
        <v>3615</v>
      </c>
      <c r="F137" s="130" t="s">
        <v>3616</v>
      </c>
      <c r="G137" s="131" t="s">
        <v>219</v>
      </c>
      <c r="H137" s="132">
        <v>0.39500000000000002</v>
      </c>
      <c r="I137" s="133"/>
      <c r="J137" s="134">
        <f>ROUND(I137*H137,2)</f>
        <v>0</v>
      </c>
      <c r="K137" s="130" t="s">
        <v>3576</v>
      </c>
      <c r="L137" s="33"/>
      <c r="M137" s="135" t="s">
        <v>19</v>
      </c>
      <c r="N137" s="136" t="s">
        <v>47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170</v>
      </c>
      <c r="AT137" s="139" t="s">
        <v>165</v>
      </c>
      <c r="AU137" s="139" t="s">
        <v>86</v>
      </c>
      <c r="AY137" s="18" t="s">
        <v>163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8" t="s">
        <v>84</v>
      </c>
      <c r="BK137" s="140">
        <f>ROUND(I137*H137,2)</f>
        <v>0</v>
      </c>
      <c r="BL137" s="18" t="s">
        <v>170</v>
      </c>
      <c r="BM137" s="139" t="s">
        <v>3617</v>
      </c>
    </row>
    <row r="138" spans="2:65" s="1" customFormat="1" ht="19.2">
      <c r="B138" s="33"/>
      <c r="D138" s="141" t="s">
        <v>172</v>
      </c>
      <c r="F138" s="142" t="s">
        <v>3616</v>
      </c>
      <c r="I138" s="143"/>
      <c r="L138" s="33"/>
      <c r="M138" s="144"/>
      <c r="T138" s="54"/>
      <c r="AT138" s="18" t="s">
        <v>172</v>
      </c>
      <c r="AU138" s="18" t="s">
        <v>86</v>
      </c>
    </row>
    <row r="139" spans="2:65" s="1" customFormat="1">
      <c r="B139" s="33"/>
      <c r="D139" s="145" t="s">
        <v>174</v>
      </c>
      <c r="F139" s="146" t="s">
        <v>3618</v>
      </c>
      <c r="I139" s="143"/>
      <c r="L139" s="33"/>
      <c r="M139" s="144"/>
      <c r="T139" s="54"/>
      <c r="AT139" s="18" t="s">
        <v>174</v>
      </c>
      <c r="AU139" s="18" t="s">
        <v>86</v>
      </c>
    </row>
    <row r="140" spans="2:65" s="13" customFormat="1">
      <c r="B140" s="153"/>
      <c r="D140" s="141" t="s">
        <v>176</v>
      </c>
      <c r="E140" s="154" t="s">
        <v>19</v>
      </c>
      <c r="F140" s="155" t="s">
        <v>3619</v>
      </c>
      <c r="H140" s="156">
        <v>0.39500000000000002</v>
      </c>
      <c r="I140" s="157"/>
      <c r="L140" s="153"/>
      <c r="M140" s="158"/>
      <c r="T140" s="159"/>
      <c r="AT140" s="154" t="s">
        <v>176</v>
      </c>
      <c r="AU140" s="154" t="s">
        <v>86</v>
      </c>
      <c r="AV140" s="13" t="s">
        <v>86</v>
      </c>
      <c r="AW140" s="13" t="s">
        <v>37</v>
      </c>
      <c r="AX140" s="13" t="s">
        <v>76</v>
      </c>
      <c r="AY140" s="154" t="s">
        <v>163</v>
      </c>
    </row>
    <row r="141" spans="2:65" s="14" customFormat="1">
      <c r="B141" s="160"/>
      <c r="D141" s="141" t="s">
        <v>176</v>
      </c>
      <c r="E141" s="161" t="s">
        <v>19</v>
      </c>
      <c r="F141" s="162" t="s">
        <v>178</v>
      </c>
      <c r="H141" s="163">
        <v>0.39500000000000002</v>
      </c>
      <c r="I141" s="164"/>
      <c r="L141" s="160"/>
      <c r="M141" s="165"/>
      <c r="T141" s="166"/>
      <c r="AT141" s="161" t="s">
        <v>176</v>
      </c>
      <c r="AU141" s="161" t="s">
        <v>86</v>
      </c>
      <c r="AV141" s="14" t="s">
        <v>170</v>
      </c>
      <c r="AW141" s="14" t="s">
        <v>37</v>
      </c>
      <c r="AX141" s="14" t="s">
        <v>84</v>
      </c>
      <c r="AY141" s="161" t="s">
        <v>163</v>
      </c>
    </row>
    <row r="142" spans="2:65" s="11" customFormat="1" ht="22.8" customHeight="1">
      <c r="B142" s="116"/>
      <c r="D142" s="117" t="s">
        <v>75</v>
      </c>
      <c r="E142" s="126" t="s">
        <v>225</v>
      </c>
      <c r="F142" s="126" t="s">
        <v>3620</v>
      </c>
      <c r="I142" s="119"/>
      <c r="J142" s="127">
        <f>BK142</f>
        <v>0</v>
      </c>
      <c r="L142" s="116"/>
      <c r="M142" s="121"/>
      <c r="P142" s="122">
        <f>SUM(P143:P165)</f>
        <v>0</v>
      </c>
      <c r="R142" s="122">
        <f>SUM(R143:R165)</f>
        <v>8.4779999999999994E-3</v>
      </c>
      <c r="T142" s="123">
        <f>SUM(T143:T165)</f>
        <v>0</v>
      </c>
      <c r="AR142" s="117" t="s">
        <v>84</v>
      </c>
      <c r="AT142" s="124" t="s">
        <v>75</v>
      </c>
      <c r="AU142" s="124" t="s">
        <v>84</v>
      </c>
      <c r="AY142" s="117" t="s">
        <v>163</v>
      </c>
      <c r="BK142" s="125">
        <f>SUM(BK143:BK165)</f>
        <v>0</v>
      </c>
    </row>
    <row r="143" spans="2:65" s="1" customFormat="1" ht="24.15" customHeight="1">
      <c r="B143" s="33"/>
      <c r="C143" s="128" t="s">
        <v>256</v>
      </c>
      <c r="D143" s="128" t="s">
        <v>165</v>
      </c>
      <c r="E143" s="129" t="s">
        <v>3621</v>
      </c>
      <c r="F143" s="130" t="s">
        <v>3622</v>
      </c>
      <c r="G143" s="131" t="s">
        <v>2248</v>
      </c>
      <c r="H143" s="132">
        <v>1</v>
      </c>
      <c r="I143" s="133"/>
      <c r="J143" s="134">
        <f>ROUND(I143*H143,2)</f>
        <v>0</v>
      </c>
      <c r="K143" s="130" t="s">
        <v>3576</v>
      </c>
      <c r="L143" s="33"/>
      <c r="M143" s="135" t="s">
        <v>19</v>
      </c>
      <c r="N143" s="136" t="s">
        <v>47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695</v>
      </c>
      <c r="AT143" s="139" t="s">
        <v>165</v>
      </c>
      <c r="AU143" s="139" t="s">
        <v>86</v>
      </c>
      <c r="AY143" s="18" t="s">
        <v>163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8" t="s">
        <v>84</v>
      </c>
      <c r="BK143" s="140">
        <f>ROUND(I143*H143,2)</f>
        <v>0</v>
      </c>
      <c r="BL143" s="18" t="s">
        <v>695</v>
      </c>
      <c r="BM143" s="139" t="s">
        <v>3623</v>
      </c>
    </row>
    <row r="144" spans="2:65" s="1" customFormat="1">
      <c r="B144" s="33"/>
      <c r="D144" s="141" t="s">
        <v>172</v>
      </c>
      <c r="F144" s="142" t="s">
        <v>3622</v>
      </c>
      <c r="I144" s="143"/>
      <c r="L144" s="33"/>
      <c r="M144" s="144"/>
      <c r="T144" s="54"/>
      <c r="AT144" s="18" t="s">
        <v>172</v>
      </c>
      <c r="AU144" s="18" t="s">
        <v>86</v>
      </c>
    </row>
    <row r="145" spans="2:65" s="1" customFormat="1">
      <c r="B145" s="33"/>
      <c r="D145" s="145" t="s">
        <v>174</v>
      </c>
      <c r="F145" s="146" t="s">
        <v>3624</v>
      </c>
      <c r="I145" s="143"/>
      <c r="L145" s="33"/>
      <c r="M145" s="144"/>
      <c r="T145" s="54"/>
      <c r="AT145" s="18" t="s">
        <v>174</v>
      </c>
      <c r="AU145" s="18" t="s">
        <v>86</v>
      </c>
    </row>
    <row r="146" spans="2:65" s="1" customFormat="1" ht="16.5" customHeight="1">
      <c r="B146" s="33"/>
      <c r="C146" s="128" t="s">
        <v>8</v>
      </c>
      <c r="D146" s="128" t="s">
        <v>165</v>
      </c>
      <c r="E146" s="129" t="s">
        <v>3625</v>
      </c>
      <c r="F146" s="130" t="s">
        <v>3626</v>
      </c>
      <c r="G146" s="131" t="s">
        <v>202</v>
      </c>
      <c r="H146" s="132">
        <v>3.1</v>
      </c>
      <c r="I146" s="133"/>
      <c r="J146" s="134">
        <f>ROUND(I146*H146,2)</f>
        <v>0</v>
      </c>
      <c r="K146" s="130" t="s">
        <v>3576</v>
      </c>
      <c r="L146" s="33"/>
      <c r="M146" s="135" t="s">
        <v>19</v>
      </c>
      <c r="N146" s="136" t="s">
        <v>47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695</v>
      </c>
      <c r="AT146" s="139" t="s">
        <v>165</v>
      </c>
      <c r="AU146" s="139" t="s">
        <v>86</v>
      </c>
      <c r="AY146" s="18" t="s">
        <v>163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8" t="s">
        <v>84</v>
      </c>
      <c r="BK146" s="140">
        <f>ROUND(I146*H146,2)</f>
        <v>0</v>
      </c>
      <c r="BL146" s="18" t="s">
        <v>695</v>
      </c>
      <c r="BM146" s="139" t="s">
        <v>3627</v>
      </c>
    </row>
    <row r="147" spans="2:65" s="1" customFormat="1">
      <c r="B147" s="33"/>
      <c r="D147" s="141" t="s">
        <v>172</v>
      </c>
      <c r="F147" s="142" t="s">
        <v>3626</v>
      </c>
      <c r="I147" s="143"/>
      <c r="L147" s="33"/>
      <c r="M147" s="144"/>
      <c r="T147" s="54"/>
      <c r="AT147" s="18" t="s">
        <v>172</v>
      </c>
      <c r="AU147" s="18" t="s">
        <v>86</v>
      </c>
    </row>
    <row r="148" spans="2:65" s="1" customFormat="1">
      <c r="B148" s="33"/>
      <c r="D148" s="145" t="s">
        <v>174</v>
      </c>
      <c r="F148" s="146" t="s">
        <v>3628</v>
      </c>
      <c r="I148" s="143"/>
      <c r="L148" s="33"/>
      <c r="M148" s="144"/>
      <c r="T148" s="54"/>
      <c r="AT148" s="18" t="s">
        <v>174</v>
      </c>
      <c r="AU148" s="18" t="s">
        <v>86</v>
      </c>
    </row>
    <row r="149" spans="2:65" s="13" customFormat="1">
      <c r="B149" s="153"/>
      <c r="D149" s="141" t="s">
        <v>176</v>
      </c>
      <c r="E149" s="154" t="s">
        <v>19</v>
      </c>
      <c r="F149" s="155" t="s">
        <v>3629</v>
      </c>
      <c r="H149" s="156">
        <v>3.1</v>
      </c>
      <c r="I149" s="157"/>
      <c r="L149" s="153"/>
      <c r="M149" s="158"/>
      <c r="T149" s="159"/>
      <c r="AT149" s="154" t="s">
        <v>176</v>
      </c>
      <c r="AU149" s="154" t="s">
        <v>86</v>
      </c>
      <c r="AV149" s="13" t="s">
        <v>86</v>
      </c>
      <c r="AW149" s="13" t="s">
        <v>37</v>
      </c>
      <c r="AX149" s="13" t="s">
        <v>76</v>
      </c>
      <c r="AY149" s="154" t="s">
        <v>163</v>
      </c>
    </row>
    <row r="150" spans="2:65" s="14" customFormat="1">
      <c r="B150" s="160"/>
      <c r="D150" s="141" t="s">
        <v>176</v>
      </c>
      <c r="E150" s="161" t="s">
        <v>19</v>
      </c>
      <c r="F150" s="162" t="s">
        <v>178</v>
      </c>
      <c r="H150" s="163">
        <v>3.1</v>
      </c>
      <c r="I150" s="164"/>
      <c r="L150" s="160"/>
      <c r="M150" s="165"/>
      <c r="T150" s="166"/>
      <c r="AT150" s="161" t="s">
        <v>176</v>
      </c>
      <c r="AU150" s="161" t="s">
        <v>86</v>
      </c>
      <c r="AV150" s="14" t="s">
        <v>170</v>
      </c>
      <c r="AW150" s="14" t="s">
        <v>37</v>
      </c>
      <c r="AX150" s="14" t="s">
        <v>84</v>
      </c>
      <c r="AY150" s="161" t="s">
        <v>163</v>
      </c>
    </row>
    <row r="151" spans="2:65" s="1" customFormat="1" ht="37.799999999999997" customHeight="1">
      <c r="B151" s="33"/>
      <c r="C151" s="128" t="s">
        <v>268</v>
      </c>
      <c r="D151" s="128" t="s">
        <v>165</v>
      </c>
      <c r="E151" s="129" t="s">
        <v>3630</v>
      </c>
      <c r="F151" s="130" t="s">
        <v>3631</v>
      </c>
      <c r="G151" s="131" t="s">
        <v>202</v>
      </c>
      <c r="H151" s="132">
        <v>3.1</v>
      </c>
      <c r="I151" s="133"/>
      <c r="J151" s="134">
        <f>ROUND(I151*H151,2)</f>
        <v>0</v>
      </c>
      <c r="K151" s="130" t="s">
        <v>3576</v>
      </c>
      <c r="L151" s="33"/>
      <c r="M151" s="135" t="s">
        <v>19</v>
      </c>
      <c r="N151" s="136" t="s">
        <v>47</v>
      </c>
      <c r="P151" s="137">
        <f>O151*H151</f>
        <v>0</v>
      </c>
      <c r="Q151" s="137">
        <v>1.0000000000000001E-5</v>
      </c>
      <c r="R151" s="137">
        <f>Q151*H151</f>
        <v>3.1000000000000001E-5</v>
      </c>
      <c r="S151" s="137">
        <v>0</v>
      </c>
      <c r="T151" s="138">
        <f>S151*H151</f>
        <v>0</v>
      </c>
      <c r="AR151" s="139" t="s">
        <v>170</v>
      </c>
      <c r="AT151" s="139" t="s">
        <v>165</v>
      </c>
      <c r="AU151" s="139" t="s">
        <v>86</v>
      </c>
      <c r="AY151" s="18" t="s">
        <v>163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8" t="s">
        <v>84</v>
      </c>
      <c r="BK151" s="140">
        <f>ROUND(I151*H151,2)</f>
        <v>0</v>
      </c>
      <c r="BL151" s="18" t="s">
        <v>170</v>
      </c>
      <c r="BM151" s="139" t="s">
        <v>3632</v>
      </c>
    </row>
    <row r="152" spans="2:65" s="1" customFormat="1" ht="28.8">
      <c r="B152" s="33"/>
      <c r="D152" s="141" t="s">
        <v>172</v>
      </c>
      <c r="F152" s="142" t="s">
        <v>3631</v>
      </c>
      <c r="I152" s="143"/>
      <c r="L152" s="33"/>
      <c r="M152" s="144"/>
      <c r="T152" s="54"/>
      <c r="AT152" s="18" t="s">
        <v>172</v>
      </c>
      <c r="AU152" s="18" t="s">
        <v>86</v>
      </c>
    </row>
    <row r="153" spans="2:65" s="1" customFormat="1">
      <c r="B153" s="33"/>
      <c r="D153" s="145" t="s">
        <v>174</v>
      </c>
      <c r="F153" s="146" t="s">
        <v>3633</v>
      </c>
      <c r="I153" s="143"/>
      <c r="L153" s="33"/>
      <c r="M153" s="144"/>
      <c r="T153" s="54"/>
      <c r="AT153" s="18" t="s">
        <v>174</v>
      </c>
      <c r="AU153" s="18" t="s">
        <v>86</v>
      </c>
    </row>
    <row r="154" spans="2:65" s="13" customFormat="1">
      <c r="B154" s="153"/>
      <c r="D154" s="141" t="s">
        <v>176</v>
      </c>
      <c r="E154" s="154" t="s">
        <v>19</v>
      </c>
      <c r="F154" s="155" t="s">
        <v>3629</v>
      </c>
      <c r="H154" s="156">
        <v>3.1</v>
      </c>
      <c r="I154" s="157"/>
      <c r="L154" s="153"/>
      <c r="M154" s="158"/>
      <c r="T154" s="159"/>
      <c r="AT154" s="154" t="s">
        <v>176</v>
      </c>
      <c r="AU154" s="154" t="s">
        <v>86</v>
      </c>
      <c r="AV154" s="13" t="s">
        <v>86</v>
      </c>
      <c r="AW154" s="13" t="s">
        <v>37</v>
      </c>
      <c r="AX154" s="13" t="s">
        <v>76</v>
      </c>
      <c r="AY154" s="154" t="s">
        <v>163</v>
      </c>
    </row>
    <row r="155" spans="2:65" s="14" customFormat="1">
      <c r="B155" s="160"/>
      <c r="D155" s="141" t="s">
        <v>176</v>
      </c>
      <c r="E155" s="161" t="s">
        <v>19</v>
      </c>
      <c r="F155" s="162" t="s">
        <v>178</v>
      </c>
      <c r="H155" s="163">
        <v>3.1</v>
      </c>
      <c r="I155" s="164"/>
      <c r="L155" s="160"/>
      <c r="M155" s="165"/>
      <c r="T155" s="166"/>
      <c r="AT155" s="161" t="s">
        <v>176</v>
      </c>
      <c r="AU155" s="161" t="s">
        <v>86</v>
      </c>
      <c r="AV155" s="14" t="s">
        <v>170</v>
      </c>
      <c r="AW155" s="14" t="s">
        <v>37</v>
      </c>
      <c r="AX155" s="14" t="s">
        <v>84</v>
      </c>
      <c r="AY155" s="161" t="s">
        <v>163</v>
      </c>
    </row>
    <row r="156" spans="2:65" s="1" customFormat="1" ht="16.5" customHeight="1">
      <c r="B156" s="33"/>
      <c r="C156" s="167" t="s">
        <v>274</v>
      </c>
      <c r="D156" s="167" t="s">
        <v>323</v>
      </c>
      <c r="E156" s="168" t="s">
        <v>3634</v>
      </c>
      <c r="F156" s="169" t="s">
        <v>3635</v>
      </c>
      <c r="G156" s="170" t="s">
        <v>202</v>
      </c>
      <c r="H156" s="171">
        <v>3.1</v>
      </c>
      <c r="I156" s="172"/>
      <c r="J156" s="173">
        <f>ROUND(I156*H156,2)</f>
        <v>0</v>
      </c>
      <c r="K156" s="169" t="s">
        <v>169</v>
      </c>
      <c r="L156" s="174"/>
      <c r="M156" s="175" t="s">
        <v>19</v>
      </c>
      <c r="N156" s="176" t="s">
        <v>47</v>
      </c>
      <c r="P156" s="137">
        <f>O156*H156</f>
        <v>0</v>
      </c>
      <c r="Q156" s="137">
        <v>2.6700000000000001E-3</v>
      </c>
      <c r="R156" s="137">
        <f>Q156*H156</f>
        <v>8.2769999999999996E-3</v>
      </c>
      <c r="S156" s="137">
        <v>0</v>
      </c>
      <c r="T156" s="138">
        <f>S156*H156</f>
        <v>0</v>
      </c>
      <c r="AR156" s="139" t="s">
        <v>225</v>
      </c>
      <c r="AT156" s="139" t="s">
        <v>323</v>
      </c>
      <c r="AU156" s="139" t="s">
        <v>86</v>
      </c>
      <c r="AY156" s="18" t="s">
        <v>163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8" t="s">
        <v>84</v>
      </c>
      <c r="BK156" s="140">
        <f>ROUND(I156*H156,2)</f>
        <v>0</v>
      </c>
      <c r="BL156" s="18" t="s">
        <v>170</v>
      </c>
      <c r="BM156" s="139" t="s">
        <v>3636</v>
      </c>
    </row>
    <row r="157" spans="2:65" s="1" customFormat="1">
      <c r="B157" s="33"/>
      <c r="D157" s="141" t="s">
        <v>172</v>
      </c>
      <c r="F157" s="142" t="s">
        <v>3635</v>
      </c>
      <c r="I157" s="143"/>
      <c r="L157" s="33"/>
      <c r="M157" s="144"/>
      <c r="T157" s="54"/>
      <c r="AT157" s="18" t="s">
        <v>172</v>
      </c>
      <c r="AU157" s="18" t="s">
        <v>86</v>
      </c>
    </row>
    <row r="158" spans="2:65" s="1" customFormat="1" ht="24.15" customHeight="1">
      <c r="B158" s="33"/>
      <c r="C158" s="128" t="s">
        <v>281</v>
      </c>
      <c r="D158" s="128" t="s">
        <v>165</v>
      </c>
      <c r="E158" s="129" t="s">
        <v>3637</v>
      </c>
      <c r="F158" s="130" t="s">
        <v>3638</v>
      </c>
      <c r="G158" s="131" t="s">
        <v>168</v>
      </c>
      <c r="H158" s="132">
        <v>1</v>
      </c>
      <c r="I158" s="133"/>
      <c r="J158" s="134">
        <f>ROUND(I158*H158,2)</f>
        <v>0</v>
      </c>
      <c r="K158" s="130" t="s">
        <v>19</v>
      </c>
      <c r="L158" s="33"/>
      <c r="M158" s="135" t="s">
        <v>19</v>
      </c>
      <c r="N158" s="136" t="s">
        <v>47</v>
      </c>
      <c r="P158" s="137">
        <f>O158*H158</f>
        <v>0</v>
      </c>
      <c r="Q158" s="137">
        <v>1.7000000000000001E-4</v>
      </c>
      <c r="R158" s="137">
        <f>Q158*H158</f>
        <v>1.7000000000000001E-4</v>
      </c>
      <c r="S158" s="137">
        <v>0</v>
      </c>
      <c r="T158" s="138">
        <f>S158*H158</f>
        <v>0</v>
      </c>
      <c r="AR158" s="139" t="s">
        <v>170</v>
      </c>
      <c r="AT158" s="139" t="s">
        <v>165</v>
      </c>
      <c r="AU158" s="139" t="s">
        <v>86</v>
      </c>
      <c r="AY158" s="18" t="s">
        <v>163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8" t="s">
        <v>84</v>
      </c>
      <c r="BK158" s="140">
        <f>ROUND(I158*H158,2)</f>
        <v>0</v>
      </c>
      <c r="BL158" s="18" t="s">
        <v>170</v>
      </c>
      <c r="BM158" s="139" t="s">
        <v>3639</v>
      </c>
    </row>
    <row r="159" spans="2:65" s="1" customFormat="1" ht="19.2">
      <c r="B159" s="33"/>
      <c r="D159" s="141" t="s">
        <v>172</v>
      </c>
      <c r="F159" s="142" t="s">
        <v>3638</v>
      </c>
      <c r="I159" s="143"/>
      <c r="L159" s="33"/>
      <c r="M159" s="144"/>
      <c r="T159" s="54"/>
      <c r="AT159" s="18" t="s">
        <v>172</v>
      </c>
      <c r="AU159" s="18" t="s">
        <v>86</v>
      </c>
    </row>
    <row r="160" spans="2:65" s="13" customFormat="1">
      <c r="B160" s="153"/>
      <c r="D160" s="141" t="s">
        <v>176</v>
      </c>
      <c r="E160" s="154" t="s">
        <v>19</v>
      </c>
      <c r="F160" s="155" t="s">
        <v>84</v>
      </c>
      <c r="H160" s="156">
        <v>1</v>
      </c>
      <c r="I160" s="157"/>
      <c r="L160" s="153"/>
      <c r="M160" s="158"/>
      <c r="T160" s="159"/>
      <c r="AT160" s="154" t="s">
        <v>176</v>
      </c>
      <c r="AU160" s="154" t="s">
        <v>86</v>
      </c>
      <c r="AV160" s="13" t="s">
        <v>86</v>
      </c>
      <c r="AW160" s="13" t="s">
        <v>37</v>
      </c>
      <c r="AX160" s="13" t="s">
        <v>76</v>
      </c>
      <c r="AY160" s="154" t="s">
        <v>163</v>
      </c>
    </row>
    <row r="161" spans="2:65" s="14" customFormat="1">
      <c r="B161" s="160"/>
      <c r="D161" s="141" t="s">
        <v>176</v>
      </c>
      <c r="E161" s="161" t="s">
        <v>19</v>
      </c>
      <c r="F161" s="162" t="s">
        <v>178</v>
      </c>
      <c r="H161" s="163">
        <v>1</v>
      </c>
      <c r="I161" s="164"/>
      <c r="L161" s="160"/>
      <c r="M161" s="165"/>
      <c r="T161" s="166"/>
      <c r="AT161" s="161" t="s">
        <v>176</v>
      </c>
      <c r="AU161" s="161" t="s">
        <v>86</v>
      </c>
      <c r="AV161" s="14" t="s">
        <v>170</v>
      </c>
      <c r="AW161" s="14" t="s">
        <v>37</v>
      </c>
      <c r="AX161" s="14" t="s">
        <v>84</v>
      </c>
      <c r="AY161" s="161" t="s">
        <v>163</v>
      </c>
    </row>
    <row r="162" spans="2:65" s="1" customFormat="1" ht="24.15" customHeight="1">
      <c r="B162" s="33"/>
      <c r="C162" s="167" t="s">
        <v>302</v>
      </c>
      <c r="D162" s="167" t="s">
        <v>323</v>
      </c>
      <c r="E162" s="168" t="s">
        <v>3640</v>
      </c>
      <c r="F162" s="169" t="s">
        <v>3641</v>
      </c>
      <c r="G162" s="170" t="s">
        <v>2159</v>
      </c>
      <c r="H162" s="171">
        <v>1</v>
      </c>
      <c r="I162" s="172"/>
      <c r="J162" s="173">
        <f>ROUND(I162*H162,2)</f>
        <v>0</v>
      </c>
      <c r="K162" s="169" t="s">
        <v>19</v>
      </c>
      <c r="L162" s="174"/>
      <c r="M162" s="175" t="s">
        <v>19</v>
      </c>
      <c r="N162" s="176" t="s">
        <v>47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AR162" s="139" t="s">
        <v>225</v>
      </c>
      <c r="AT162" s="139" t="s">
        <v>323</v>
      </c>
      <c r="AU162" s="139" t="s">
        <v>86</v>
      </c>
      <c r="AY162" s="18" t="s">
        <v>163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8" t="s">
        <v>84</v>
      </c>
      <c r="BK162" s="140">
        <f>ROUND(I162*H162,2)</f>
        <v>0</v>
      </c>
      <c r="BL162" s="18" t="s">
        <v>170</v>
      </c>
      <c r="BM162" s="139" t="s">
        <v>3642</v>
      </c>
    </row>
    <row r="163" spans="2:65" s="1" customFormat="1" ht="19.2">
      <c r="B163" s="33"/>
      <c r="D163" s="141" t="s">
        <v>172</v>
      </c>
      <c r="F163" s="142" t="s">
        <v>3641</v>
      </c>
      <c r="I163" s="143"/>
      <c r="L163" s="33"/>
      <c r="M163" s="144"/>
      <c r="T163" s="54"/>
      <c r="AT163" s="18" t="s">
        <v>172</v>
      </c>
      <c r="AU163" s="18" t="s">
        <v>86</v>
      </c>
    </row>
    <row r="164" spans="2:65" s="13" customFormat="1">
      <c r="B164" s="153"/>
      <c r="D164" s="141" t="s">
        <v>176</v>
      </c>
      <c r="E164" s="154" t="s">
        <v>19</v>
      </c>
      <c r="F164" s="155" t="s">
        <v>84</v>
      </c>
      <c r="H164" s="156">
        <v>1</v>
      </c>
      <c r="I164" s="157"/>
      <c r="L164" s="153"/>
      <c r="M164" s="158"/>
      <c r="T164" s="159"/>
      <c r="AT164" s="154" t="s">
        <v>176</v>
      </c>
      <c r="AU164" s="154" t="s">
        <v>86</v>
      </c>
      <c r="AV164" s="13" t="s">
        <v>86</v>
      </c>
      <c r="AW164" s="13" t="s">
        <v>37</v>
      </c>
      <c r="AX164" s="13" t="s">
        <v>76</v>
      </c>
      <c r="AY164" s="154" t="s">
        <v>163</v>
      </c>
    </row>
    <row r="165" spans="2:65" s="14" customFormat="1">
      <c r="B165" s="160"/>
      <c r="D165" s="141" t="s">
        <v>176</v>
      </c>
      <c r="E165" s="161" t="s">
        <v>19</v>
      </c>
      <c r="F165" s="162" t="s">
        <v>178</v>
      </c>
      <c r="H165" s="163">
        <v>1</v>
      </c>
      <c r="I165" s="164"/>
      <c r="L165" s="160"/>
      <c r="M165" s="165"/>
      <c r="T165" s="166"/>
      <c r="AT165" s="161" t="s">
        <v>176</v>
      </c>
      <c r="AU165" s="161" t="s">
        <v>86</v>
      </c>
      <c r="AV165" s="14" t="s">
        <v>170</v>
      </c>
      <c r="AW165" s="14" t="s">
        <v>37</v>
      </c>
      <c r="AX165" s="14" t="s">
        <v>84</v>
      </c>
      <c r="AY165" s="161" t="s">
        <v>163</v>
      </c>
    </row>
    <row r="166" spans="2:65" s="11" customFormat="1" ht="22.8" customHeight="1">
      <c r="B166" s="116"/>
      <c r="D166" s="117" t="s">
        <v>75</v>
      </c>
      <c r="E166" s="126" t="s">
        <v>236</v>
      </c>
      <c r="F166" s="126" t="s">
        <v>1443</v>
      </c>
      <c r="I166" s="119"/>
      <c r="J166" s="127">
        <f>BK166</f>
        <v>0</v>
      </c>
      <c r="L166" s="116"/>
      <c r="M166" s="121"/>
      <c r="P166" s="122">
        <f>SUM(P167:P170)</f>
        <v>0</v>
      </c>
      <c r="R166" s="122">
        <f>SUM(R167:R170)</f>
        <v>0.4</v>
      </c>
      <c r="T166" s="123">
        <f>SUM(T167:T170)</f>
        <v>0</v>
      </c>
      <c r="AR166" s="117" t="s">
        <v>84</v>
      </c>
      <c r="AT166" s="124" t="s">
        <v>75</v>
      </c>
      <c r="AU166" s="124" t="s">
        <v>84</v>
      </c>
      <c r="AY166" s="117" t="s">
        <v>163</v>
      </c>
      <c r="BK166" s="125">
        <f>SUM(BK167:BK170)</f>
        <v>0</v>
      </c>
    </row>
    <row r="167" spans="2:65" s="1" customFormat="1" ht="21.75" customHeight="1">
      <c r="B167" s="33"/>
      <c r="C167" s="128" t="s">
        <v>308</v>
      </c>
      <c r="D167" s="128" t="s">
        <v>165</v>
      </c>
      <c r="E167" s="129" t="s">
        <v>3643</v>
      </c>
      <c r="F167" s="130" t="s">
        <v>3644</v>
      </c>
      <c r="G167" s="131" t="s">
        <v>2159</v>
      </c>
      <c r="H167" s="132">
        <v>1</v>
      </c>
      <c r="I167" s="133"/>
      <c r="J167" s="134">
        <f>ROUND(I167*H167,2)</f>
        <v>0</v>
      </c>
      <c r="K167" s="130" t="s">
        <v>19</v>
      </c>
      <c r="L167" s="33"/>
      <c r="M167" s="135" t="s">
        <v>19</v>
      </c>
      <c r="N167" s="136" t="s">
        <v>47</v>
      </c>
      <c r="P167" s="137">
        <f>O167*H167</f>
        <v>0</v>
      </c>
      <c r="Q167" s="137">
        <v>0.4</v>
      </c>
      <c r="R167" s="137">
        <f>Q167*H167</f>
        <v>0.4</v>
      </c>
      <c r="S167" s="137">
        <v>0</v>
      </c>
      <c r="T167" s="138">
        <f>S167*H167</f>
        <v>0</v>
      </c>
      <c r="AR167" s="139" t="s">
        <v>170</v>
      </c>
      <c r="AT167" s="139" t="s">
        <v>165</v>
      </c>
      <c r="AU167" s="139" t="s">
        <v>86</v>
      </c>
      <c r="AY167" s="18" t="s">
        <v>163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8" t="s">
        <v>84</v>
      </c>
      <c r="BK167" s="140">
        <f>ROUND(I167*H167,2)</f>
        <v>0</v>
      </c>
      <c r="BL167" s="18" t="s">
        <v>170</v>
      </c>
      <c r="BM167" s="139" t="s">
        <v>3645</v>
      </c>
    </row>
    <row r="168" spans="2:65" s="1" customFormat="1">
      <c r="B168" s="33"/>
      <c r="D168" s="141" t="s">
        <v>172</v>
      </c>
      <c r="F168" s="142" t="s">
        <v>3644</v>
      </c>
      <c r="I168" s="143"/>
      <c r="L168" s="33"/>
      <c r="M168" s="144"/>
      <c r="T168" s="54"/>
      <c r="AT168" s="18" t="s">
        <v>172</v>
      </c>
      <c r="AU168" s="18" t="s">
        <v>86</v>
      </c>
    </row>
    <row r="169" spans="2:65" s="13" customFormat="1">
      <c r="B169" s="153"/>
      <c r="D169" s="141" t="s">
        <v>176</v>
      </c>
      <c r="E169" s="154" t="s">
        <v>19</v>
      </c>
      <c r="F169" s="155" t="s">
        <v>84</v>
      </c>
      <c r="H169" s="156">
        <v>1</v>
      </c>
      <c r="I169" s="157"/>
      <c r="L169" s="153"/>
      <c r="M169" s="158"/>
      <c r="T169" s="159"/>
      <c r="AT169" s="154" t="s">
        <v>176</v>
      </c>
      <c r="AU169" s="154" t="s">
        <v>86</v>
      </c>
      <c r="AV169" s="13" t="s">
        <v>86</v>
      </c>
      <c r="AW169" s="13" t="s">
        <v>37</v>
      </c>
      <c r="AX169" s="13" t="s">
        <v>76</v>
      </c>
      <c r="AY169" s="154" t="s">
        <v>163</v>
      </c>
    </row>
    <row r="170" spans="2:65" s="14" customFormat="1">
      <c r="B170" s="160"/>
      <c r="D170" s="141" t="s">
        <v>176</v>
      </c>
      <c r="E170" s="161" t="s">
        <v>19</v>
      </c>
      <c r="F170" s="162" t="s">
        <v>178</v>
      </c>
      <c r="H170" s="163">
        <v>1</v>
      </c>
      <c r="I170" s="164"/>
      <c r="L170" s="160"/>
      <c r="M170" s="165"/>
      <c r="T170" s="166"/>
      <c r="AT170" s="161" t="s">
        <v>176</v>
      </c>
      <c r="AU170" s="161" t="s">
        <v>86</v>
      </c>
      <c r="AV170" s="14" t="s">
        <v>170</v>
      </c>
      <c r="AW170" s="14" t="s">
        <v>37</v>
      </c>
      <c r="AX170" s="14" t="s">
        <v>84</v>
      </c>
      <c r="AY170" s="161" t="s">
        <v>163</v>
      </c>
    </row>
    <row r="171" spans="2:65" s="11" customFormat="1" ht="22.8" customHeight="1">
      <c r="B171" s="116"/>
      <c r="D171" s="117" t="s">
        <v>75</v>
      </c>
      <c r="E171" s="126" t="s">
        <v>1640</v>
      </c>
      <c r="F171" s="126" t="s">
        <v>1641</v>
      </c>
      <c r="I171" s="119"/>
      <c r="J171" s="127">
        <f>BK171</f>
        <v>0</v>
      </c>
      <c r="L171" s="116"/>
      <c r="M171" s="121"/>
      <c r="P171" s="122">
        <f>SUM(P172:P176)</f>
        <v>0</v>
      </c>
      <c r="R171" s="122">
        <f>SUM(R172:R176)</f>
        <v>0</v>
      </c>
      <c r="T171" s="123">
        <f>SUM(T172:T176)</f>
        <v>0</v>
      </c>
      <c r="AR171" s="117" t="s">
        <v>84</v>
      </c>
      <c r="AT171" s="124" t="s">
        <v>75</v>
      </c>
      <c r="AU171" s="124" t="s">
        <v>84</v>
      </c>
      <c r="AY171" s="117" t="s">
        <v>163</v>
      </c>
      <c r="BK171" s="125">
        <f>SUM(BK172:BK176)</f>
        <v>0</v>
      </c>
    </row>
    <row r="172" spans="2:65" s="1" customFormat="1" ht="49.05" customHeight="1">
      <c r="B172" s="33"/>
      <c r="C172" s="128" t="s">
        <v>316</v>
      </c>
      <c r="D172" s="128" t="s">
        <v>165</v>
      </c>
      <c r="E172" s="129" t="s">
        <v>3646</v>
      </c>
      <c r="F172" s="130" t="s">
        <v>3647</v>
      </c>
      <c r="G172" s="131" t="s">
        <v>277</v>
      </c>
      <c r="H172" s="132">
        <v>2.3159999999999998</v>
      </c>
      <c r="I172" s="133"/>
      <c r="J172" s="134">
        <f>ROUND(I172*H172,2)</f>
        <v>0</v>
      </c>
      <c r="K172" s="130" t="s">
        <v>19</v>
      </c>
      <c r="L172" s="33"/>
      <c r="M172" s="135" t="s">
        <v>19</v>
      </c>
      <c r="N172" s="136" t="s">
        <v>47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170</v>
      </c>
      <c r="AT172" s="139" t="s">
        <v>165</v>
      </c>
      <c r="AU172" s="139" t="s">
        <v>86</v>
      </c>
      <c r="AY172" s="18" t="s">
        <v>163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8" t="s">
        <v>84</v>
      </c>
      <c r="BK172" s="140">
        <f>ROUND(I172*H172,2)</f>
        <v>0</v>
      </c>
      <c r="BL172" s="18" t="s">
        <v>170</v>
      </c>
      <c r="BM172" s="139" t="s">
        <v>3648</v>
      </c>
    </row>
    <row r="173" spans="2:65" s="1" customFormat="1" ht="28.8">
      <c r="B173" s="33"/>
      <c r="D173" s="141" t="s">
        <v>172</v>
      </c>
      <c r="F173" s="142" t="s">
        <v>3647</v>
      </c>
      <c r="I173" s="143"/>
      <c r="L173" s="33"/>
      <c r="M173" s="144"/>
      <c r="T173" s="54"/>
      <c r="AT173" s="18" t="s">
        <v>172</v>
      </c>
      <c r="AU173" s="18" t="s">
        <v>86</v>
      </c>
    </row>
    <row r="174" spans="2:65" s="1" customFormat="1" ht="55.5" customHeight="1">
      <c r="B174" s="33"/>
      <c r="C174" s="128" t="s">
        <v>322</v>
      </c>
      <c r="D174" s="128" t="s">
        <v>165</v>
      </c>
      <c r="E174" s="129" t="s">
        <v>3649</v>
      </c>
      <c r="F174" s="130" t="s">
        <v>3650</v>
      </c>
      <c r="G174" s="131" t="s">
        <v>277</v>
      </c>
      <c r="H174" s="132">
        <v>2.3159999999999998</v>
      </c>
      <c r="I174" s="133"/>
      <c r="J174" s="134">
        <f>ROUND(I174*H174,2)</f>
        <v>0</v>
      </c>
      <c r="K174" s="130" t="s">
        <v>3576</v>
      </c>
      <c r="L174" s="33"/>
      <c r="M174" s="135" t="s">
        <v>19</v>
      </c>
      <c r="N174" s="136" t="s">
        <v>47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170</v>
      </c>
      <c r="AT174" s="139" t="s">
        <v>165</v>
      </c>
      <c r="AU174" s="139" t="s">
        <v>86</v>
      </c>
      <c r="AY174" s="18" t="s">
        <v>163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8" t="s">
        <v>84</v>
      </c>
      <c r="BK174" s="140">
        <f>ROUND(I174*H174,2)</f>
        <v>0</v>
      </c>
      <c r="BL174" s="18" t="s">
        <v>170</v>
      </c>
      <c r="BM174" s="139" t="s">
        <v>3651</v>
      </c>
    </row>
    <row r="175" spans="2:65" s="1" customFormat="1" ht="38.4">
      <c r="B175" s="33"/>
      <c r="D175" s="141" t="s">
        <v>172</v>
      </c>
      <c r="F175" s="142" t="s">
        <v>3650</v>
      </c>
      <c r="I175" s="143"/>
      <c r="L175" s="33"/>
      <c r="M175" s="144"/>
      <c r="T175" s="54"/>
      <c r="AT175" s="18" t="s">
        <v>172</v>
      </c>
      <c r="AU175" s="18" t="s">
        <v>86</v>
      </c>
    </row>
    <row r="176" spans="2:65" s="1" customFormat="1">
      <c r="B176" s="33"/>
      <c r="D176" s="145" t="s">
        <v>174</v>
      </c>
      <c r="F176" s="146" t="s">
        <v>3652</v>
      </c>
      <c r="I176" s="143"/>
      <c r="L176" s="33"/>
      <c r="M176" s="186"/>
      <c r="N176" s="187"/>
      <c r="O176" s="187"/>
      <c r="P176" s="187"/>
      <c r="Q176" s="187"/>
      <c r="R176" s="187"/>
      <c r="S176" s="187"/>
      <c r="T176" s="188"/>
      <c r="AT176" s="18" t="s">
        <v>174</v>
      </c>
      <c r="AU176" s="18" t="s">
        <v>86</v>
      </c>
    </row>
    <row r="177" spans="2:12" s="1" customFormat="1" ht="6.9" customHeight="1">
      <c r="B177" s="42"/>
      <c r="C177" s="43"/>
      <c r="D177" s="43"/>
      <c r="E177" s="43"/>
      <c r="F177" s="43"/>
      <c r="G177" s="43"/>
      <c r="H177" s="43"/>
      <c r="I177" s="43"/>
      <c r="J177" s="43"/>
      <c r="K177" s="43"/>
      <c r="L177" s="33"/>
    </row>
  </sheetData>
  <sheetProtection algorithmName="SHA-512" hashValue="3dNkvtBKl5SdDDK6ikmKQCymN41NMC6E3F5rOVKAbQYgF71js+aR1tf5DyBuoXqe/NzbE5cSEYuBwvGUnNoGSg==" saltValue="OCLGYjQQ8liYbrqLr58k46ndUAhj/L45ssuCOUf7m4X7YYk6gLA8wnM1j6YvHwNM+YCEjwtBqynnaa4U/HbLog==" spinCount="100000" sheet="1" objects="1" scenarios="1" formatColumns="0" formatRows="0" autoFilter="0"/>
  <autoFilter ref="C84:K176" xr:uid="{00000000-0009-0000-0000-000005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500-000000000000}"/>
    <hyperlink ref="F95" r:id="rId2" xr:uid="{00000000-0004-0000-0500-000001000000}"/>
    <hyperlink ref="F100" r:id="rId3" xr:uid="{00000000-0004-0000-0500-000002000000}"/>
    <hyperlink ref="F105" r:id="rId4" xr:uid="{00000000-0004-0000-0500-000003000000}"/>
    <hyperlink ref="F115" r:id="rId5" xr:uid="{00000000-0004-0000-0500-000004000000}"/>
    <hyperlink ref="F125" r:id="rId6" xr:uid="{00000000-0004-0000-0500-000005000000}"/>
    <hyperlink ref="F130" r:id="rId7" xr:uid="{00000000-0004-0000-0500-000006000000}"/>
    <hyperlink ref="F139" r:id="rId8" xr:uid="{00000000-0004-0000-0500-000007000000}"/>
    <hyperlink ref="F145" r:id="rId9" xr:uid="{00000000-0004-0000-0500-000008000000}"/>
    <hyperlink ref="F148" r:id="rId10" xr:uid="{00000000-0004-0000-0500-000009000000}"/>
    <hyperlink ref="F153" r:id="rId11" xr:uid="{00000000-0004-0000-0500-00000A000000}"/>
    <hyperlink ref="F176" r:id="rId12" xr:uid="{00000000-0004-0000-05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9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8" t="s">
        <v>102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2:46" ht="24.9" customHeight="1">
      <c r="B4" s="21"/>
      <c r="D4" s="22" t="s">
        <v>112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Pavilon dětských skupin parc. č. 1579/2, k. ú. Odry</v>
      </c>
      <c r="F7" s="316"/>
      <c r="G7" s="316"/>
      <c r="H7" s="316"/>
      <c r="L7" s="21"/>
    </row>
    <row r="8" spans="2:46" s="1" customFormat="1" ht="12" customHeight="1">
      <c r="B8" s="33"/>
      <c r="D8" s="28" t="s">
        <v>113</v>
      </c>
      <c r="L8" s="33"/>
    </row>
    <row r="9" spans="2:46" s="1" customFormat="1" ht="16.5" customHeight="1">
      <c r="B9" s="33"/>
      <c r="E9" s="305" t="s">
        <v>3653</v>
      </c>
      <c r="F9" s="314"/>
      <c r="G9" s="314"/>
      <c r="H9" s="314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99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3569</v>
      </c>
      <c r="I12" s="28" t="s">
        <v>23</v>
      </c>
      <c r="J12" s="50" t="str">
        <f>'Rekapitulace stavby'!AN8</f>
        <v>20. 3. 2024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28</v>
      </c>
      <c r="I15" s="28" t="s">
        <v>29</v>
      </c>
      <c r="J15" s="26" t="s">
        <v>19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7" t="str">
        <f>'Rekapitulace stavby'!E14</f>
        <v>Vyplň údaj</v>
      </c>
      <c r="F18" s="288"/>
      <c r="G18" s="288"/>
      <c r="H18" s="288"/>
      <c r="I18" s="28" t="s">
        <v>29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33</v>
      </c>
      <c r="I20" s="28" t="s">
        <v>26</v>
      </c>
      <c r="J20" s="26" t="s">
        <v>3570</v>
      </c>
      <c r="L20" s="33"/>
    </row>
    <row r="21" spans="2:12" s="1" customFormat="1" ht="18" customHeight="1">
      <c r="B21" s="33"/>
      <c r="E21" s="26" t="s">
        <v>3571</v>
      </c>
      <c r="I21" s="28" t="s">
        <v>29</v>
      </c>
      <c r="J21" s="26" t="s">
        <v>19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38</v>
      </c>
      <c r="I23" s="28" t="s">
        <v>26</v>
      </c>
      <c r="J23" s="26" t="s">
        <v>3570</v>
      </c>
      <c r="L23" s="33"/>
    </row>
    <row r="24" spans="2:12" s="1" customFormat="1" ht="18" customHeight="1">
      <c r="B24" s="33"/>
      <c r="E24" s="26" t="s">
        <v>3572</v>
      </c>
      <c r="I24" s="28" t="s">
        <v>29</v>
      </c>
      <c r="J24" s="26" t="s">
        <v>19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40</v>
      </c>
      <c r="L26" s="33"/>
    </row>
    <row r="27" spans="2:12" s="7" customFormat="1" ht="16.5" customHeight="1">
      <c r="B27" s="87"/>
      <c r="E27" s="292" t="s">
        <v>19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42</v>
      </c>
      <c r="J30" s="64">
        <f>ROUND(J88,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" customHeight="1">
      <c r="B33" s="33"/>
      <c r="D33" s="53" t="s">
        <v>46</v>
      </c>
      <c r="E33" s="28" t="s">
        <v>47</v>
      </c>
      <c r="F33" s="89">
        <f>ROUND((SUM(BE88:BE295)),  2)</f>
        <v>0</v>
      </c>
      <c r="I33" s="90">
        <v>0.21</v>
      </c>
      <c r="J33" s="89">
        <f>ROUND(((SUM(BE88:BE295))*I33),  2)</f>
        <v>0</v>
      </c>
      <c r="L33" s="33"/>
    </row>
    <row r="34" spans="2:12" s="1" customFormat="1" ht="14.4" customHeight="1">
      <c r="B34" s="33"/>
      <c r="E34" s="28" t="s">
        <v>48</v>
      </c>
      <c r="F34" s="89">
        <f>ROUND((SUM(BF88:BF295)),  2)</f>
        <v>0</v>
      </c>
      <c r="I34" s="90">
        <v>0.12</v>
      </c>
      <c r="J34" s="89">
        <f>ROUND(((SUM(BF88:BF295))*I34),  2)</f>
        <v>0</v>
      </c>
      <c r="L34" s="33"/>
    </row>
    <row r="35" spans="2:12" s="1" customFormat="1" ht="14.4" hidden="1" customHeight="1">
      <c r="B35" s="33"/>
      <c r="E35" s="28" t="s">
        <v>49</v>
      </c>
      <c r="F35" s="89">
        <f>ROUND((SUM(BG88:BG295)),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50</v>
      </c>
      <c r="F36" s="89">
        <f>ROUND((SUM(BH88:BH295)),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51</v>
      </c>
      <c r="F37" s="89">
        <f>ROUND((SUM(BI88:BI295)),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52</v>
      </c>
      <c r="E39" s="55"/>
      <c r="F39" s="55"/>
      <c r="G39" s="93" t="s">
        <v>53</v>
      </c>
      <c r="H39" s="94" t="s">
        <v>54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115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Pavilon dětských skupin parc. č. 1579/2, k. ú. Odry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113</v>
      </c>
      <c r="L49" s="33"/>
    </row>
    <row r="50" spans="2:47" s="1" customFormat="1" ht="16.5" customHeight="1">
      <c r="B50" s="33"/>
      <c r="E50" s="305" t="str">
        <f>E9</f>
        <v>004b - Likvidace srážkových vod, HDV</v>
      </c>
      <c r="F50" s="314"/>
      <c r="G50" s="314"/>
      <c r="H50" s="314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Odry</v>
      </c>
      <c r="I52" s="28" t="s">
        <v>23</v>
      </c>
      <c r="J52" s="50" t="str">
        <f>IF(J12="","",J12)</f>
        <v>20. 3. 2024</v>
      </c>
      <c r="L52" s="33"/>
    </row>
    <row r="53" spans="2:47" s="1" customFormat="1" ht="6.9" customHeight="1">
      <c r="B53" s="33"/>
      <c r="L53" s="33"/>
    </row>
    <row r="54" spans="2:47" s="1" customFormat="1" ht="25.65" customHeight="1">
      <c r="B54" s="33"/>
      <c r="C54" s="28" t="s">
        <v>25</v>
      </c>
      <c r="F54" s="26" t="str">
        <f>E15</f>
        <v>Město Odry</v>
      </c>
      <c r="I54" s="28" t="s">
        <v>33</v>
      </c>
      <c r="J54" s="31" t="str">
        <f>E21</f>
        <v>Ing.Lubomír Novák-AVONA</v>
      </c>
      <c r="L54" s="33"/>
    </row>
    <row r="55" spans="2:47" s="1" customFormat="1" ht="15.15" customHeight="1">
      <c r="B55" s="33"/>
      <c r="C55" s="28" t="s">
        <v>31</v>
      </c>
      <c r="F55" s="26" t="str">
        <f>IF(E18="","",E18)</f>
        <v>Vyplň údaj</v>
      </c>
      <c r="I55" s="28" t="s">
        <v>38</v>
      </c>
      <c r="J55" s="31" t="str">
        <f>E24</f>
        <v>Ing.Lubomír Novák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116</v>
      </c>
      <c r="D57" s="91"/>
      <c r="E57" s="91"/>
      <c r="F57" s="91"/>
      <c r="G57" s="91"/>
      <c r="H57" s="91"/>
      <c r="I57" s="91"/>
      <c r="J57" s="98" t="s">
        <v>117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74</v>
      </c>
      <c r="J59" s="64">
        <f>J88</f>
        <v>0</v>
      </c>
      <c r="L59" s="33"/>
      <c r="AU59" s="18" t="s">
        <v>118</v>
      </c>
    </row>
    <row r="60" spans="2:47" s="8" customFormat="1" ht="24.9" customHeight="1">
      <c r="B60" s="100"/>
      <c r="D60" s="101" t="s">
        <v>119</v>
      </c>
      <c r="E60" s="102"/>
      <c r="F60" s="102"/>
      <c r="G60" s="102"/>
      <c r="H60" s="102"/>
      <c r="I60" s="102"/>
      <c r="J60" s="103">
        <f>J89</f>
        <v>0</v>
      </c>
      <c r="L60" s="100"/>
    </row>
    <row r="61" spans="2:47" s="9" customFormat="1" ht="19.95" customHeight="1">
      <c r="B61" s="104"/>
      <c r="D61" s="105" t="s">
        <v>120</v>
      </c>
      <c r="E61" s="106"/>
      <c r="F61" s="106"/>
      <c r="G61" s="106"/>
      <c r="H61" s="106"/>
      <c r="I61" s="106"/>
      <c r="J61" s="107">
        <f>J90</f>
        <v>0</v>
      </c>
      <c r="L61" s="104"/>
    </row>
    <row r="62" spans="2:47" s="9" customFormat="1" ht="19.95" customHeight="1">
      <c r="B62" s="104"/>
      <c r="D62" s="105" t="s">
        <v>121</v>
      </c>
      <c r="E62" s="106"/>
      <c r="F62" s="106"/>
      <c r="G62" s="106"/>
      <c r="H62" s="106"/>
      <c r="I62" s="106"/>
      <c r="J62" s="107">
        <f>J160</f>
        <v>0</v>
      </c>
      <c r="L62" s="104"/>
    </row>
    <row r="63" spans="2:47" s="9" customFormat="1" ht="19.95" customHeight="1">
      <c r="B63" s="104"/>
      <c r="D63" s="105" t="s">
        <v>123</v>
      </c>
      <c r="E63" s="106"/>
      <c r="F63" s="106"/>
      <c r="G63" s="106"/>
      <c r="H63" s="106"/>
      <c r="I63" s="106"/>
      <c r="J63" s="107">
        <f>J190</f>
        <v>0</v>
      </c>
      <c r="L63" s="104"/>
    </row>
    <row r="64" spans="2:47" s="9" customFormat="1" ht="19.95" customHeight="1">
      <c r="B64" s="104"/>
      <c r="D64" s="105" t="s">
        <v>3573</v>
      </c>
      <c r="E64" s="106"/>
      <c r="F64" s="106"/>
      <c r="G64" s="106"/>
      <c r="H64" s="106"/>
      <c r="I64" s="106"/>
      <c r="J64" s="107">
        <f>J215</f>
        <v>0</v>
      </c>
      <c r="L64" s="104"/>
    </row>
    <row r="65" spans="2:12" s="9" customFormat="1" ht="19.95" customHeight="1">
      <c r="B65" s="104"/>
      <c r="D65" s="105" t="s">
        <v>3654</v>
      </c>
      <c r="E65" s="106"/>
      <c r="F65" s="106"/>
      <c r="G65" s="106"/>
      <c r="H65" s="106"/>
      <c r="I65" s="106"/>
      <c r="J65" s="107">
        <f>J258</f>
        <v>0</v>
      </c>
      <c r="L65" s="104"/>
    </row>
    <row r="66" spans="2:12" s="9" customFormat="1" ht="19.95" customHeight="1">
      <c r="B66" s="104"/>
      <c r="D66" s="105" t="s">
        <v>127</v>
      </c>
      <c r="E66" s="106"/>
      <c r="F66" s="106"/>
      <c r="G66" s="106"/>
      <c r="H66" s="106"/>
      <c r="I66" s="106"/>
      <c r="J66" s="107">
        <f>J269</f>
        <v>0</v>
      </c>
      <c r="L66" s="104"/>
    </row>
    <row r="67" spans="2:12" s="9" customFormat="1" ht="19.95" customHeight="1">
      <c r="B67" s="104"/>
      <c r="D67" s="105" t="s">
        <v>129</v>
      </c>
      <c r="E67" s="106"/>
      <c r="F67" s="106"/>
      <c r="G67" s="106"/>
      <c r="H67" s="106"/>
      <c r="I67" s="106"/>
      <c r="J67" s="107">
        <f>J283</f>
        <v>0</v>
      </c>
      <c r="L67" s="104"/>
    </row>
    <row r="68" spans="2:12" s="8" customFormat="1" ht="24.9" customHeight="1">
      <c r="B68" s="100"/>
      <c r="D68" s="101" t="s">
        <v>147</v>
      </c>
      <c r="E68" s="102"/>
      <c r="F68" s="102"/>
      <c r="G68" s="102"/>
      <c r="H68" s="102"/>
      <c r="I68" s="102"/>
      <c r="J68" s="103">
        <f>J293</f>
        <v>0</v>
      </c>
      <c r="L68" s="100"/>
    </row>
    <row r="69" spans="2:12" s="1" customFormat="1" ht="21.75" customHeight="1">
      <c r="B69" s="33"/>
      <c r="L69" s="33"/>
    </row>
    <row r="70" spans="2:12" s="1" customFormat="1" ht="6.9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" customHeight="1">
      <c r="B75" s="33"/>
      <c r="C75" s="22" t="s">
        <v>148</v>
      </c>
      <c r="L75" s="33"/>
    </row>
    <row r="76" spans="2:12" s="1" customFormat="1" ht="6.9" customHeight="1">
      <c r="B76" s="33"/>
      <c r="L76" s="33"/>
    </row>
    <row r="77" spans="2:12" s="1" customFormat="1" ht="12" customHeight="1">
      <c r="B77" s="33"/>
      <c r="C77" s="28" t="s">
        <v>16</v>
      </c>
      <c r="L77" s="33"/>
    </row>
    <row r="78" spans="2:12" s="1" customFormat="1" ht="16.5" customHeight="1">
      <c r="B78" s="33"/>
      <c r="E78" s="315" t="str">
        <f>E7</f>
        <v>Pavilon dětských skupin parc. č. 1579/2, k. ú. Odry</v>
      </c>
      <c r="F78" s="316"/>
      <c r="G78" s="316"/>
      <c r="H78" s="316"/>
      <c r="L78" s="33"/>
    </row>
    <row r="79" spans="2:12" s="1" customFormat="1" ht="12" customHeight="1">
      <c r="B79" s="33"/>
      <c r="C79" s="28" t="s">
        <v>113</v>
      </c>
      <c r="L79" s="33"/>
    </row>
    <row r="80" spans="2:12" s="1" customFormat="1" ht="16.5" customHeight="1">
      <c r="B80" s="33"/>
      <c r="E80" s="305" t="str">
        <f>E9</f>
        <v>004b - Likvidace srážkových vod, HDV</v>
      </c>
      <c r="F80" s="314"/>
      <c r="G80" s="314"/>
      <c r="H80" s="314"/>
      <c r="L80" s="33"/>
    </row>
    <row r="81" spans="2:65" s="1" customFormat="1" ht="6.9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F12</f>
        <v>Odry</v>
      </c>
      <c r="I82" s="28" t="s">
        <v>23</v>
      </c>
      <c r="J82" s="50" t="str">
        <f>IF(J12="","",J12)</f>
        <v>20. 3. 2024</v>
      </c>
      <c r="L82" s="33"/>
    </row>
    <row r="83" spans="2:65" s="1" customFormat="1" ht="6.9" customHeight="1">
      <c r="B83" s="33"/>
      <c r="L83" s="33"/>
    </row>
    <row r="84" spans="2:65" s="1" customFormat="1" ht="25.65" customHeight="1">
      <c r="B84" s="33"/>
      <c r="C84" s="28" t="s">
        <v>25</v>
      </c>
      <c r="F84" s="26" t="str">
        <f>E15</f>
        <v>Město Odry</v>
      </c>
      <c r="I84" s="28" t="s">
        <v>33</v>
      </c>
      <c r="J84" s="31" t="str">
        <f>E21</f>
        <v>Ing.Lubomír Novák-AVONA</v>
      </c>
      <c r="L84" s="33"/>
    </row>
    <row r="85" spans="2:65" s="1" customFormat="1" ht="15.15" customHeight="1">
      <c r="B85" s="33"/>
      <c r="C85" s="28" t="s">
        <v>31</v>
      </c>
      <c r="F85" s="26" t="str">
        <f>IF(E18="","",E18)</f>
        <v>Vyplň údaj</v>
      </c>
      <c r="I85" s="28" t="s">
        <v>38</v>
      </c>
      <c r="J85" s="31" t="str">
        <f>E24</f>
        <v>Ing.Lubomír Novák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08"/>
      <c r="C87" s="109" t="s">
        <v>149</v>
      </c>
      <c r="D87" s="110" t="s">
        <v>61</v>
      </c>
      <c r="E87" s="110" t="s">
        <v>57</v>
      </c>
      <c r="F87" s="110" t="s">
        <v>58</v>
      </c>
      <c r="G87" s="110" t="s">
        <v>150</v>
      </c>
      <c r="H87" s="110" t="s">
        <v>151</v>
      </c>
      <c r="I87" s="110" t="s">
        <v>152</v>
      </c>
      <c r="J87" s="110" t="s">
        <v>117</v>
      </c>
      <c r="K87" s="111" t="s">
        <v>153</v>
      </c>
      <c r="L87" s="108"/>
      <c r="M87" s="57" t="s">
        <v>19</v>
      </c>
      <c r="N87" s="58" t="s">
        <v>46</v>
      </c>
      <c r="O87" s="58" t="s">
        <v>154</v>
      </c>
      <c r="P87" s="58" t="s">
        <v>155</v>
      </c>
      <c r="Q87" s="58" t="s">
        <v>156</v>
      </c>
      <c r="R87" s="58" t="s">
        <v>157</v>
      </c>
      <c r="S87" s="58" t="s">
        <v>158</v>
      </c>
      <c r="T87" s="59" t="s">
        <v>159</v>
      </c>
    </row>
    <row r="88" spans="2:65" s="1" customFormat="1" ht="22.8" customHeight="1">
      <c r="B88" s="33"/>
      <c r="C88" s="62" t="s">
        <v>160</v>
      </c>
      <c r="J88" s="112">
        <f>BK88</f>
        <v>0</v>
      </c>
      <c r="L88" s="33"/>
      <c r="M88" s="60"/>
      <c r="N88" s="51"/>
      <c r="O88" s="51"/>
      <c r="P88" s="113">
        <f>P89+P293</f>
        <v>0</v>
      </c>
      <c r="Q88" s="51"/>
      <c r="R88" s="113">
        <f>R89+R293</f>
        <v>60.372034099999993</v>
      </c>
      <c r="S88" s="51"/>
      <c r="T88" s="114">
        <f>T89+T293</f>
        <v>0</v>
      </c>
      <c r="AT88" s="18" t="s">
        <v>75</v>
      </c>
      <c r="AU88" s="18" t="s">
        <v>118</v>
      </c>
      <c r="BK88" s="115">
        <f>BK89+BK293</f>
        <v>0</v>
      </c>
    </row>
    <row r="89" spans="2:65" s="11" customFormat="1" ht="25.95" customHeight="1">
      <c r="B89" s="116"/>
      <c r="D89" s="117" t="s">
        <v>75</v>
      </c>
      <c r="E89" s="118" t="s">
        <v>161</v>
      </c>
      <c r="F89" s="118" t="s">
        <v>162</v>
      </c>
      <c r="I89" s="119"/>
      <c r="J89" s="120">
        <f>BK89</f>
        <v>0</v>
      </c>
      <c r="L89" s="116"/>
      <c r="M89" s="121"/>
      <c r="P89" s="122">
        <f>P90+P160+P190+P215+P258+P269+P283</f>
        <v>0</v>
      </c>
      <c r="R89" s="122">
        <f>R90+R160+R190+R215+R258+R269+R283</f>
        <v>60.372034099999993</v>
      </c>
      <c r="T89" s="123">
        <f>T90+T160+T190+T215+T258+T269+T283</f>
        <v>0</v>
      </c>
      <c r="AR89" s="117" t="s">
        <v>84</v>
      </c>
      <c r="AT89" s="124" t="s">
        <v>75</v>
      </c>
      <c r="AU89" s="124" t="s">
        <v>76</v>
      </c>
      <c r="AY89" s="117" t="s">
        <v>163</v>
      </c>
      <c r="BK89" s="125">
        <f>BK90+BK160+BK190+BK215+BK258+BK269+BK283</f>
        <v>0</v>
      </c>
    </row>
    <row r="90" spans="2:65" s="11" customFormat="1" ht="22.8" customHeight="1">
      <c r="B90" s="116"/>
      <c r="D90" s="117" t="s">
        <v>75</v>
      </c>
      <c r="E90" s="126" t="s">
        <v>84</v>
      </c>
      <c r="F90" s="126" t="s">
        <v>164</v>
      </c>
      <c r="I90" s="119"/>
      <c r="J90" s="127">
        <f>BK90</f>
        <v>0</v>
      </c>
      <c r="L90" s="116"/>
      <c r="M90" s="121"/>
      <c r="P90" s="122">
        <f>SUM(P91:P159)</f>
        <v>0</v>
      </c>
      <c r="R90" s="122">
        <f>SUM(R91:R159)</f>
        <v>56.008403999999999</v>
      </c>
      <c r="T90" s="123">
        <f>SUM(T91:T159)</f>
        <v>0</v>
      </c>
      <c r="AR90" s="117" t="s">
        <v>84</v>
      </c>
      <c r="AT90" s="124" t="s">
        <v>75</v>
      </c>
      <c r="AU90" s="124" t="s">
        <v>84</v>
      </c>
      <c r="AY90" s="117" t="s">
        <v>163</v>
      </c>
      <c r="BK90" s="125">
        <f>SUM(BK91:BK159)</f>
        <v>0</v>
      </c>
    </row>
    <row r="91" spans="2:65" s="1" customFormat="1" ht="44.25" customHeight="1">
      <c r="B91" s="33"/>
      <c r="C91" s="128" t="s">
        <v>84</v>
      </c>
      <c r="D91" s="128" t="s">
        <v>165</v>
      </c>
      <c r="E91" s="129" t="s">
        <v>3655</v>
      </c>
      <c r="F91" s="130" t="s">
        <v>3656</v>
      </c>
      <c r="G91" s="131" t="s">
        <v>219</v>
      </c>
      <c r="H91" s="132">
        <v>84.32</v>
      </c>
      <c r="I91" s="133"/>
      <c r="J91" s="134">
        <f>ROUND(I91*H91,2)</f>
        <v>0</v>
      </c>
      <c r="K91" s="130" t="s">
        <v>3576</v>
      </c>
      <c r="L91" s="33"/>
      <c r="M91" s="135" t="s">
        <v>19</v>
      </c>
      <c r="N91" s="136" t="s">
        <v>47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8">
        <f>S91*H91</f>
        <v>0</v>
      </c>
      <c r="AR91" s="139" t="s">
        <v>170</v>
      </c>
      <c r="AT91" s="139" t="s">
        <v>165</v>
      </c>
      <c r="AU91" s="139" t="s">
        <v>86</v>
      </c>
      <c r="AY91" s="18" t="s">
        <v>163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8" t="s">
        <v>84</v>
      </c>
      <c r="BK91" s="140">
        <f>ROUND(I91*H91,2)</f>
        <v>0</v>
      </c>
      <c r="BL91" s="18" t="s">
        <v>170</v>
      </c>
      <c r="BM91" s="139" t="s">
        <v>3657</v>
      </c>
    </row>
    <row r="92" spans="2:65" s="1" customFormat="1" ht="28.8">
      <c r="B92" s="33"/>
      <c r="D92" s="141" t="s">
        <v>172</v>
      </c>
      <c r="F92" s="142" t="s">
        <v>3656</v>
      </c>
      <c r="I92" s="143"/>
      <c r="L92" s="33"/>
      <c r="M92" s="144"/>
      <c r="T92" s="54"/>
      <c r="AT92" s="18" t="s">
        <v>172</v>
      </c>
      <c r="AU92" s="18" t="s">
        <v>86</v>
      </c>
    </row>
    <row r="93" spans="2:65" s="1" customFormat="1">
      <c r="B93" s="33"/>
      <c r="D93" s="145" t="s">
        <v>174</v>
      </c>
      <c r="F93" s="146" t="s">
        <v>3658</v>
      </c>
      <c r="I93" s="143"/>
      <c r="L93" s="33"/>
      <c r="M93" s="144"/>
      <c r="T93" s="54"/>
      <c r="AT93" s="18" t="s">
        <v>174</v>
      </c>
      <c r="AU93" s="18" t="s">
        <v>86</v>
      </c>
    </row>
    <row r="94" spans="2:65" s="13" customFormat="1">
      <c r="B94" s="153"/>
      <c r="D94" s="141" t="s">
        <v>176</v>
      </c>
      <c r="E94" s="154" t="s">
        <v>19</v>
      </c>
      <c r="F94" s="155" t="s">
        <v>3659</v>
      </c>
      <c r="H94" s="156">
        <v>31.41</v>
      </c>
      <c r="I94" s="157"/>
      <c r="L94" s="153"/>
      <c r="M94" s="158"/>
      <c r="T94" s="159"/>
      <c r="AT94" s="154" t="s">
        <v>176</v>
      </c>
      <c r="AU94" s="154" t="s">
        <v>86</v>
      </c>
      <c r="AV94" s="13" t="s">
        <v>86</v>
      </c>
      <c r="AW94" s="13" t="s">
        <v>37</v>
      </c>
      <c r="AX94" s="13" t="s">
        <v>76</v>
      </c>
      <c r="AY94" s="154" t="s">
        <v>163</v>
      </c>
    </row>
    <row r="95" spans="2:65" s="13" customFormat="1">
      <c r="B95" s="153"/>
      <c r="D95" s="141" t="s">
        <v>176</v>
      </c>
      <c r="E95" s="154" t="s">
        <v>19</v>
      </c>
      <c r="F95" s="155" t="s">
        <v>3660</v>
      </c>
      <c r="H95" s="156">
        <v>52.91</v>
      </c>
      <c r="I95" s="157"/>
      <c r="L95" s="153"/>
      <c r="M95" s="158"/>
      <c r="T95" s="159"/>
      <c r="AT95" s="154" t="s">
        <v>176</v>
      </c>
      <c r="AU95" s="154" t="s">
        <v>86</v>
      </c>
      <c r="AV95" s="13" t="s">
        <v>86</v>
      </c>
      <c r="AW95" s="13" t="s">
        <v>37</v>
      </c>
      <c r="AX95" s="13" t="s">
        <v>76</v>
      </c>
      <c r="AY95" s="154" t="s">
        <v>163</v>
      </c>
    </row>
    <row r="96" spans="2:65" s="14" customFormat="1">
      <c r="B96" s="160"/>
      <c r="D96" s="141" t="s">
        <v>176</v>
      </c>
      <c r="E96" s="161" t="s">
        <v>19</v>
      </c>
      <c r="F96" s="162" t="s">
        <v>178</v>
      </c>
      <c r="H96" s="163">
        <v>84.32</v>
      </c>
      <c r="I96" s="164"/>
      <c r="L96" s="160"/>
      <c r="M96" s="165"/>
      <c r="T96" s="166"/>
      <c r="AT96" s="161" t="s">
        <v>176</v>
      </c>
      <c r="AU96" s="161" t="s">
        <v>86</v>
      </c>
      <c r="AV96" s="14" t="s">
        <v>170</v>
      </c>
      <c r="AW96" s="14" t="s">
        <v>37</v>
      </c>
      <c r="AX96" s="14" t="s">
        <v>84</v>
      </c>
      <c r="AY96" s="161" t="s">
        <v>163</v>
      </c>
    </row>
    <row r="97" spans="2:65" s="1" customFormat="1" ht="49.05" customHeight="1">
      <c r="B97" s="33"/>
      <c r="C97" s="128" t="s">
        <v>86</v>
      </c>
      <c r="D97" s="128" t="s">
        <v>165</v>
      </c>
      <c r="E97" s="129" t="s">
        <v>3574</v>
      </c>
      <c r="F97" s="130" t="s">
        <v>3575</v>
      </c>
      <c r="G97" s="131" t="s">
        <v>219</v>
      </c>
      <c r="H97" s="132">
        <v>23.398</v>
      </c>
      <c r="I97" s="133"/>
      <c r="J97" s="134">
        <f>ROUND(I97*H97,2)</f>
        <v>0</v>
      </c>
      <c r="K97" s="130" t="s">
        <v>3576</v>
      </c>
      <c r="L97" s="33"/>
      <c r="M97" s="135" t="s">
        <v>19</v>
      </c>
      <c r="N97" s="136" t="s">
        <v>47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AR97" s="139" t="s">
        <v>170</v>
      </c>
      <c r="AT97" s="139" t="s">
        <v>165</v>
      </c>
      <c r="AU97" s="139" t="s">
        <v>86</v>
      </c>
      <c r="AY97" s="18" t="s">
        <v>163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8" t="s">
        <v>84</v>
      </c>
      <c r="BK97" s="140">
        <f>ROUND(I97*H97,2)</f>
        <v>0</v>
      </c>
      <c r="BL97" s="18" t="s">
        <v>170</v>
      </c>
      <c r="BM97" s="139" t="s">
        <v>3661</v>
      </c>
    </row>
    <row r="98" spans="2:65" s="1" customFormat="1" ht="28.8">
      <c r="B98" s="33"/>
      <c r="D98" s="141" t="s">
        <v>172</v>
      </c>
      <c r="F98" s="142" t="s">
        <v>3575</v>
      </c>
      <c r="I98" s="143"/>
      <c r="L98" s="33"/>
      <c r="M98" s="144"/>
      <c r="T98" s="54"/>
      <c r="AT98" s="18" t="s">
        <v>172</v>
      </c>
      <c r="AU98" s="18" t="s">
        <v>86</v>
      </c>
    </row>
    <row r="99" spans="2:65" s="1" customFormat="1">
      <c r="B99" s="33"/>
      <c r="D99" s="145" t="s">
        <v>174</v>
      </c>
      <c r="F99" s="146" t="s">
        <v>3578</v>
      </c>
      <c r="I99" s="143"/>
      <c r="L99" s="33"/>
      <c r="M99" s="144"/>
      <c r="T99" s="54"/>
      <c r="AT99" s="18" t="s">
        <v>174</v>
      </c>
      <c r="AU99" s="18" t="s">
        <v>86</v>
      </c>
    </row>
    <row r="100" spans="2:65" s="13" customFormat="1">
      <c r="B100" s="153"/>
      <c r="D100" s="141" t="s">
        <v>176</v>
      </c>
      <c r="E100" s="154" t="s">
        <v>19</v>
      </c>
      <c r="F100" s="155" t="s">
        <v>3662</v>
      </c>
      <c r="H100" s="156">
        <v>4.3659999999999997</v>
      </c>
      <c r="I100" s="157"/>
      <c r="L100" s="153"/>
      <c r="M100" s="158"/>
      <c r="T100" s="159"/>
      <c r="AT100" s="154" t="s">
        <v>176</v>
      </c>
      <c r="AU100" s="154" t="s">
        <v>86</v>
      </c>
      <c r="AV100" s="13" t="s">
        <v>86</v>
      </c>
      <c r="AW100" s="13" t="s">
        <v>37</v>
      </c>
      <c r="AX100" s="13" t="s">
        <v>76</v>
      </c>
      <c r="AY100" s="154" t="s">
        <v>163</v>
      </c>
    </row>
    <row r="101" spans="2:65" s="13" customFormat="1">
      <c r="B101" s="153"/>
      <c r="D101" s="141" t="s">
        <v>176</v>
      </c>
      <c r="E101" s="154" t="s">
        <v>19</v>
      </c>
      <c r="F101" s="155" t="s">
        <v>3663</v>
      </c>
      <c r="H101" s="156">
        <v>6.3529999999999998</v>
      </c>
      <c r="I101" s="157"/>
      <c r="L101" s="153"/>
      <c r="M101" s="158"/>
      <c r="T101" s="159"/>
      <c r="AT101" s="154" t="s">
        <v>176</v>
      </c>
      <c r="AU101" s="154" t="s">
        <v>86</v>
      </c>
      <c r="AV101" s="13" t="s">
        <v>86</v>
      </c>
      <c r="AW101" s="13" t="s">
        <v>37</v>
      </c>
      <c r="AX101" s="13" t="s">
        <v>76</v>
      </c>
      <c r="AY101" s="154" t="s">
        <v>163</v>
      </c>
    </row>
    <row r="102" spans="2:65" s="13" customFormat="1">
      <c r="B102" s="153"/>
      <c r="D102" s="141" t="s">
        <v>176</v>
      </c>
      <c r="E102" s="154" t="s">
        <v>19</v>
      </c>
      <c r="F102" s="155" t="s">
        <v>3664</v>
      </c>
      <c r="H102" s="156">
        <v>0.63600000000000001</v>
      </c>
      <c r="I102" s="157"/>
      <c r="L102" s="153"/>
      <c r="M102" s="158"/>
      <c r="T102" s="159"/>
      <c r="AT102" s="154" t="s">
        <v>176</v>
      </c>
      <c r="AU102" s="154" t="s">
        <v>86</v>
      </c>
      <c r="AV102" s="13" t="s">
        <v>86</v>
      </c>
      <c r="AW102" s="13" t="s">
        <v>37</v>
      </c>
      <c r="AX102" s="13" t="s">
        <v>76</v>
      </c>
      <c r="AY102" s="154" t="s">
        <v>163</v>
      </c>
    </row>
    <row r="103" spans="2:65" s="13" customFormat="1">
      <c r="B103" s="153"/>
      <c r="D103" s="141" t="s">
        <v>176</v>
      </c>
      <c r="E103" s="154" t="s">
        <v>19</v>
      </c>
      <c r="F103" s="155" t="s">
        <v>3665</v>
      </c>
      <c r="H103" s="156">
        <v>6.6159999999999997</v>
      </c>
      <c r="I103" s="157"/>
      <c r="L103" s="153"/>
      <c r="M103" s="158"/>
      <c r="T103" s="159"/>
      <c r="AT103" s="154" t="s">
        <v>176</v>
      </c>
      <c r="AU103" s="154" t="s">
        <v>86</v>
      </c>
      <c r="AV103" s="13" t="s">
        <v>86</v>
      </c>
      <c r="AW103" s="13" t="s">
        <v>37</v>
      </c>
      <c r="AX103" s="13" t="s">
        <v>76</v>
      </c>
      <c r="AY103" s="154" t="s">
        <v>163</v>
      </c>
    </row>
    <row r="104" spans="2:65" s="13" customFormat="1">
      <c r="B104" s="153"/>
      <c r="D104" s="141" t="s">
        <v>176</v>
      </c>
      <c r="E104" s="154" t="s">
        <v>19</v>
      </c>
      <c r="F104" s="155" t="s">
        <v>3666</v>
      </c>
      <c r="H104" s="156">
        <v>3.706</v>
      </c>
      <c r="I104" s="157"/>
      <c r="L104" s="153"/>
      <c r="M104" s="158"/>
      <c r="T104" s="159"/>
      <c r="AT104" s="154" t="s">
        <v>176</v>
      </c>
      <c r="AU104" s="154" t="s">
        <v>86</v>
      </c>
      <c r="AV104" s="13" t="s">
        <v>86</v>
      </c>
      <c r="AW104" s="13" t="s">
        <v>37</v>
      </c>
      <c r="AX104" s="13" t="s">
        <v>76</v>
      </c>
      <c r="AY104" s="154" t="s">
        <v>163</v>
      </c>
    </row>
    <row r="105" spans="2:65" s="13" customFormat="1">
      <c r="B105" s="153"/>
      <c r="D105" s="141" t="s">
        <v>176</v>
      </c>
      <c r="E105" s="154" t="s">
        <v>19</v>
      </c>
      <c r="F105" s="155" t="s">
        <v>3667</v>
      </c>
      <c r="H105" s="156">
        <v>1.7210000000000001</v>
      </c>
      <c r="I105" s="157"/>
      <c r="L105" s="153"/>
      <c r="M105" s="158"/>
      <c r="T105" s="159"/>
      <c r="AT105" s="154" t="s">
        <v>176</v>
      </c>
      <c r="AU105" s="154" t="s">
        <v>86</v>
      </c>
      <c r="AV105" s="13" t="s">
        <v>86</v>
      </c>
      <c r="AW105" s="13" t="s">
        <v>37</v>
      </c>
      <c r="AX105" s="13" t="s">
        <v>76</v>
      </c>
      <c r="AY105" s="154" t="s">
        <v>163</v>
      </c>
    </row>
    <row r="106" spans="2:65" s="14" customFormat="1">
      <c r="B106" s="160"/>
      <c r="D106" s="141" t="s">
        <v>176</v>
      </c>
      <c r="E106" s="161" t="s">
        <v>19</v>
      </c>
      <c r="F106" s="162" t="s">
        <v>178</v>
      </c>
      <c r="H106" s="163">
        <v>23.397999999999996</v>
      </c>
      <c r="I106" s="164"/>
      <c r="L106" s="160"/>
      <c r="M106" s="165"/>
      <c r="T106" s="166"/>
      <c r="AT106" s="161" t="s">
        <v>176</v>
      </c>
      <c r="AU106" s="161" t="s">
        <v>86</v>
      </c>
      <c r="AV106" s="14" t="s">
        <v>170</v>
      </c>
      <c r="AW106" s="14" t="s">
        <v>37</v>
      </c>
      <c r="AX106" s="14" t="s">
        <v>84</v>
      </c>
      <c r="AY106" s="161" t="s">
        <v>163</v>
      </c>
    </row>
    <row r="107" spans="2:65" s="1" customFormat="1" ht="44.25" customHeight="1">
      <c r="B107" s="33"/>
      <c r="C107" s="128" t="s">
        <v>184</v>
      </c>
      <c r="D107" s="128" t="s">
        <v>165</v>
      </c>
      <c r="E107" s="129" t="s">
        <v>3589</v>
      </c>
      <c r="F107" s="130" t="s">
        <v>306</v>
      </c>
      <c r="G107" s="131" t="s">
        <v>219</v>
      </c>
      <c r="H107" s="132">
        <v>30.731000000000002</v>
      </c>
      <c r="I107" s="133"/>
      <c r="J107" s="134">
        <f>ROUND(I107*H107,2)</f>
        <v>0</v>
      </c>
      <c r="K107" s="130" t="s">
        <v>3576</v>
      </c>
      <c r="L107" s="33"/>
      <c r="M107" s="135" t="s">
        <v>19</v>
      </c>
      <c r="N107" s="136" t="s">
        <v>47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170</v>
      </c>
      <c r="AT107" s="139" t="s">
        <v>165</v>
      </c>
      <c r="AU107" s="139" t="s">
        <v>86</v>
      </c>
      <c r="AY107" s="18" t="s">
        <v>163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8" t="s">
        <v>84</v>
      </c>
      <c r="BK107" s="140">
        <f>ROUND(I107*H107,2)</f>
        <v>0</v>
      </c>
      <c r="BL107" s="18" t="s">
        <v>170</v>
      </c>
      <c r="BM107" s="139" t="s">
        <v>3668</v>
      </c>
    </row>
    <row r="108" spans="2:65" s="1" customFormat="1" ht="28.8">
      <c r="B108" s="33"/>
      <c r="D108" s="141" t="s">
        <v>172</v>
      </c>
      <c r="F108" s="142" t="s">
        <v>306</v>
      </c>
      <c r="I108" s="143"/>
      <c r="L108" s="33"/>
      <c r="M108" s="144"/>
      <c r="T108" s="54"/>
      <c r="AT108" s="18" t="s">
        <v>172</v>
      </c>
      <c r="AU108" s="18" t="s">
        <v>86</v>
      </c>
    </row>
    <row r="109" spans="2:65" s="1" customFormat="1">
      <c r="B109" s="33"/>
      <c r="D109" s="145" t="s">
        <v>174</v>
      </c>
      <c r="F109" s="146" t="s">
        <v>3591</v>
      </c>
      <c r="I109" s="143"/>
      <c r="L109" s="33"/>
      <c r="M109" s="144"/>
      <c r="T109" s="54"/>
      <c r="AT109" s="18" t="s">
        <v>174</v>
      </c>
      <c r="AU109" s="18" t="s">
        <v>86</v>
      </c>
    </row>
    <row r="110" spans="2:65" s="13" customFormat="1">
      <c r="B110" s="153"/>
      <c r="D110" s="141" t="s">
        <v>176</v>
      </c>
      <c r="E110" s="154" t="s">
        <v>19</v>
      </c>
      <c r="F110" s="155" t="s">
        <v>3662</v>
      </c>
      <c r="H110" s="156">
        <v>4.3659999999999997</v>
      </c>
      <c r="I110" s="157"/>
      <c r="L110" s="153"/>
      <c r="M110" s="158"/>
      <c r="T110" s="159"/>
      <c r="AT110" s="154" t="s">
        <v>176</v>
      </c>
      <c r="AU110" s="154" t="s">
        <v>86</v>
      </c>
      <c r="AV110" s="13" t="s">
        <v>86</v>
      </c>
      <c r="AW110" s="13" t="s">
        <v>37</v>
      </c>
      <c r="AX110" s="13" t="s">
        <v>76</v>
      </c>
      <c r="AY110" s="154" t="s">
        <v>163</v>
      </c>
    </row>
    <row r="111" spans="2:65" s="13" customFormat="1">
      <c r="B111" s="153"/>
      <c r="D111" s="141" t="s">
        <v>176</v>
      </c>
      <c r="E111" s="154" t="s">
        <v>19</v>
      </c>
      <c r="F111" s="155" t="s">
        <v>3663</v>
      </c>
      <c r="H111" s="156">
        <v>6.3529999999999998</v>
      </c>
      <c r="I111" s="157"/>
      <c r="L111" s="153"/>
      <c r="M111" s="158"/>
      <c r="T111" s="159"/>
      <c r="AT111" s="154" t="s">
        <v>176</v>
      </c>
      <c r="AU111" s="154" t="s">
        <v>86</v>
      </c>
      <c r="AV111" s="13" t="s">
        <v>86</v>
      </c>
      <c r="AW111" s="13" t="s">
        <v>37</v>
      </c>
      <c r="AX111" s="13" t="s">
        <v>76</v>
      </c>
      <c r="AY111" s="154" t="s">
        <v>163</v>
      </c>
    </row>
    <row r="112" spans="2:65" s="13" customFormat="1">
      <c r="B112" s="153"/>
      <c r="D112" s="141" t="s">
        <v>176</v>
      </c>
      <c r="E112" s="154" t="s">
        <v>19</v>
      </c>
      <c r="F112" s="155" t="s">
        <v>3664</v>
      </c>
      <c r="H112" s="156">
        <v>0.63600000000000001</v>
      </c>
      <c r="I112" s="157"/>
      <c r="L112" s="153"/>
      <c r="M112" s="158"/>
      <c r="T112" s="159"/>
      <c r="AT112" s="154" t="s">
        <v>176</v>
      </c>
      <c r="AU112" s="154" t="s">
        <v>86</v>
      </c>
      <c r="AV112" s="13" t="s">
        <v>86</v>
      </c>
      <c r="AW112" s="13" t="s">
        <v>37</v>
      </c>
      <c r="AX112" s="13" t="s">
        <v>76</v>
      </c>
      <c r="AY112" s="154" t="s">
        <v>163</v>
      </c>
    </row>
    <row r="113" spans="2:51" s="13" customFormat="1">
      <c r="B113" s="153"/>
      <c r="D113" s="141" t="s">
        <v>176</v>
      </c>
      <c r="E113" s="154" t="s">
        <v>19</v>
      </c>
      <c r="F113" s="155" t="s">
        <v>3665</v>
      </c>
      <c r="H113" s="156">
        <v>6.6159999999999997</v>
      </c>
      <c r="I113" s="157"/>
      <c r="L113" s="153"/>
      <c r="M113" s="158"/>
      <c r="T113" s="159"/>
      <c r="AT113" s="154" t="s">
        <v>176</v>
      </c>
      <c r="AU113" s="154" t="s">
        <v>86</v>
      </c>
      <c r="AV113" s="13" t="s">
        <v>86</v>
      </c>
      <c r="AW113" s="13" t="s">
        <v>37</v>
      </c>
      <c r="AX113" s="13" t="s">
        <v>76</v>
      </c>
      <c r="AY113" s="154" t="s">
        <v>163</v>
      </c>
    </row>
    <row r="114" spans="2:51" s="13" customFormat="1">
      <c r="B114" s="153"/>
      <c r="D114" s="141" t="s">
        <v>176</v>
      </c>
      <c r="E114" s="154" t="s">
        <v>19</v>
      </c>
      <c r="F114" s="155" t="s">
        <v>3666</v>
      </c>
      <c r="H114" s="156">
        <v>3.706</v>
      </c>
      <c r="I114" s="157"/>
      <c r="L114" s="153"/>
      <c r="M114" s="158"/>
      <c r="T114" s="159"/>
      <c r="AT114" s="154" t="s">
        <v>176</v>
      </c>
      <c r="AU114" s="154" t="s">
        <v>86</v>
      </c>
      <c r="AV114" s="13" t="s">
        <v>86</v>
      </c>
      <c r="AW114" s="13" t="s">
        <v>37</v>
      </c>
      <c r="AX114" s="13" t="s">
        <v>76</v>
      </c>
      <c r="AY114" s="154" t="s">
        <v>163</v>
      </c>
    </row>
    <row r="115" spans="2:51" s="13" customFormat="1">
      <c r="B115" s="153"/>
      <c r="D115" s="141" t="s">
        <v>176</v>
      </c>
      <c r="E115" s="154" t="s">
        <v>19</v>
      </c>
      <c r="F115" s="155" t="s">
        <v>3667</v>
      </c>
      <c r="H115" s="156">
        <v>1.7210000000000001</v>
      </c>
      <c r="I115" s="157"/>
      <c r="L115" s="153"/>
      <c r="M115" s="158"/>
      <c r="T115" s="159"/>
      <c r="AT115" s="154" t="s">
        <v>176</v>
      </c>
      <c r="AU115" s="154" t="s">
        <v>86</v>
      </c>
      <c r="AV115" s="13" t="s">
        <v>86</v>
      </c>
      <c r="AW115" s="13" t="s">
        <v>37</v>
      </c>
      <c r="AX115" s="13" t="s">
        <v>76</v>
      </c>
      <c r="AY115" s="154" t="s">
        <v>163</v>
      </c>
    </row>
    <row r="116" spans="2:51" s="15" customFormat="1">
      <c r="B116" s="177"/>
      <c r="D116" s="141" t="s">
        <v>176</v>
      </c>
      <c r="E116" s="178" t="s">
        <v>19</v>
      </c>
      <c r="F116" s="179" t="s">
        <v>3669</v>
      </c>
      <c r="H116" s="180">
        <v>23.397999999999996</v>
      </c>
      <c r="I116" s="181"/>
      <c r="L116" s="177"/>
      <c r="M116" s="182"/>
      <c r="T116" s="183"/>
      <c r="AT116" s="178" t="s">
        <v>176</v>
      </c>
      <c r="AU116" s="178" t="s">
        <v>86</v>
      </c>
      <c r="AV116" s="15" t="s">
        <v>184</v>
      </c>
      <c r="AW116" s="15" t="s">
        <v>37</v>
      </c>
      <c r="AX116" s="15" t="s">
        <v>76</v>
      </c>
      <c r="AY116" s="178" t="s">
        <v>163</v>
      </c>
    </row>
    <row r="117" spans="2:51" s="13" customFormat="1">
      <c r="B117" s="153"/>
      <c r="D117" s="141" t="s">
        <v>176</v>
      </c>
      <c r="E117" s="154" t="s">
        <v>19</v>
      </c>
      <c r="F117" s="155" t="s">
        <v>3670</v>
      </c>
      <c r="H117" s="156">
        <v>13.96</v>
      </c>
      <c r="I117" s="157"/>
      <c r="L117" s="153"/>
      <c r="M117" s="158"/>
      <c r="T117" s="159"/>
      <c r="AT117" s="154" t="s">
        <v>176</v>
      </c>
      <c r="AU117" s="154" t="s">
        <v>86</v>
      </c>
      <c r="AV117" s="13" t="s">
        <v>86</v>
      </c>
      <c r="AW117" s="13" t="s">
        <v>37</v>
      </c>
      <c r="AX117" s="13" t="s">
        <v>76</v>
      </c>
      <c r="AY117" s="154" t="s">
        <v>163</v>
      </c>
    </row>
    <row r="118" spans="2:51" s="13" customFormat="1">
      <c r="B118" s="153"/>
      <c r="D118" s="141" t="s">
        <v>176</v>
      </c>
      <c r="E118" s="154" t="s">
        <v>19</v>
      </c>
      <c r="F118" s="155" t="s">
        <v>3671</v>
      </c>
      <c r="H118" s="156">
        <v>-3.72</v>
      </c>
      <c r="I118" s="157"/>
      <c r="L118" s="153"/>
      <c r="M118" s="158"/>
      <c r="T118" s="159"/>
      <c r="AT118" s="154" t="s">
        <v>176</v>
      </c>
      <c r="AU118" s="154" t="s">
        <v>86</v>
      </c>
      <c r="AV118" s="13" t="s">
        <v>86</v>
      </c>
      <c r="AW118" s="13" t="s">
        <v>37</v>
      </c>
      <c r="AX118" s="13" t="s">
        <v>76</v>
      </c>
      <c r="AY118" s="154" t="s">
        <v>163</v>
      </c>
    </row>
    <row r="119" spans="2:51" s="13" customFormat="1">
      <c r="B119" s="153"/>
      <c r="D119" s="141" t="s">
        <v>176</v>
      </c>
      <c r="E119" s="154" t="s">
        <v>19</v>
      </c>
      <c r="F119" s="155" t="s">
        <v>3660</v>
      </c>
      <c r="H119" s="156">
        <v>52.91</v>
      </c>
      <c r="I119" s="157"/>
      <c r="L119" s="153"/>
      <c r="M119" s="158"/>
      <c r="T119" s="159"/>
      <c r="AT119" s="154" t="s">
        <v>176</v>
      </c>
      <c r="AU119" s="154" t="s">
        <v>86</v>
      </c>
      <c r="AV119" s="13" t="s">
        <v>86</v>
      </c>
      <c r="AW119" s="13" t="s">
        <v>37</v>
      </c>
      <c r="AX119" s="13" t="s">
        <v>76</v>
      </c>
      <c r="AY119" s="154" t="s">
        <v>163</v>
      </c>
    </row>
    <row r="120" spans="2:51" s="13" customFormat="1">
      <c r="B120" s="153"/>
      <c r="D120" s="141" t="s">
        <v>176</v>
      </c>
      <c r="E120" s="154" t="s">
        <v>19</v>
      </c>
      <c r="F120" s="155" t="s">
        <v>3672</v>
      </c>
      <c r="H120" s="156">
        <v>-11.31</v>
      </c>
      <c r="I120" s="157"/>
      <c r="L120" s="153"/>
      <c r="M120" s="158"/>
      <c r="T120" s="159"/>
      <c r="AT120" s="154" t="s">
        <v>176</v>
      </c>
      <c r="AU120" s="154" t="s">
        <v>86</v>
      </c>
      <c r="AV120" s="13" t="s">
        <v>86</v>
      </c>
      <c r="AW120" s="13" t="s">
        <v>37</v>
      </c>
      <c r="AX120" s="13" t="s">
        <v>76</v>
      </c>
      <c r="AY120" s="154" t="s">
        <v>163</v>
      </c>
    </row>
    <row r="121" spans="2:51" s="15" customFormat="1">
      <c r="B121" s="177"/>
      <c r="D121" s="141" t="s">
        <v>176</v>
      </c>
      <c r="E121" s="178" t="s">
        <v>19</v>
      </c>
      <c r="F121" s="179" t="s">
        <v>3673</v>
      </c>
      <c r="H121" s="180">
        <v>51.839999999999996</v>
      </c>
      <c r="I121" s="181"/>
      <c r="L121" s="177"/>
      <c r="M121" s="182"/>
      <c r="T121" s="183"/>
      <c r="AT121" s="178" t="s">
        <v>176</v>
      </c>
      <c r="AU121" s="178" t="s">
        <v>86</v>
      </c>
      <c r="AV121" s="15" t="s">
        <v>184</v>
      </c>
      <c r="AW121" s="15" t="s">
        <v>37</v>
      </c>
      <c r="AX121" s="15" t="s">
        <v>76</v>
      </c>
      <c r="AY121" s="178" t="s">
        <v>163</v>
      </c>
    </row>
    <row r="122" spans="2:51" s="13" customFormat="1">
      <c r="B122" s="153"/>
      <c r="D122" s="141" t="s">
        <v>176</v>
      </c>
      <c r="E122" s="154" t="s">
        <v>19</v>
      </c>
      <c r="F122" s="155" t="s">
        <v>3674</v>
      </c>
      <c r="H122" s="156">
        <v>-4.0419999999999998</v>
      </c>
      <c r="I122" s="157"/>
      <c r="L122" s="153"/>
      <c r="M122" s="158"/>
      <c r="T122" s="159"/>
      <c r="AT122" s="154" t="s">
        <v>176</v>
      </c>
      <c r="AU122" s="154" t="s">
        <v>86</v>
      </c>
      <c r="AV122" s="13" t="s">
        <v>86</v>
      </c>
      <c r="AW122" s="13" t="s">
        <v>37</v>
      </c>
      <c r="AX122" s="13" t="s">
        <v>76</v>
      </c>
      <c r="AY122" s="154" t="s">
        <v>163</v>
      </c>
    </row>
    <row r="123" spans="2:51" s="13" customFormat="1">
      <c r="B123" s="153"/>
      <c r="D123" s="141" t="s">
        <v>176</v>
      </c>
      <c r="E123" s="154" t="s">
        <v>19</v>
      </c>
      <c r="F123" s="155" t="s">
        <v>3675</v>
      </c>
      <c r="H123" s="156">
        <v>-1.8</v>
      </c>
      <c r="I123" s="157"/>
      <c r="L123" s="153"/>
      <c r="M123" s="158"/>
      <c r="T123" s="159"/>
      <c r="AT123" s="154" t="s">
        <v>176</v>
      </c>
      <c r="AU123" s="154" t="s">
        <v>86</v>
      </c>
      <c r="AV123" s="13" t="s">
        <v>86</v>
      </c>
      <c r="AW123" s="13" t="s">
        <v>37</v>
      </c>
      <c r="AX123" s="13" t="s">
        <v>76</v>
      </c>
      <c r="AY123" s="154" t="s">
        <v>163</v>
      </c>
    </row>
    <row r="124" spans="2:51" s="13" customFormat="1">
      <c r="B124" s="153"/>
      <c r="D124" s="141" t="s">
        <v>176</v>
      </c>
      <c r="E124" s="154" t="s">
        <v>19</v>
      </c>
      <c r="F124" s="155" t="s">
        <v>3676</v>
      </c>
      <c r="H124" s="156">
        <v>-2.2559999999999998</v>
      </c>
      <c r="I124" s="157"/>
      <c r="L124" s="153"/>
      <c r="M124" s="158"/>
      <c r="T124" s="159"/>
      <c r="AT124" s="154" t="s">
        <v>176</v>
      </c>
      <c r="AU124" s="154" t="s">
        <v>86</v>
      </c>
      <c r="AV124" s="13" t="s">
        <v>86</v>
      </c>
      <c r="AW124" s="13" t="s">
        <v>37</v>
      </c>
      <c r="AX124" s="13" t="s">
        <v>76</v>
      </c>
      <c r="AY124" s="154" t="s">
        <v>163</v>
      </c>
    </row>
    <row r="125" spans="2:51" s="13" customFormat="1">
      <c r="B125" s="153"/>
      <c r="D125" s="141" t="s">
        <v>176</v>
      </c>
      <c r="E125" s="154" t="s">
        <v>19</v>
      </c>
      <c r="F125" s="155" t="s">
        <v>3677</v>
      </c>
      <c r="H125" s="156">
        <v>-1.4039999999999999</v>
      </c>
      <c r="I125" s="157"/>
      <c r="L125" s="153"/>
      <c r="M125" s="158"/>
      <c r="T125" s="159"/>
      <c r="AT125" s="154" t="s">
        <v>176</v>
      </c>
      <c r="AU125" s="154" t="s">
        <v>86</v>
      </c>
      <c r="AV125" s="13" t="s">
        <v>86</v>
      </c>
      <c r="AW125" s="13" t="s">
        <v>37</v>
      </c>
      <c r="AX125" s="13" t="s">
        <v>76</v>
      </c>
      <c r="AY125" s="154" t="s">
        <v>163</v>
      </c>
    </row>
    <row r="126" spans="2:51" s="15" customFormat="1">
      <c r="B126" s="177"/>
      <c r="D126" s="141" t="s">
        <v>176</v>
      </c>
      <c r="E126" s="178" t="s">
        <v>19</v>
      </c>
      <c r="F126" s="179" t="s">
        <v>657</v>
      </c>
      <c r="H126" s="180">
        <v>-9.5019999999999989</v>
      </c>
      <c r="I126" s="181"/>
      <c r="L126" s="177"/>
      <c r="M126" s="182"/>
      <c r="T126" s="183"/>
      <c r="AT126" s="178" t="s">
        <v>176</v>
      </c>
      <c r="AU126" s="178" t="s">
        <v>86</v>
      </c>
      <c r="AV126" s="15" t="s">
        <v>184</v>
      </c>
      <c r="AW126" s="15" t="s">
        <v>37</v>
      </c>
      <c r="AX126" s="15" t="s">
        <v>76</v>
      </c>
      <c r="AY126" s="178" t="s">
        <v>163</v>
      </c>
    </row>
    <row r="127" spans="2:51" s="13" customFormat="1">
      <c r="B127" s="153"/>
      <c r="D127" s="141" t="s">
        <v>176</v>
      </c>
      <c r="E127" s="154" t="s">
        <v>19</v>
      </c>
      <c r="F127" s="155" t="s">
        <v>3678</v>
      </c>
      <c r="H127" s="156">
        <v>-12.125</v>
      </c>
      <c r="I127" s="157"/>
      <c r="L127" s="153"/>
      <c r="M127" s="158"/>
      <c r="T127" s="159"/>
      <c r="AT127" s="154" t="s">
        <v>176</v>
      </c>
      <c r="AU127" s="154" t="s">
        <v>86</v>
      </c>
      <c r="AV127" s="13" t="s">
        <v>86</v>
      </c>
      <c r="AW127" s="13" t="s">
        <v>37</v>
      </c>
      <c r="AX127" s="13" t="s">
        <v>76</v>
      </c>
      <c r="AY127" s="154" t="s">
        <v>163</v>
      </c>
    </row>
    <row r="128" spans="2:51" s="13" customFormat="1">
      <c r="B128" s="153"/>
      <c r="D128" s="141" t="s">
        <v>176</v>
      </c>
      <c r="E128" s="154" t="s">
        <v>19</v>
      </c>
      <c r="F128" s="155" t="s">
        <v>3679</v>
      </c>
      <c r="H128" s="156">
        <v>-22.88</v>
      </c>
      <c r="I128" s="157"/>
      <c r="L128" s="153"/>
      <c r="M128" s="158"/>
      <c r="T128" s="159"/>
      <c r="AT128" s="154" t="s">
        <v>176</v>
      </c>
      <c r="AU128" s="154" t="s">
        <v>86</v>
      </c>
      <c r="AV128" s="13" t="s">
        <v>86</v>
      </c>
      <c r="AW128" s="13" t="s">
        <v>37</v>
      </c>
      <c r="AX128" s="13" t="s">
        <v>76</v>
      </c>
      <c r="AY128" s="154" t="s">
        <v>163</v>
      </c>
    </row>
    <row r="129" spans="2:65" s="15" customFormat="1">
      <c r="B129" s="177"/>
      <c r="D129" s="141" t="s">
        <v>176</v>
      </c>
      <c r="E129" s="178" t="s">
        <v>19</v>
      </c>
      <c r="F129" s="179" t="s">
        <v>657</v>
      </c>
      <c r="H129" s="180">
        <v>-35.004999999999995</v>
      </c>
      <c r="I129" s="181"/>
      <c r="L129" s="177"/>
      <c r="M129" s="182"/>
      <c r="T129" s="183"/>
      <c r="AT129" s="178" t="s">
        <v>176</v>
      </c>
      <c r="AU129" s="178" t="s">
        <v>86</v>
      </c>
      <c r="AV129" s="15" t="s">
        <v>184</v>
      </c>
      <c r="AW129" s="15" t="s">
        <v>37</v>
      </c>
      <c r="AX129" s="15" t="s">
        <v>76</v>
      </c>
      <c r="AY129" s="178" t="s">
        <v>163</v>
      </c>
    </row>
    <row r="130" spans="2:65" s="14" customFormat="1">
      <c r="B130" s="160"/>
      <c r="D130" s="141" t="s">
        <v>176</v>
      </c>
      <c r="E130" s="161" t="s">
        <v>19</v>
      </c>
      <c r="F130" s="162" t="s">
        <v>178</v>
      </c>
      <c r="H130" s="163">
        <v>30.731000000000005</v>
      </c>
      <c r="I130" s="164"/>
      <c r="L130" s="160"/>
      <c r="M130" s="165"/>
      <c r="T130" s="166"/>
      <c r="AT130" s="161" t="s">
        <v>176</v>
      </c>
      <c r="AU130" s="161" t="s">
        <v>86</v>
      </c>
      <c r="AV130" s="14" t="s">
        <v>170</v>
      </c>
      <c r="AW130" s="14" t="s">
        <v>37</v>
      </c>
      <c r="AX130" s="14" t="s">
        <v>84</v>
      </c>
      <c r="AY130" s="161" t="s">
        <v>163</v>
      </c>
    </row>
    <row r="131" spans="2:65" s="1" customFormat="1" ht="66.75" customHeight="1">
      <c r="B131" s="33"/>
      <c r="C131" s="128" t="s">
        <v>170</v>
      </c>
      <c r="D131" s="128" t="s">
        <v>165</v>
      </c>
      <c r="E131" s="129" t="s">
        <v>3594</v>
      </c>
      <c r="F131" s="130" t="s">
        <v>3595</v>
      </c>
      <c r="G131" s="131" t="s">
        <v>219</v>
      </c>
      <c r="H131" s="132">
        <v>35.005000000000003</v>
      </c>
      <c r="I131" s="133"/>
      <c r="J131" s="134">
        <f>ROUND(I131*H131,2)</f>
        <v>0</v>
      </c>
      <c r="K131" s="130" t="s">
        <v>3576</v>
      </c>
      <c r="L131" s="33"/>
      <c r="M131" s="135" t="s">
        <v>19</v>
      </c>
      <c r="N131" s="136" t="s">
        <v>47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170</v>
      </c>
      <c r="AT131" s="139" t="s">
        <v>165</v>
      </c>
      <c r="AU131" s="139" t="s">
        <v>86</v>
      </c>
      <c r="AY131" s="18" t="s">
        <v>163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8" t="s">
        <v>84</v>
      </c>
      <c r="BK131" s="140">
        <f>ROUND(I131*H131,2)</f>
        <v>0</v>
      </c>
      <c r="BL131" s="18" t="s">
        <v>170</v>
      </c>
      <c r="BM131" s="139" t="s">
        <v>3680</v>
      </c>
    </row>
    <row r="132" spans="2:65" s="1" customFormat="1" ht="48">
      <c r="B132" s="33"/>
      <c r="D132" s="141" t="s">
        <v>172</v>
      </c>
      <c r="F132" s="142" t="s">
        <v>3595</v>
      </c>
      <c r="I132" s="143"/>
      <c r="L132" s="33"/>
      <c r="M132" s="144"/>
      <c r="T132" s="54"/>
      <c r="AT132" s="18" t="s">
        <v>172</v>
      </c>
      <c r="AU132" s="18" t="s">
        <v>86</v>
      </c>
    </row>
    <row r="133" spans="2:65" s="1" customFormat="1">
      <c r="B133" s="33"/>
      <c r="D133" s="145" t="s">
        <v>174</v>
      </c>
      <c r="F133" s="146" t="s">
        <v>3597</v>
      </c>
      <c r="I133" s="143"/>
      <c r="L133" s="33"/>
      <c r="M133" s="144"/>
      <c r="T133" s="54"/>
      <c r="AT133" s="18" t="s">
        <v>174</v>
      </c>
      <c r="AU133" s="18" t="s">
        <v>86</v>
      </c>
    </row>
    <row r="134" spans="2:65" s="13" customFormat="1">
      <c r="B134" s="153"/>
      <c r="D134" s="141" t="s">
        <v>176</v>
      </c>
      <c r="E134" s="154" t="s">
        <v>19</v>
      </c>
      <c r="F134" s="155" t="s">
        <v>3681</v>
      </c>
      <c r="H134" s="156">
        <v>12.125</v>
      </c>
      <c r="I134" s="157"/>
      <c r="L134" s="153"/>
      <c r="M134" s="158"/>
      <c r="T134" s="159"/>
      <c r="AT134" s="154" t="s">
        <v>176</v>
      </c>
      <c r="AU134" s="154" t="s">
        <v>86</v>
      </c>
      <c r="AV134" s="13" t="s">
        <v>86</v>
      </c>
      <c r="AW134" s="13" t="s">
        <v>37</v>
      </c>
      <c r="AX134" s="13" t="s">
        <v>76</v>
      </c>
      <c r="AY134" s="154" t="s">
        <v>163</v>
      </c>
    </row>
    <row r="135" spans="2:65" s="13" customFormat="1">
      <c r="B135" s="153"/>
      <c r="D135" s="141" t="s">
        <v>176</v>
      </c>
      <c r="E135" s="154" t="s">
        <v>19</v>
      </c>
      <c r="F135" s="155" t="s">
        <v>3682</v>
      </c>
      <c r="H135" s="156">
        <v>22.88</v>
      </c>
      <c r="I135" s="157"/>
      <c r="L135" s="153"/>
      <c r="M135" s="158"/>
      <c r="T135" s="159"/>
      <c r="AT135" s="154" t="s">
        <v>176</v>
      </c>
      <c r="AU135" s="154" t="s">
        <v>86</v>
      </c>
      <c r="AV135" s="13" t="s">
        <v>86</v>
      </c>
      <c r="AW135" s="13" t="s">
        <v>37</v>
      </c>
      <c r="AX135" s="13" t="s">
        <v>76</v>
      </c>
      <c r="AY135" s="154" t="s">
        <v>163</v>
      </c>
    </row>
    <row r="136" spans="2:65" s="14" customFormat="1">
      <c r="B136" s="160"/>
      <c r="D136" s="141" t="s">
        <v>176</v>
      </c>
      <c r="E136" s="161" t="s">
        <v>19</v>
      </c>
      <c r="F136" s="162" t="s">
        <v>178</v>
      </c>
      <c r="H136" s="163">
        <v>35.004999999999995</v>
      </c>
      <c r="I136" s="164"/>
      <c r="L136" s="160"/>
      <c r="M136" s="165"/>
      <c r="T136" s="166"/>
      <c r="AT136" s="161" t="s">
        <v>176</v>
      </c>
      <c r="AU136" s="161" t="s">
        <v>86</v>
      </c>
      <c r="AV136" s="14" t="s">
        <v>170</v>
      </c>
      <c r="AW136" s="14" t="s">
        <v>37</v>
      </c>
      <c r="AX136" s="14" t="s">
        <v>84</v>
      </c>
      <c r="AY136" s="161" t="s">
        <v>163</v>
      </c>
    </row>
    <row r="137" spans="2:65" s="1" customFormat="1" ht="16.5" customHeight="1">
      <c r="B137" s="33"/>
      <c r="C137" s="167" t="s">
        <v>199</v>
      </c>
      <c r="D137" s="167" t="s">
        <v>323</v>
      </c>
      <c r="E137" s="168" t="s">
        <v>3599</v>
      </c>
      <c r="F137" s="169" t="s">
        <v>3600</v>
      </c>
      <c r="G137" s="170" t="s">
        <v>277</v>
      </c>
      <c r="H137" s="171">
        <v>19.399999999999999</v>
      </c>
      <c r="I137" s="172"/>
      <c r="J137" s="173">
        <f>ROUND(I137*H137,2)</f>
        <v>0</v>
      </c>
      <c r="K137" s="169" t="s">
        <v>169</v>
      </c>
      <c r="L137" s="174"/>
      <c r="M137" s="175" t="s">
        <v>19</v>
      </c>
      <c r="N137" s="176" t="s">
        <v>47</v>
      </c>
      <c r="P137" s="137">
        <f>O137*H137</f>
        <v>0</v>
      </c>
      <c r="Q137" s="137">
        <v>1</v>
      </c>
      <c r="R137" s="137">
        <f>Q137*H137</f>
        <v>19.399999999999999</v>
      </c>
      <c r="S137" s="137">
        <v>0</v>
      </c>
      <c r="T137" s="138">
        <f>S137*H137</f>
        <v>0</v>
      </c>
      <c r="AR137" s="139" t="s">
        <v>225</v>
      </c>
      <c r="AT137" s="139" t="s">
        <v>323</v>
      </c>
      <c r="AU137" s="139" t="s">
        <v>86</v>
      </c>
      <c r="AY137" s="18" t="s">
        <v>163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8" t="s">
        <v>84</v>
      </c>
      <c r="BK137" s="140">
        <f>ROUND(I137*H137,2)</f>
        <v>0</v>
      </c>
      <c r="BL137" s="18" t="s">
        <v>170</v>
      </c>
      <c r="BM137" s="139" t="s">
        <v>3683</v>
      </c>
    </row>
    <row r="138" spans="2:65" s="1" customFormat="1">
      <c r="B138" s="33"/>
      <c r="D138" s="141" t="s">
        <v>172</v>
      </c>
      <c r="F138" s="142" t="s">
        <v>3600</v>
      </c>
      <c r="I138" s="143"/>
      <c r="L138" s="33"/>
      <c r="M138" s="144"/>
      <c r="T138" s="54"/>
      <c r="AT138" s="18" t="s">
        <v>172</v>
      </c>
      <c r="AU138" s="18" t="s">
        <v>86</v>
      </c>
    </row>
    <row r="139" spans="2:65" s="13" customFormat="1">
      <c r="B139" s="153"/>
      <c r="D139" s="141" t="s">
        <v>176</v>
      </c>
      <c r="E139" s="154" t="s">
        <v>19</v>
      </c>
      <c r="F139" s="155" t="s">
        <v>3681</v>
      </c>
      <c r="H139" s="156">
        <v>12.125</v>
      </c>
      <c r="I139" s="157"/>
      <c r="L139" s="153"/>
      <c r="M139" s="158"/>
      <c r="T139" s="159"/>
      <c r="AT139" s="154" t="s">
        <v>176</v>
      </c>
      <c r="AU139" s="154" t="s">
        <v>86</v>
      </c>
      <c r="AV139" s="13" t="s">
        <v>86</v>
      </c>
      <c r="AW139" s="13" t="s">
        <v>37</v>
      </c>
      <c r="AX139" s="13" t="s">
        <v>76</v>
      </c>
      <c r="AY139" s="154" t="s">
        <v>163</v>
      </c>
    </row>
    <row r="140" spans="2:65" s="14" customFormat="1">
      <c r="B140" s="160"/>
      <c r="D140" s="141" t="s">
        <v>176</v>
      </c>
      <c r="E140" s="161" t="s">
        <v>19</v>
      </c>
      <c r="F140" s="162" t="s">
        <v>178</v>
      </c>
      <c r="H140" s="163">
        <v>12.125</v>
      </c>
      <c r="I140" s="164"/>
      <c r="L140" s="160"/>
      <c r="M140" s="165"/>
      <c r="T140" s="166"/>
      <c r="AT140" s="161" t="s">
        <v>176</v>
      </c>
      <c r="AU140" s="161" t="s">
        <v>86</v>
      </c>
      <c r="AV140" s="14" t="s">
        <v>170</v>
      </c>
      <c r="AW140" s="14" t="s">
        <v>37</v>
      </c>
      <c r="AX140" s="14" t="s">
        <v>76</v>
      </c>
      <c r="AY140" s="161" t="s">
        <v>163</v>
      </c>
    </row>
    <row r="141" spans="2:65" s="13" customFormat="1">
      <c r="B141" s="153"/>
      <c r="D141" s="141" t="s">
        <v>176</v>
      </c>
      <c r="E141" s="154" t="s">
        <v>19</v>
      </c>
      <c r="F141" s="155" t="s">
        <v>3684</v>
      </c>
      <c r="H141" s="156">
        <v>19.399999999999999</v>
      </c>
      <c r="I141" s="157"/>
      <c r="L141" s="153"/>
      <c r="M141" s="158"/>
      <c r="T141" s="159"/>
      <c r="AT141" s="154" t="s">
        <v>176</v>
      </c>
      <c r="AU141" s="154" t="s">
        <v>86</v>
      </c>
      <c r="AV141" s="13" t="s">
        <v>86</v>
      </c>
      <c r="AW141" s="13" t="s">
        <v>37</v>
      </c>
      <c r="AX141" s="13" t="s">
        <v>84</v>
      </c>
      <c r="AY141" s="154" t="s">
        <v>163</v>
      </c>
    </row>
    <row r="142" spans="2:65" s="1" customFormat="1" ht="16.5" customHeight="1">
      <c r="B142" s="33"/>
      <c r="C142" s="167" t="s">
        <v>207</v>
      </c>
      <c r="D142" s="167" t="s">
        <v>323</v>
      </c>
      <c r="E142" s="168" t="s">
        <v>3685</v>
      </c>
      <c r="F142" s="169" t="s">
        <v>3686</v>
      </c>
      <c r="G142" s="170" t="s">
        <v>277</v>
      </c>
      <c r="H142" s="171">
        <v>36.607999999999997</v>
      </c>
      <c r="I142" s="172"/>
      <c r="J142" s="173">
        <f>ROUND(I142*H142,2)</f>
        <v>0</v>
      </c>
      <c r="K142" s="169" t="s">
        <v>169</v>
      </c>
      <c r="L142" s="174"/>
      <c r="M142" s="175" t="s">
        <v>19</v>
      </c>
      <c r="N142" s="176" t="s">
        <v>47</v>
      </c>
      <c r="P142" s="137">
        <f>O142*H142</f>
        <v>0</v>
      </c>
      <c r="Q142" s="137">
        <v>1</v>
      </c>
      <c r="R142" s="137">
        <f>Q142*H142</f>
        <v>36.607999999999997</v>
      </c>
      <c r="S142" s="137">
        <v>0</v>
      </c>
      <c r="T142" s="138">
        <f>S142*H142</f>
        <v>0</v>
      </c>
      <c r="AR142" s="139" t="s">
        <v>225</v>
      </c>
      <c r="AT142" s="139" t="s">
        <v>323</v>
      </c>
      <c r="AU142" s="139" t="s">
        <v>86</v>
      </c>
      <c r="AY142" s="18" t="s">
        <v>163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8" t="s">
        <v>84</v>
      </c>
      <c r="BK142" s="140">
        <f>ROUND(I142*H142,2)</f>
        <v>0</v>
      </c>
      <c r="BL142" s="18" t="s">
        <v>170</v>
      </c>
      <c r="BM142" s="139" t="s">
        <v>3687</v>
      </c>
    </row>
    <row r="143" spans="2:65" s="1" customFormat="1">
      <c r="B143" s="33"/>
      <c r="D143" s="141" t="s">
        <v>172</v>
      </c>
      <c r="F143" s="142" t="s">
        <v>3686</v>
      </c>
      <c r="I143" s="143"/>
      <c r="L143" s="33"/>
      <c r="M143" s="144"/>
      <c r="T143" s="54"/>
      <c r="AT143" s="18" t="s">
        <v>172</v>
      </c>
      <c r="AU143" s="18" t="s">
        <v>86</v>
      </c>
    </row>
    <row r="144" spans="2:65" s="13" customFormat="1">
      <c r="B144" s="153"/>
      <c r="D144" s="141" t="s">
        <v>176</v>
      </c>
      <c r="E144" s="154" t="s">
        <v>19</v>
      </c>
      <c r="F144" s="155" t="s">
        <v>3688</v>
      </c>
      <c r="H144" s="156">
        <v>22.88</v>
      </c>
      <c r="I144" s="157"/>
      <c r="L144" s="153"/>
      <c r="M144" s="158"/>
      <c r="T144" s="159"/>
      <c r="AT144" s="154" t="s">
        <v>176</v>
      </c>
      <c r="AU144" s="154" t="s">
        <v>86</v>
      </c>
      <c r="AV144" s="13" t="s">
        <v>86</v>
      </c>
      <c r="AW144" s="13" t="s">
        <v>37</v>
      </c>
      <c r="AX144" s="13" t="s">
        <v>76</v>
      </c>
      <c r="AY144" s="154" t="s">
        <v>163</v>
      </c>
    </row>
    <row r="145" spans="2:65" s="14" customFormat="1">
      <c r="B145" s="160"/>
      <c r="D145" s="141" t="s">
        <v>176</v>
      </c>
      <c r="E145" s="161" t="s">
        <v>19</v>
      </c>
      <c r="F145" s="162" t="s">
        <v>178</v>
      </c>
      <c r="H145" s="163">
        <v>22.88</v>
      </c>
      <c r="I145" s="164"/>
      <c r="L145" s="160"/>
      <c r="M145" s="165"/>
      <c r="T145" s="166"/>
      <c r="AT145" s="161" t="s">
        <v>176</v>
      </c>
      <c r="AU145" s="161" t="s">
        <v>86</v>
      </c>
      <c r="AV145" s="14" t="s">
        <v>170</v>
      </c>
      <c r="AW145" s="14" t="s">
        <v>37</v>
      </c>
      <c r="AX145" s="14" t="s">
        <v>76</v>
      </c>
      <c r="AY145" s="161" t="s">
        <v>163</v>
      </c>
    </row>
    <row r="146" spans="2:65" s="13" customFormat="1">
      <c r="B146" s="153"/>
      <c r="D146" s="141" t="s">
        <v>176</v>
      </c>
      <c r="E146" s="154" t="s">
        <v>19</v>
      </c>
      <c r="F146" s="155" t="s">
        <v>3689</v>
      </c>
      <c r="H146" s="156">
        <v>36.607999999999997</v>
      </c>
      <c r="I146" s="157"/>
      <c r="L146" s="153"/>
      <c r="M146" s="158"/>
      <c r="T146" s="159"/>
      <c r="AT146" s="154" t="s">
        <v>176</v>
      </c>
      <c r="AU146" s="154" t="s">
        <v>86</v>
      </c>
      <c r="AV146" s="13" t="s">
        <v>86</v>
      </c>
      <c r="AW146" s="13" t="s">
        <v>37</v>
      </c>
      <c r="AX146" s="13" t="s">
        <v>84</v>
      </c>
      <c r="AY146" s="154" t="s">
        <v>163</v>
      </c>
    </row>
    <row r="147" spans="2:65" s="1" customFormat="1" ht="33" customHeight="1">
      <c r="B147" s="33"/>
      <c r="C147" s="128" t="s">
        <v>216</v>
      </c>
      <c r="D147" s="128" t="s">
        <v>165</v>
      </c>
      <c r="E147" s="129" t="s">
        <v>330</v>
      </c>
      <c r="F147" s="130" t="s">
        <v>333</v>
      </c>
      <c r="G147" s="131" t="s">
        <v>187</v>
      </c>
      <c r="H147" s="132">
        <v>26.945</v>
      </c>
      <c r="I147" s="133"/>
      <c r="J147" s="134">
        <f>ROUND(I147*H147,2)</f>
        <v>0</v>
      </c>
      <c r="K147" s="130" t="s">
        <v>3576</v>
      </c>
      <c r="L147" s="33"/>
      <c r="M147" s="135" t="s">
        <v>19</v>
      </c>
      <c r="N147" s="136" t="s">
        <v>47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170</v>
      </c>
      <c r="AT147" s="139" t="s">
        <v>165</v>
      </c>
      <c r="AU147" s="139" t="s">
        <v>86</v>
      </c>
      <c r="AY147" s="18" t="s">
        <v>163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8" t="s">
        <v>84</v>
      </c>
      <c r="BK147" s="140">
        <f>ROUND(I147*H147,2)</f>
        <v>0</v>
      </c>
      <c r="BL147" s="18" t="s">
        <v>170</v>
      </c>
      <c r="BM147" s="139" t="s">
        <v>3690</v>
      </c>
    </row>
    <row r="148" spans="2:65" s="1" customFormat="1" ht="19.2">
      <c r="B148" s="33"/>
      <c r="D148" s="141" t="s">
        <v>172</v>
      </c>
      <c r="F148" s="142" t="s">
        <v>333</v>
      </c>
      <c r="I148" s="143"/>
      <c r="L148" s="33"/>
      <c r="M148" s="144"/>
      <c r="T148" s="54"/>
      <c r="AT148" s="18" t="s">
        <v>172</v>
      </c>
      <c r="AU148" s="18" t="s">
        <v>86</v>
      </c>
    </row>
    <row r="149" spans="2:65" s="1" customFormat="1">
      <c r="B149" s="33"/>
      <c r="D149" s="145" t="s">
        <v>174</v>
      </c>
      <c r="F149" s="146" t="s">
        <v>3604</v>
      </c>
      <c r="I149" s="143"/>
      <c r="L149" s="33"/>
      <c r="M149" s="144"/>
      <c r="T149" s="54"/>
      <c r="AT149" s="18" t="s">
        <v>174</v>
      </c>
      <c r="AU149" s="18" t="s">
        <v>86</v>
      </c>
    </row>
    <row r="150" spans="2:65" s="13" customFormat="1">
      <c r="B150" s="153"/>
      <c r="D150" s="141" t="s">
        <v>176</v>
      </c>
      <c r="E150" s="154" t="s">
        <v>19</v>
      </c>
      <c r="F150" s="155" t="s">
        <v>3691</v>
      </c>
      <c r="H150" s="156">
        <v>26.945</v>
      </c>
      <c r="I150" s="157"/>
      <c r="L150" s="153"/>
      <c r="M150" s="158"/>
      <c r="T150" s="159"/>
      <c r="AT150" s="154" t="s">
        <v>176</v>
      </c>
      <c r="AU150" s="154" t="s">
        <v>86</v>
      </c>
      <c r="AV150" s="13" t="s">
        <v>86</v>
      </c>
      <c r="AW150" s="13" t="s">
        <v>37</v>
      </c>
      <c r="AX150" s="13" t="s">
        <v>76</v>
      </c>
      <c r="AY150" s="154" t="s">
        <v>163</v>
      </c>
    </row>
    <row r="151" spans="2:65" s="14" customFormat="1">
      <c r="B151" s="160"/>
      <c r="D151" s="141" t="s">
        <v>176</v>
      </c>
      <c r="E151" s="161" t="s">
        <v>19</v>
      </c>
      <c r="F151" s="162" t="s">
        <v>178</v>
      </c>
      <c r="H151" s="163">
        <v>26.945</v>
      </c>
      <c r="I151" s="164"/>
      <c r="L151" s="160"/>
      <c r="M151" s="165"/>
      <c r="T151" s="166"/>
      <c r="AT151" s="161" t="s">
        <v>176</v>
      </c>
      <c r="AU151" s="161" t="s">
        <v>86</v>
      </c>
      <c r="AV151" s="14" t="s">
        <v>170</v>
      </c>
      <c r="AW151" s="14" t="s">
        <v>37</v>
      </c>
      <c r="AX151" s="14" t="s">
        <v>84</v>
      </c>
      <c r="AY151" s="161" t="s">
        <v>163</v>
      </c>
    </row>
    <row r="152" spans="2:65" s="1" customFormat="1" ht="37.799999999999997" customHeight="1">
      <c r="B152" s="33"/>
      <c r="C152" s="128" t="s">
        <v>225</v>
      </c>
      <c r="D152" s="128" t="s">
        <v>165</v>
      </c>
      <c r="E152" s="129" t="s">
        <v>3606</v>
      </c>
      <c r="F152" s="130" t="s">
        <v>3607</v>
      </c>
      <c r="G152" s="131" t="s">
        <v>187</v>
      </c>
      <c r="H152" s="132">
        <v>26.945</v>
      </c>
      <c r="I152" s="133"/>
      <c r="J152" s="134">
        <f>ROUND(I152*H152,2)</f>
        <v>0</v>
      </c>
      <c r="K152" s="130" t="s">
        <v>3576</v>
      </c>
      <c r="L152" s="33"/>
      <c r="M152" s="135" t="s">
        <v>19</v>
      </c>
      <c r="N152" s="136" t="s">
        <v>47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170</v>
      </c>
      <c r="AT152" s="139" t="s">
        <v>165</v>
      </c>
      <c r="AU152" s="139" t="s">
        <v>86</v>
      </c>
      <c r="AY152" s="18" t="s">
        <v>163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8" t="s">
        <v>84</v>
      </c>
      <c r="BK152" s="140">
        <f>ROUND(I152*H152,2)</f>
        <v>0</v>
      </c>
      <c r="BL152" s="18" t="s">
        <v>170</v>
      </c>
      <c r="BM152" s="139" t="s">
        <v>3692</v>
      </c>
    </row>
    <row r="153" spans="2:65" s="1" customFormat="1" ht="28.8">
      <c r="B153" s="33"/>
      <c r="D153" s="141" t="s">
        <v>172</v>
      </c>
      <c r="F153" s="142" t="s">
        <v>3607</v>
      </c>
      <c r="I153" s="143"/>
      <c r="L153" s="33"/>
      <c r="M153" s="144"/>
      <c r="T153" s="54"/>
      <c r="AT153" s="18" t="s">
        <v>172</v>
      </c>
      <c r="AU153" s="18" t="s">
        <v>86</v>
      </c>
    </row>
    <row r="154" spans="2:65" s="1" customFormat="1">
      <c r="B154" s="33"/>
      <c r="D154" s="145" t="s">
        <v>174</v>
      </c>
      <c r="F154" s="146" t="s">
        <v>3609</v>
      </c>
      <c r="I154" s="143"/>
      <c r="L154" s="33"/>
      <c r="M154" s="144"/>
      <c r="T154" s="54"/>
      <c r="AT154" s="18" t="s">
        <v>174</v>
      </c>
      <c r="AU154" s="18" t="s">
        <v>86</v>
      </c>
    </row>
    <row r="155" spans="2:65" s="13" customFormat="1">
      <c r="B155" s="153"/>
      <c r="D155" s="141" t="s">
        <v>176</v>
      </c>
      <c r="E155" s="154" t="s">
        <v>19</v>
      </c>
      <c r="F155" s="155" t="s">
        <v>3693</v>
      </c>
      <c r="H155" s="156">
        <v>26.945</v>
      </c>
      <c r="I155" s="157"/>
      <c r="L155" s="153"/>
      <c r="M155" s="158"/>
      <c r="T155" s="159"/>
      <c r="AT155" s="154" t="s">
        <v>176</v>
      </c>
      <c r="AU155" s="154" t="s">
        <v>86</v>
      </c>
      <c r="AV155" s="13" t="s">
        <v>86</v>
      </c>
      <c r="AW155" s="13" t="s">
        <v>37</v>
      </c>
      <c r="AX155" s="13" t="s">
        <v>76</v>
      </c>
      <c r="AY155" s="154" t="s">
        <v>163</v>
      </c>
    </row>
    <row r="156" spans="2:65" s="14" customFormat="1">
      <c r="B156" s="160"/>
      <c r="D156" s="141" t="s">
        <v>176</v>
      </c>
      <c r="E156" s="161" t="s">
        <v>19</v>
      </c>
      <c r="F156" s="162" t="s">
        <v>178</v>
      </c>
      <c r="H156" s="163">
        <v>26.945</v>
      </c>
      <c r="I156" s="164"/>
      <c r="L156" s="160"/>
      <c r="M156" s="165"/>
      <c r="T156" s="166"/>
      <c r="AT156" s="161" t="s">
        <v>176</v>
      </c>
      <c r="AU156" s="161" t="s">
        <v>86</v>
      </c>
      <c r="AV156" s="14" t="s">
        <v>170</v>
      </c>
      <c r="AW156" s="14" t="s">
        <v>37</v>
      </c>
      <c r="AX156" s="14" t="s">
        <v>84</v>
      </c>
      <c r="AY156" s="161" t="s">
        <v>163</v>
      </c>
    </row>
    <row r="157" spans="2:65" s="1" customFormat="1" ht="16.5" customHeight="1">
      <c r="B157" s="33"/>
      <c r="C157" s="167" t="s">
        <v>236</v>
      </c>
      <c r="D157" s="167" t="s">
        <v>323</v>
      </c>
      <c r="E157" s="168" t="s">
        <v>3611</v>
      </c>
      <c r="F157" s="169" t="s">
        <v>3612</v>
      </c>
      <c r="G157" s="170" t="s">
        <v>326</v>
      </c>
      <c r="H157" s="171">
        <v>0.40400000000000003</v>
      </c>
      <c r="I157" s="172"/>
      <c r="J157" s="173">
        <f>ROUND(I157*H157,2)</f>
        <v>0</v>
      </c>
      <c r="K157" s="169" t="s">
        <v>169</v>
      </c>
      <c r="L157" s="174"/>
      <c r="M157" s="175" t="s">
        <v>19</v>
      </c>
      <c r="N157" s="176" t="s">
        <v>47</v>
      </c>
      <c r="P157" s="137">
        <f>O157*H157</f>
        <v>0</v>
      </c>
      <c r="Q157" s="137">
        <v>1E-3</v>
      </c>
      <c r="R157" s="137">
        <f>Q157*H157</f>
        <v>4.0400000000000001E-4</v>
      </c>
      <c r="S157" s="137">
        <v>0</v>
      </c>
      <c r="T157" s="138">
        <f>S157*H157</f>
        <v>0</v>
      </c>
      <c r="AR157" s="139" t="s">
        <v>225</v>
      </c>
      <c r="AT157" s="139" t="s">
        <v>323</v>
      </c>
      <c r="AU157" s="139" t="s">
        <v>86</v>
      </c>
      <c r="AY157" s="18" t="s">
        <v>163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8" t="s">
        <v>84</v>
      </c>
      <c r="BK157" s="140">
        <f>ROUND(I157*H157,2)</f>
        <v>0</v>
      </c>
      <c r="BL157" s="18" t="s">
        <v>170</v>
      </c>
      <c r="BM157" s="139" t="s">
        <v>3694</v>
      </c>
    </row>
    <row r="158" spans="2:65" s="1" customFormat="1">
      <c r="B158" s="33"/>
      <c r="D158" s="141" t="s">
        <v>172</v>
      </c>
      <c r="F158" s="142" t="s">
        <v>3612</v>
      </c>
      <c r="I158" s="143"/>
      <c r="L158" s="33"/>
      <c r="M158" s="144"/>
      <c r="T158" s="54"/>
      <c r="AT158" s="18" t="s">
        <v>172</v>
      </c>
      <c r="AU158" s="18" t="s">
        <v>86</v>
      </c>
    </row>
    <row r="159" spans="2:65" s="13" customFormat="1">
      <c r="B159" s="153"/>
      <c r="D159" s="141" t="s">
        <v>176</v>
      </c>
      <c r="E159" s="154" t="s">
        <v>19</v>
      </c>
      <c r="F159" s="155" t="s">
        <v>3695</v>
      </c>
      <c r="H159" s="156">
        <v>0.40400000000000003</v>
      </c>
      <c r="I159" s="157"/>
      <c r="L159" s="153"/>
      <c r="M159" s="158"/>
      <c r="T159" s="159"/>
      <c r="AT159" s="154" t="s">
        <v>176</v>
      </c>
      <c r="AU159" s="154" t="s">
        <v>86</v>
      </c>
      <c r="AV159" s="13" t="s">
        <v>86</v>
      </c>
      <c r="AW159" s="13" t="s">
        <v>37</v>
      </c>
      <c r="AX159" s="13" t="s">
        <v>84</v>
      </c>
      <c r="AY159" s="154" t="s">
        <v>163</v>
      </c>
    </row>
    <row r="160" spans="2:65" s="11" customFormat="1" ht="22.8" customHeight="1">
      <c r="B160" s="116"/>
      <c r="D160" s="117" t="s">
        <v>75</v>
      </c>
      <c r="E160" s="126" t="s">
        <v>86</v>
      </c>
      <c r="F160" s="126" t="s">
        <v>381</v>
      </c>
      <c r="I160" s="119"/>
      <c r="J160" s="127">
        <f>BK160</f>
        <v>0</v>
      </c>
      <c r="L160" s="116"/>
      <c r="M160" s="121"/>
      <c r="P160" s="122">
        <f>SUM(P161:P189)</f>
        <v>0</v>
      </c>
      <c r="R160" s="122">
        <f>SUM(R161:R189)</f>
        <v>3.2692905000000003</v>
      </c>
      <c r="T160" s="123">
        <f>SUM(T161:T189)</f>
        <v>0</v>
      </c>
      <c r="AR160" s="117" t="s">
        <v>84</v>
      </c>
      <c r="AT160" s="124" t="s">
        <v>75</v>
      </c>
      <c r="AU160" s="124" t="s">
        <v>84</v>
      </c>
      <c r="AY160" s="117" t="s">
        <v>163</v>
      </c>
      <c r="BK160" s="125">
        <f>SUM(BK161:BK189)</f>
        <v>0</v>
      </c>
    </row>
    <row r="161" spans="2:65" s="1" customFormat="1" ht="37.799999999999997" customHeight="1">
      <c r="B161" s="33"/>
      <c r="C161" s="128" t="s">
        <v>248</v>
      </c>
      <c r="D161" s="128" t="s">
        <v>165</v>
      </c>
      <c r="E161" s="129" t="s">
        <v>3696</v>
      </c>
      <c r="F161" s="130" t="s">
        <v>3697</v>
      </c>
      <c r="G161" s="131" t="s">
        <v>187</v>
      </c>
      <c r="H161" s="132">
        <v>1</v>
      </c>
      <c r="I161" s="133"/>
      <c r="J161" s="134">
        <f>ROUND(I161*H161,2)</f>
        <v>0</v>
      </c>
      <c r="K161" s="130" t="s">
        <v>169</v>
      </c>
      <c r="L161" s="33"/>
      <c r="M161" s="135" t="s">
        <v>19</v>
      </c>
      <c r="N161" s="136" t="s">
        <v>47</v>
      </c>
      <c r="P161" s="137">
        <f>O161*H161</f>
        <v>0</v>
      </c>
      <c r="Q161" s="137">
        <v>1E-4</v>
      </c>
      <c r="R161" s="137">
        <f>Q161*H161</f>
        <v>1E-4</v>
      </c>
      <c r="S161" s="137">
        <v>0</v>
      </c>
      <c r="T161" s="138">
        <f>S161*H161</f>
        <v>0</v>
      </c>
      <c r="AR161" s="139" t="s">
        <v>170</v>
      </c>
      <c r="AT161" s="139" t="s">
        <v>165</v>
      </c>
      <c r="AU161" s="139" t="s">
        <v>86</v>
      </c>
      <c r="AY161" s="18" t="s">
        <v>163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8" t="s">
        <v>84</v>
      </c>
      <c r="BK161" s="140">
        <f>ROUND(I161*H161,2)</f>
        <v>0</v>
      </c>
      <c r="BL161" s="18" t="s">
        <v>170</v>
      </c>
      <c r="BM161" s="139" t="s">
        <v>3698</v>
      </c>
    </row>
    <row r="162" spans="2:65" s="1" customFormat="1" ht="28.8">
      <c r="B162" s="33"/>
      <c r="D162" s="141" t="s">
        <v>172</v>
      </c>
      <c r="F162" s="142" t="s">
        <v>3697</v>
      </c>
      <c r="I162" s="143"/>
      <c r="L162" s="33"/>
      <c r="M162" s="144"/>
      <c r="T162" s="54"/>
      <c r="AT162" s="18" t="s">
        <v>172</v>
      </c>
      <c r="AU162" s="18" t="s">
        <v>86</v>
      </c>
    </row>
    <row r="163" spans="2:65" s="1" customFormat="1">
      <c r="B163" s="33"/>
      <c r="D163" s="145" t="s">
        <v>174</v>
      </c>
      <c r="F163" s="146" t="s">
        <v>3699</v>
      </c>
      <c r="I163" s="143"/>
      <c r="L163" s="33"/>
      <c r="M163" s="144"/>
      <c r="T163" s="54"/>
      <c r="AT163" s="18" t="s">
        <v>174</v>
      </c>
      <c r="AU163" s="18" t="s">
        <v>86</v>
      </c>
    </row>
    <row r="164" spans="2:65" s="13" customFormat="1">
      <c r="B164" s="153"/>
      <c r="D164" s="141" t="s">
        <v>176</v>
      </c>
      <c r="E164" s="154" t="s">
        <v>19</v>
      </c>
      <c r="F164" s="155" t="s">
        <v>84</v>
      </c>
      <c r="H164" s="156">
        <v>1</v>
      </c>
      <c r="I164" s="157"/>
      <c r="L164" s="153"/>
      <c r="M164" s="158"/>
      <c r="T164" s="159"/>
      <c r="AT164" s="154" t="s">
        <v>176</v>
      </c>
      <c r="AU164" s="154" t="s">
        <v>86</v>
      </c>
      <c r="AV164" s="13" t="s">
        <v>86</v>
      </c>
      <c r="AW164" s="13" t="s">
        <v>37</v>
      </c>
      <c r="AX164" s="13" t="s">
        <v>76</v>
      </c>
      <c r="AY164" s="154" t="s">
        <v>163</v>
      </c>
    </row>
    <row r="165" spans="2:65" s="14" customFormat="1">
      <c r="B165" s="160"/>
      <c r="D165" s="141" t="s">
        <v>176</v>
      </c>
      <c r="E165" s="161" t="s">
        <v>19</v>
      </c>
      <c r="F165" s="162" t="s">
        <v>178</v>
      </c>
      <c r="H165" s="163">
        <v>1</v>
      </c>
      <c r="I165" s="164"/>
      <c r="L165" s="160"/>
      <c r="M165" s="165"/>
      <c r="T165" s="166"/>
      <c r="AT165" s="161" t="s">
        <v>176</v>
      </c>
      <c r="AU165" s="161" t="s">
        <v>86</v>
      </c>
      <c r="AV165" s="14" t="s">
        <v>170</v>
      </c>
      <c r="AW165" s="14" t="s">
        <v>37</v>
      </c>
      <c r="AX165" s="14" t="s">
        <v>84</v>
      </c>
      <c r="AY165" s="161" t="s">
        <v>163</v>
      </c>
    </row>
    <row r="166" spans="2:65" s="1" customFormat="1" ht="24.15" customHeight="1">
      <c r="B166" s="33"/>
      <c r="C166" s="167" t="s">
        <v>256</v>
      </c>
      <c r="D166" s="167" t="s">
        <v>323</v>
      </c>
      <c r="E166" s="168" t="s">
        <v>3700</v>
      </c>
      <c r="F166" s="169" t="s">
        <v>3701</v>
      </c>
      <c r="G166" s="170" t="s">
        <v>187</v>
      </c>
      <c r="H166" s="171">
        <v>1.1850000000000001</v>
      </c>
      <c r="I166" s="172"/>
      <c r="J166" s="173">
        <f>ROUND(I166*H166,2)</f>
        <v>0</v>
      </c>
      <c r="K166" s="169" t="s">
        <v>169</v>
      </c>
      <c r="L166" s="174"/>
      <c r="M166" s="175" t="s">
        <v>19</v>
      </c>
      <c r="N166" s="176" t="s">
        <v>47</v>
      </c>
      <c r="P166" s="137">
        <f>O166*H166</f>
        <v>0</v>
      </c>
      <c r="Q166" s="137">
        <v>2.9999999999999997E-4</v>
      </c>
      <c r="R166" s="137">
        <f>Q166*H166</f>
        <v>3.5549999999999997E-4</v>
      </c>
      <c r="S166" s="137">
        <v>0</v>
      </c>
      <c r="T166" s="138">
        <f>S166*H166</f>
        <v>0</v>
      </c>
      <c r="AR166" s="139" t="s">
        <v>225</v>
      </c>
      <c r="AT166" s="139" t="s">
        <v>323</v>
      </c>
      <c r="AU166" s="139" t="s">
        <v>86</v>
      </c>
      <c r="AY166" s="18" t="s">
        <v>163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8" t="s">
        <v>84</v>
      </c>
      <c r="BK166" s="140">
        <f>ROUND(I166*H166,2)</f>
        <v>0</v>
      </c>
      <c r="BL166" s="18" t="s">
        <v>170</v>
      </c>
      <c r="BM166" s="139" t="s">
        <v>3702</v>
      </c>
    </row>
    <row r="167" spans="2:65" s="1" customFormat="1" ht="19.2">
      <c r="B167" s="33"/>
      <c r="D167" s="141" t="s">
        <v>172</v>
      </c>
      <c r="F167" s="142" t="s">
        <v>3701</v>
      </c>
      <c r="I167" s="143"/>
      <c r="L167" s="33"/>
      <c r="M167" s="144"/>
      <c r="T167" s="54"/>
      <c r="AT167" s="18" t="s">
        <v>172</v>
      </c>
      <c r="AU167" s="18" t="s">
        <v>86</v>
      </c>
    </row>
    <row r="168" spans="2:65" s="13" customFormat="1">
      <c r="B168" s="153"/>
      <c r="D168" s="141" t="s">
        <v>176</v>
      </c>
      <c r="E168" s="154" t="s">
        <v>19</v>
      </c>
      <c r="F168" s="155" t="s">
        <v>3703</v>
      </c>
      <c r="H168" s="156">
        <v>1.1850000000000001</v>
      </c>
      <c r="I168" s="157"/>
      <c r="L168" s="153"/>
      <c r="M168" s="158"/>
      <c r="T168" s="159"/>
      <c r="AT168" s="154" t="s">
        <v>176</v>
      </c>
      <c r="AU168" s="154" t="s">
        <v>86</v>
      </c>
      <c r="AV168" s="13" t="s">
        <v>86</v>
      </c>
      <c r="AW168" s="13" t="s">
        <v>37</v>
      </c>
      <c r="AX168" s="13" t="s">
        <v>84</v>
      </c>
      <c r="AY168" s="154" t="s">
        <v>163</v>
      </c>
    </row>
    <row r="169" spans="2:65" s="1" customFormat="1" ht="44.25" customHeight="1">
      <c r="B169" s="33"/>
      <c r="C169" s="128" t="s">
        <v>8</v>
      </c>
      <c r="D169" s="128" t="s">
        <v>165</v>
      </c>
      <c r="E169" s="129" t="s">
        <v>3704</v>
      </c>
      <c r="F169" s="130" t="s">
        <v>3705</v>
      </c>
      <c r="G169" s="131" t="s">
        <v>202</v>
      </c>
      <c r="H169" s="132">
        <v>3</v>
      </c>
      <c r="I169" s="133"/>
      <c r="J169" s="134">
        <f>ROUND(I169*H169,2)</f>
        <v>0</v>
      </c>
      <c r="K169" s="130" t="s">
        <v>169</v>
      </c>
      <c r="L169" s="33"/>
      <c r="M169" s="135" t="s">
        <v>19</v>
      </c>
      <c r="N169" s="136" t="s">
        <v>47</v>
      </c>
      <c r="P169" s="137">
        <f>O169*H169</f>
        <v>0</v>
      </c>
      <c r="Q169" s="137">
        <v>2.4639999999999999E-2</v>
      </c>
      <c r="R169" s="137">
        <f>Q169*H169</f>
        <v>7.392E-2</v>
      </c>
      <c r="S169" s="137">
        <v>0</v>
      </c>
      <c r="T169" s="138">
        <f>S169*H169</f>
        <v>0</v>
      </c>
      <c r="AR169" s="139" t="s">
        <v>170</v>
      </c>
      <c r="AT169" s="139" t="s">
        <v>165</v>
      </c>
      <c r="AU169" s="139" t="s">
        <v>86</v>
      </c>
      <c r="AY169" s="18" t="s">
        <v>163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8" t="s">
        <v>84</v>
      </c>
      <c r="BK169" s="140">
        <f>ROUND(I169*H169,2)</f>
        <v>0</v>
      </c>
      <c r="BL169" s="18" t="s">
        <v>170</v>
      </c>
      <c r="BM169" s="139" t="s">
        <v>3706</v>
      </c>
    </row>
    <row r="170" spans="2:65" s="1" customFormat="1" ht="28.8">
      <c r="B170" s="33"/>
      <c r="D170" s="141" t="s">
        <v>172</v>
      </c>
      <c r="F170" s="142" t="s">
        <v>3705</v>
      </c>
      <c r="I170" s="143"/>
      <c r="L170" s="33"/>
      <c r="M170" s="144"/>
      <c r="T170" s="54"/>
      <c r="AT170" s="18" t="s">
        <v>172</v>
      </c>
      <c r="AU170" s="18" t="s">
        <v>86</v>
      </c>
    </row>
    <row r="171" spans="2:65" s="1" customFormat="1">
      <c r="B171" s="33"/>
      <c r="D171" s="145" t="s">
        <v>174</v>
      </c>
      <c r="F171" s="146" t="s">
        <v>3707</v>
      </c>
      <c r="I171" s="143"/>
      <c r="L171" s="33"/>
      <c r="M171" s="144"/>
      <c r="T171" s="54"/>
      <c r="AT171" s="18" t="s">
        <v>174</v>
      </c>
      <c r="AU171" s="18" t="s">
        <v>86</v>
      </c>
    </row>
    <row r="172" spans="2:65" s="13" customFormat="1">
      <c r="B172" s="153"/>
      <c r="D172" s="141" t="s">
        <v>176</v>
      </c>
      <c r="E172" s="154" t="s">
        <v>19</v>
      </c>
      <c r="F172" s="155" t="s">
        <v>184</v>
      </c>
      <c r="H172" s="156">
        <v>3</v>
      </c>
      <c r="I172" s="157"/>
      <c r="L172" s="153"/>
      <c r="M172" s="158"/>
      <c r="T172" s="159"/>
      <c r="AT172" s="154" t="s">
        <v>176</v>
      </c>
      <c r="AU172" s="154" t="s">
        <v>86</v>
      </c>
      <c r="AV172" s="13" t="s">
        <v>86</v>
      </c>
      <c r="AW172" s="13" t="s">
        <v>37</v>
      </c>
      <c r="AX172" s="13" t="s">
        <v>76</v>
      </c>
      <c r="AY172" s="154" t="s">
        <v>163</v>
      </c>
    </row>
    <row r="173" spans="2:65" s="14" customFormat="1">
      <c r="B173" s="160"/>
      <c r="D173" s="141" t="s">
        <v>176</v>
      </c>
      <c r="E173" s="161" t="s">
        <v>19</v>
      </c>
      <c r="F173" s="162" t="s">
        <v>178</v>
      </c>
      <c r="H173" s="163">
        <v>3</v>
      </c>
      <c r="I173" s="164"/>
      <c r="L173" s="160"/>
      <c r="M173" s="165"/>
      <c r="T173" s="166"/>
      <c r="AT173" s="161" t="s">
        <v>176</v>
      </c>
      <c r="AU173" s="161" t="s">
        <v>86</v>
      </c>
      <c r="AV173" s="14" t="s">
        <v>170</v>
      </c>
      <c r="AW173" s="14" t="s">
        <v>37</v>
      </c>
      <c r="AX173" s="14" t="s">
        <v>84</v>
      </c>
      <c r="AY173" s="161" t="s">
        <v>163</v>
      </c>
    </row>
    <row r="174" spans="2:65" s="1" customFormat="1" ht="16.5" customHeight="1">
      <c r="B174" s="33"/>
      <c r="C174" s="167" t="s">
        <v>268</v>
      </c>
      <c r="D174" s="167" t="s">
        <v>323</v>
      </c>
      <c r="E174" s="168" t="s">
        <v>3708</v>
      </c>
      <c r="F174" s="169" t="s">
        <v>3709</v>
      </c>
      <c r="G174" s="170" t="s">
        <v>168</v>
      </c>
      <c r="H174" s="171">
        <v>3</v>
      </c>
      <c r="I174" s="172"/>
      <c r="J174" s="173">
        <f>ROUND(I174*H174,2)</f>
        <v>0</v>
      </c>
      <c r="K174" s="169" t="s">
        <v>169</v>
      </c>
      <c r="L174" s="174"/>
      <c r="M174" s="175" t="s">
        <v>19</v>
      </c>
      <c r="N174" s="176" t="s">
        <v>47</v>
      </c>
      <c r="P174" s="137">
        <f>O174*H174</f>
        <v>0</v>
      </c>
      <c r="Q174" s="137">
        <v>0.79</v>
      </c>
      <c r="R174" s="137">
        <f>Q174*H174</f>
        <v>2.37</v>
      </c>
      <c r="S174" s="137">
        <v>0</v>
      </c>
      <c r="T174" s="138">
        <f>S174*H174</f>
        <v>0</v>
      </c>
      <c r="AR174" s="139" t="s">
        <v>225</v>
      </c>
      <c r="AT174" s="139" t="s">
        <v>323</v>
      </c>
      <c r="AU174" s="139" t="s">
        <v>86</v>
      </c>
      <c r="AY174" s="18" t="s">
        <v>163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8" t="s">
        <v>84</v>
      </c>
      <c r="BK174" s="140">
        <f>ROUND(I174*H174,2)</f>
        <v>0</v>
      </c>
      <c r="BL174" s="18" t="s">
        <v>170</v>
      </c>
      <c r="BM174" s="139" t="s">
        <v>3710</v>
      </c>
    </row>
    <row r="175" spans="2:65" s="1" customFormat="1">
      <c r="B175" s="33"/>
      <c r="D175" s="141" t="s">
        <v>172</v>
      </c>
      <c r="F175" s="142" t="s">
        <v>3709</v>
      </c>
      <c r="I175" s="143"/>
      <c r="L175" s="33"/>
      <c r="M175" s="144"/>
      <c r="T175" s="54"/>
      <c r="AT175" s="18" t="s">
        <v>172</v>
      </c>
      <c r="AU175" s="18" t="s">
        <v>86</v>
      </c>
    </row>
    <row r="176" spans="2:65" s="1" customFormat="1" ht="33" customHeight="1">
      <c r="B176" s="33"/>
      <c r="C176" s="128" t="s">
        <v>274</v>
      </c>
      <c r="D176" s="128" t="s">
        <v>165</v>
      </c>
      <c r="E176" s="129" t="s">
        <v>3711</v>
      </c>
      <c r="F176" s="130" t="s">
        <v>3712</v>
      </c>
      <c r="G176" s="131" t="s">
        <v>219</v>
      </c>
      <c r="H176" s="132">
        <v>0.16</v>
      </c>
      <c r="I176" s="133"/>
      <c r="J176" s="134">
        <f>ROUND(I176*H176,2)</f>
        <v>0</v>
      </c>
      <c r="K176" s="130" t="s">
        <v>169</v>
      </c>
      <c r="L176" s="33"/>
      <c r="M176" s="135" t="s">
        <v>19</v>
      </c>
      <c r="N176" s="136" t="s">
        <v>47</v>
      </c>
      <c r="P176" s="137">
        <f>O176*H176</f>
        <v>0</v>
      </c>
      <c r="Q176" s="137">
        <v>2.004</v>
      </c>
      <c r="R176" s="137">
        <f>Q176*H176</f>
        <v>0.32063999999999998</v>
      </c>
      <c r="S176" s="137">
        <v>0</v>
      </c>
      <c r="T176" s="138">
        <f>S176*H176</f>
        <v>0</v>
      </c>
      <c r="AR176" s="139" t="s">
        <v>170</v>
      </c>
      <c r="AT176" s="139" t="s">
        <v>165</v>
      </c>
      <c r="AU176" s="139" t="s">
        <v>86</v>
      </c>
      <c r="AY176" s="18" t="s">
        <v>163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8" t="s">
        <v>84</v>
      </c>
      <c r="BK176" s="140">
        <f>ROUND(I176*H176,2)</f>
        <v>0</v>
      </c>
      <c r="BL176" s="18" t="s">
        <v>170</v>
      </c>
      <c r="BM176" s="139" t="s">
        <v>3713</v>
      </c>
    </row>
    <row r="177" spans="2:65" s="1" customFormat="1" ht="19.2">
      <c r="B177" s="33"/>
      <c r="D177" s="141" t="s">
        <v>172</v>
      </c>
      <c r="F177" s="142" t="s">
        <v>3712</v>
      </c>
      <c r="I177" s="143"/>
      <c r="L177" s="33"/>
      <c r="M177" s="144"/>
      <c r="T177" s="54"/>
      <c r="AT177" s="18" t="s">
        <v>172</v>
      </c>
      <c r="AU177" s="18" t="s">
        <v>86</v>
      </c>
    </row>
    <row r="178" spans="2:65" s="1" customFormat="1">
      <c r="B178" s="33"/>
      <c r="D178" s="145" t="s">
        <v>174</v>
      </c>
      <c r="F178" s="146" t="s">
        <v>3714</v>
      </c>
      <c r="I178" s="143"/>
      <c r="L178" s="33"/>
      <c r="M178" s="144"/>
      <c r="T178" s="54"/>
      <c r="AT178" s="18" t="s">
        <v>174</v>
      </c>
      <c r="AU178" s="18" t="s">
        <v>86</v>
      </c>
    </row>
    <row r="179" spans="2:65" s="13" customFormat="1">
      <c r="B179" s="153"/>
      <c r="D179" s="141" t="s">
        <v>176</v>
      </c>
      <c r="E179" s="154" t="s">
        <v>19</v>
      </c>
      <c r="F179" s="155" t="s">
        <v>3715</v>
      </c>
      <c r="H179" s="156">
        <v>0.16</v>
      </c>
      <c r="I179" s="157"/>
      <c r="L179" s="153"/>
      <c r="M179" s="158"/>
      <c r="T179" s="159"/>
      <c r="AT179" s="154" t="s">
        <v>176</v>
      </c>
      <c r="AU179" s="154" t="s">
        <v>86</v>
      </c>
      <c r="AV179" s="13" t="s">
        <v>86</v>
      </c>
      <c r="AW179" s="13" t="s">
        <v>37</v>
      </c>
      <c r="AX179" s="13" t="s">
        <v>76</v>
      </c>
      <c r="AY179" s="154" t="s">
        <v>163</v>
      </c>
    </row>
    <row r="180" spans="2:65" s="14" customFormat="1">
      <c r="B180" s="160"/>
      <c r="D180" s="141" t="s">
        <v>176</v>
      </c>
      <c r="E180" s="161" t="s">
        <v>19</v>
      </c>
      <c r="F180" s="162" t="s">
        <v>178</v>
      </c>
      <c r="H180" s="163">
        <v>0.16</v>
      </c>
      <c r="I180" s="164"/>
      <c r="L180" s="160"/>
      <c r="M180" s="165"/>
      <c r="T180" s="166"/>
      <c r="AT180" s="161" t="s">
        <v>176</v>
      </c>
      <c r="AU180" s="161" t="s">
        <v>86</v>
      </c>
      <c r="AV180" s="14" t="s">
        <v>170</v>
      </c>
      <c r="AW180" s="14" t="s">
        <v>37</v>
      </c>
      <c r="AX180" s="14" t="s">
        <v>84</v>
      </c>
      <c r="AY180" s="161" t="s">
        <v>163</v>
      </c>
    </row>
    <row r="181" spans="2:65" s="1" customFormat="1" ht="33" customHeight="1">
      <c r="B181" s="33"/>
      <c r="C181" s="128" t="s">
        <v>281</v>
      </c>
      <c r="D181" s="128" t="s">
        <v>165</v>
      </c>
      <c r="E181" s="129" t="s">
        <v>3716</v>
      </c>
      <c r="F181" s="130" t="s">
        <v>3717</v>
      </c>
      <c r="G181" s="131" t="s">
        <v>219</v>
      </c>
      <c r="H181" s="132">
        <v>0.24</v>
      </c>
      <c r="I181" s="133"/>
      <c r="J181" s="134">
        <f>ROUND(I181*H181,2)</f>
        <v>0</v>
      </c>
      <c r="K181" s="130" t="s">
        <v>169</v>
      </c>
      <c r="L181" s="33"/>
      <c r="M181" s="135" t="s">
        <v>19</v>
      </c>
      <c r="N181" s="136" t="s">
        <v>47</v>
      </c>
      <c r="P181" s="137">
        <f>O181*H181</f>
        <v>0</v>
      </c>
      <c r="Q181" s="137">
        <v>2.004</v>
      </c>
      <c r="R181" s="137">
        <f>Q181*H181</f>
        <v>0.48096</v>
      </c>
      <c r="S181" s="137">
        <v>0</v>
      </c>
      <c r="T181" s="138">
        <f>S181*H181</f>
        <v>0</v>
      </c>
      <c r="AR181" s="139" t="s">
        <v>170</v>
      </c>
      <c r="AT181" s="139" t="s">
        <v>165</v>
      </c>
      <c r="AU181" s="139" t="s">
        <v>86</v>
      </c>
      <c r="AY181" s="18" t="s">
        <v>163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8" t="s">
        <v>84</v>
      </c>
      <c r="BK181" s="140">
        <f>ROUND(I181*H181,2)</f>
        <v>0</v>
      </c>
      <c r="BL181" s="18" t="s">
        <v>170</v>
      </c>
      <c r="BM181" s="139" t="s">
        <v>3718</v>
      </c>
    </row>
    <row r="182" spans="2:65" s="1" customFormat="1" ht="19.2">
      <c r="B182" s="33"/>
      <c r="D182" s="141" t="s">
        <v>172</v>
      </c>
      <c r="F182" s="142" t="s">
        <v>3717</v>
      </c>
      <c r="I182" s="143"/>
      <c r="L182" s="33"/>
      <c r="M182" s="144"/>
      <c r="T182" s="54"/>
      <c r="AT182" s="18" t="s">
        <v>172</v>
      </c>
      <c r="AU182" s="18" t="s">
        <v>86</v>
      </c>
    </row>
    <row r="183" spans="2:65" s="1" customFormat="1">
      <c r="B183" s="33"/>
      <c r="D183" s="145" t="s">
        <v>174</v>
      </c>
      <c r="F183" s="146" t="s">
        <v>3719</v>
      </c>
      <c r="I183" s="143"/>
      <c r="L183" s="33"/>
      <c r="M183" s="144"/>
      <c r="T183" s="54"/>
      <c r="AT183" s="18" t="s">
        <v>174</v>
      </c>
      <c r="AU183" s="18" t="s">
        <v>86</v>
      </c>
    </row>
    <row r="184" spans="2:65" s="13" customFormat="1">
      <c r="B184" s="153"/>
      <c r="D184" s="141" t="s">
        <v>176</v>
      </c>
      <c r="E184" s="154" t="s">
        <v>19</v>
      </c>
      <c r="F184" s="155" t="s">
        <v>3720</v>
      </c>
      <c r="H184" s="156">
        <v>0.24</v>
      </c>
      <c r="I184" s="157"/>
      <c r="L184" s="153"/>
      <c r="M184" s="158"/>
      <c r="T184" s="159"/>
      <c r="AT184" s="154" t="s">
        <v>176</v>
      </c>
      <c r="AU184" s="154" t="s">
        <v>86</v>
      </c>
      <c r="AV184" s="13" t="s">
        <v>86</v>
      </c>
      <c r="AW184" s="13" t="s">
        <v>37</v>
      </c>
      <c r="AX184" s="13" t="s">
        <v>84</v>
      </c>
      <c r="AY184" s="154" t="s">
        <v>163</v>
      </c>
    </row>
    <row r="185" spans="2:65" s="1" customFormat="1" ht="33" customHeight="1">
      <c r="B185" s="33"/>
      <c r="C185" s="128" t="s">
        <v>302</v>
      </c>
      <c r="D185" s="128" t="s">
        <v>165</v>
      </c>
      <c r="E185" s="129" t="s">
        <v>3721</v>
      </c>
      <c r="F185" s="130" t="s">
        <v>3722</v>
      </c>
      <c r="G185" s="131" t="s">
        <v>202</v>
      </c>
      <c r="H185" s="132">
        <v>0.5</v>
      </c>
      <c r="I185" s="133"/>
      <c r="J185" s="134">
        <f>ROUND(I185*H185,2)</f>
        <v>0</v>
      </c>
      <c r="K185" s="130" t="s">
        <v>169</v>
      </c>
      <c r="L185" s="33"/>
      <c r="M185" s="135" t="s">
        <v>19</v>
      </c>
      <c r="N185" s="136" t="s">
        <v>47</v>
      </c>
      <c r="P185" s="137">
        <f>O185*H185</f>
        <v>0</v>
      </c>
      <c r="Q185" s="137">
        <v>4.6629999999999998E-2</v>
      </c>
      <c r="R185" s="137">
        <f>Q185*H185</f>
        <v>2.3314999999999999E-2</v>
      </c>
      <c r="S185" s="137">
        <v>0</v>
      </c>
      <c r="T185" s="138">
        <f>S185*H185</f>
        <v>0</v>
      </c>
      <c r="AR185" s="139" t="s">
        <v>170</v>
      </c>
      <c r="AT185" s="139" t="s">
        <v>165</v>
      </c>
      <c r="AU185" s="139" t="s">
        <v>86</v>
      </c>
      <c r="AY185" s="18" t="s">
        <v>163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8" t="s">
        <v>84</v>
      </c>
      <c r="BK185" s="140">
        <f>ROUND(I185*H185,2)</f>
        <v>0</v>
      </c>
      <c r="BL185" s="18" t="s">
        <v>170</v>
      </c>
      <c r="BM185" s="139" t="s">
        <v>3723</v>
      </c>
    </row>
    <row r="186" spans="2:65" s="1" customFormat="1" ht="19.2">
      <c r="B186" s="33"/>
      <c r="D186" s="141" t="s">
        <v>172</v>
      </c>
      <c r="F186" s="142" t="s">
        <v>3722</v>
      </c>
      <c r="I186" s="143"/>
      <c r="L186" s="33"/>
      <c r="M186" s="144"/>
      <c r="T186" s="54"/>
      <c r="AT186" s="18" t="s">
        <v>172</v>
      </c>
      <c r="AU186" s="18" t="s">
        <v>86</v>
      </c>
    </row>
    <row r="187" spans="2:65" s="1" customFormat="1">
      <c r="B187" s="33"/>
      <c r="D187" s="145" t="s">
        <v>174</v>
      </c>
      <c r="F187" s="146" t="s">
        <v>3724</v>
      </c>
      <c r="I187" s="143"/>
      <c r="L187" s="33"/>
      <c r="M187" s="144"/>
      <c r="T187" s="54"/>
      <c r="AT187" s="18" t="s">
        <v>174</v>
      </c>
      <c r="AU187" s="18" t="s">
        <v>86</v>
      </c>
    </row>
    <row r="188" spans="2:65" s="13" customFormat="1">
      <c r="B188" s="153"/>
      <c r="D188" s="141" t="s">
        <v>176</v>
      </c>
      <c r="E188" s="154" t="s">
        <v>19</v>
      </c>
      <c r="F188" s="155" t="s">
        <v>3725</v>
      </c>
      <c r="H188" s="156">
        <v>0.5</v>
      </c>
      <c r="I188" s="157"/>
      <c r="L188" s="153"/>
      <c r="M188" s="158"/>
      <c r="T188" s="159"/>
      <c r="AT188" s="154" t="s">
        <v>176</v>
      </c>
      <c r="AU188" s="154" t="s">
        <v>86</v>
      </c>
      <c r="AV188" s="13" t="s">
        <v>86</v>
      </c>
      <c r="AW188" s="13" t="s">
        <v>37</v>
      </c>
      <c r="AX188" s="13" t="s">
        <v>76</v>
      </c>
      <c r="AY188" s="154" t="s">
        <v>163</v>
      </c>
    </row>
    <row r="189" spans="2:65" s="14" customFormat="1">
      <c r="B189" s="160"/>
      <c r="D189" s="141" t="s">
        <v>176</v>
      </c>
      <c r="E189" s="161" t="s">
        <v>19</v>
      </c>
      <c r="F189" s="162" t="s">
        <v>178</v>
      </c>
      <c r="H189" s="163">
        <v>0.5</v>
      </c>
      <c r="I189" s="164"/>
      <c r="L189" s="160"/>
      <c r="M189" s="165"/>
      <c r="T189" s="166"/>
      <c r="AT189" s="161" t="s">
        <v>176</v>
      </c>
      <c r="AU189" s="161" t="s">
        <v>86</v>
      </c>
      <c r="AV189" s="14" t="s">
        <v>170</v>
      </c>
      <c r="AW189" s="14" t="s">
        <v>37</v>
      </c>
      <c r="AX189" s="14" t="s">
        <v>84</v>
      </c>
      <c r="AY189" s="161" t="s">
        <v>163</v>
      </c>
    </row>
    <row r="190" spans="2:65" s="11" customFormat="1" ht="22.8" customHeight="1">
      <c r="B190" s="116"/>
      <c r="D190" s="117" t="s">
        <v>75</v>
      </c>
      <c r="E190" s="126" t="s">
        <v>170</v>
      </c>
      <c r="F190" s="126" t="s">
        <v>659</v>
      </c>
      <c r="I190" s="119"/>
      <c r="J190" s="127">
        <f>BK190</f>
        <v>0</v>
      </c>
      <c r="L190" s="116"/>
      <c r="M190" s="121"/>
      <c r="P190" s="122">
        <f>SUM(P191:P214)</f>
        <v>0</v>
      </c>
      <c r="R190" s="122">
        <f>SUM(R191:R214)</f>
        <v>2.64636E-2</v>
      </c>
      <c r="T190" s="123">
        <f>SUM(T191:T214)</f>
        <v>0</v>
      </c>
      <c r="AR190" s="117" t="s">
        <v>84</v>
      </c>
      <c r="AT190" s="124" t="s">
        <v>75</v>
      </c>
      <c r="AU190" s="124" t="s">
        <v>84</v>
      </c>
      <c r="AY190" s="117" t="s">
        <v>163</v>
      </c>
      <c r="BK190" s="125">
        <f>SUM(BK191:BK214)</f>
        <v>0</v>
      </c>
    </row>
    <row r="191" spans="2:65" s="1" customFormat="1" ht="33" customHeight="1">
      <c r="B191" s="33"/>
      <c r="C191" s="128" t="s">
        <v>308</v>
      </c>
      <c r="D191" s="128" t="s">
        <v>165</v>
      </c>
      <c r="E191" s="129" t="s">
        <v>3615</v>
      </c>
      <c r="F191" s="130" t="s">
        <v>3616</v>
      </c>
      <c r="G191" s="131" t="s">
        <v>219</v>
      </c>
      <c r="H191" s="132">
        <v>8.0980000000000008</v>
      </c>
      <c r="I191" s="133"/>
      <c r="J191" s="134">
        <f>ROUND(I191*H191,2)</f>
        <v>0</v>
      </c>
      <c r="K191" s="130" t="s">
        <v>3576</v>
      </c>
      <c r="L191" s="33"/>
      <c r="M191" s="135" t="s">
        <v>19</v>
      </c>
      <c r="N191" s="136" t="s">
        <v>47</v>
      </c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AR191" s="139" t="s">
        <v>170</v>
      </c>
      <c r="AT191" s="139" t="s">
        <v>165</v>
      </c>
      <c r="AU191" s="139" t="s">
        <v>86</v>
      </c>
      <c r="AY191" s="18" t="s">
        <v>163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8" t="s">
        <v>84</v>
      </c>
      <c r="BK191" s="140">
        <f>ROUND(I191*H191,2)</f>
        <v>0</v>
      </c>
      <c r="BL191" s="18" t="s">
        <v>170</v>
      </c>
      <c r="BM191" s="139" t="s">
        <v>3726</v>
      </c>
    </row>
    <row r="192" spans="2:65" s="1" customFormat="1" ht="19.2">
      <c r="B192" s="33"/>
      <c r="D192" s="141" t="s">
        <v>172</v>
      </c>
      <c r="F192" s="142" t="s">
        <v>3616</v>
      </c>
      <c r="I192" s="143"/>
      <c r="L192" s="33"/>
      <c r="M192" s="144"/>
      <c r="T192" s="54"/>
      <c r="AT192" s="18" t="s">
        <v>172</v>
      </c>
      <c r="AU192" s="18" t="s">
        <v>86</v>
      </c>
    </row>
    <row r="193" spans="2:65" s="1" customFormat="1">
      <c r="B193" s="33"/>
      <c r="D193" s="145" t="s">
        <v>174</v>
      </c>
      <c r="F193" s="146" t="s">
        <v>3618</v>
      </c>
      <c r="I193" s="143"/>
      <c r="L193" s="33"/>
      <c r="M193" s="144"/>
      <c r="T193" s="54"/>
      <c r="AT193" s="18" t="s">
        <v>174</v>
      </c>
      <c r="AU193" s="18" t="s">
        <v>86</v>
      </c>
    </row>
    <row r="194" spans="2:65" s="13" customFormat="1">
      <c r="B194" s="153"/>
      <c r="D194" s="141" t="s">
        <v>176</v>
      </c>
      <c r="E194" s="154" t="s">
        <v>19</v>
      </c>
      <c r="F194" s="155" t="s">
        <v>3727</v>
      </c>
      <c r="H194" s="156">
        <v>4.0419999999999998</v>
      </c>
      <c r="I194" s="157"/>
      <c r="L194" s="153"/>
      <c r="M194" s="158"/>
      <c r="T194" s="159"/>
      <c r="AT194" s="154" t="s">
        <v>176</v>
      </c>
      <c r="AU194" s="154" t="s">
        <v>86</v>
      </c>
      <c r="AV194" s="13" t="s">
        <v>86</v>
      </c>
      <c r="AW194" s="13" t="s">
        <v>37</v>
      </c>
      <c r="AX194" s="13" t="s">
        <v>76</v>
      </c>
      <c r="AY194" s="154" t="s">
        <v>163</v>
      </c>
    </row>
    <row r="195" spans="2:65" s="13" customFormat="1">
      <c r="B195" s="153"/>
      <c r="D195" s="141" t="s">
        <v>176</v>
      </c>
      <c r="E195" s="154" t="s">
        <v>19</v>
      </c>
      <c r="F195" s="155" t="s">
        <v>3728</v>
      </c>
      <c r="H195" s="156">
        <v>1.8</v>
      </c>
      <c r="I195" s="157"/>
      <c r="L195" s="153"/>
      <c r="M195" s="158"/>
      <c r="T195" s="159"/>
      <c r="AT195" s="154" t="s">
        <v>176</v>
      </c>
      <c r="AU195" s="154" t="s">
        <v>86</v>
      </c>
      <c r="AV195" s="13" t="s">
        <v>86</v>
      </c>
      <c r="AW195" s="13" t="s">
        <v>37</v>
      </c>
      <c r="AX195" s="13" t="s">
        <v>76</v>
      </c>
      <c r="AY195" s="154" t="s">
        <v>163</v>
      </c>
    </row>
    <row r="196" spans="2:65" s="13" customFormat="1">
      <c r="B196" s="153"/>
      <c r="D196" s="141" t="s">
        <v>176</v>
      </c>
      <c r="E196" s="154" t="s">
        <v>19</v>
      </c>
      <c r="F196" s="155" t="s">
        <v>3729</v>
      </c>
      <c r="H196" s="156">
        <v>2.2559999999999998</v>
      </c>
      <c r="I196" s="157"/>
      <c r="L196" s="153"/>
      <c r="M196" s="158"/>
      <c r="T196" s="159"/>
      <c r="AT196" s="154" t="s">
        <v>176</v>
      </c>
      <c r="AU196" s="154" t="s">
        <v>86</v>
      </c>
      <c r="AV196" s="13" t="s">
        <v>86</v>
      </c>
      <c r="AW196" s="13" t="s">
        <v>37</v>
      </c>
      <c r="AX196" s="13" t="s">
        <v>76</v>
      </c>
      <c r="AY196" s="154" t="s">
        <v>163</v>
      </c>
    </row>
    <row r="197" spans="2:65" s="14" customFormat="1">
      <c r="B197" s="160"/>
      <c r="D197" s="141" t="s">
        <v>176</v>
      </c>
      <c r="E197" s="161" t="s">
        <v>19</v>
      </c>
      <c r="F197" s="162" t="s">
        <v>178</v>
      </c>
      <c r="H197" s="163">
        <v>8.097999999999999</v>
      </c>
      <c r="I197" s="164"/>
      <c r="L197" s="160"/>
      <c r="M197" s="165"/>
      <c r="T197" s="166"/>
      <c r="AT197" s="161" t="s">
        <v>176</v>
      </c>
      <c r="AU197" s="161" t="s">
        <v>86</v>
      </c>
      <c r="AV197" s="14" t="s">
        <v>170</v>
      </c>
      <c r="AW197" s="14" t="s">
        <v>37</v>
      </c>
      <c r="AX197" s="14" t="s">
        <v>84</v>
      </c>
      <c r="AY197" s="161" t="s">
        <v>163</v>
      </c>
    </row>
    <row r="198" spans="2:65" s="1" customFormat="1" ht="44.25" customHeight="1">
      <c r="B198" s="33"/>
      <c r="C198" s="128" t="s">
        <v>316</v>
      </c>
      <c r="D198" s="128" t="s">
        <v>165</v>
      </c>
      <c r="E198" s="129" t="s">
        <v>3730</v>
      </c>
      <c r="F198" s="130" t="s">
        <v>3731</v>
      </c>
      <c r="G198" s="131" t="s">
        <v>219</v>
      </c>
      <c r="H198" s="132">
        <v>1.4039999999999999</v>
      </c>
      <c r="I198" s="133"/>
      <c r="J198" s="134">
        <f>ROUND(I198*H198,2)</f>
        <v>0</v>
      </c>
      <c r="K198" s="130" t="s">
        <v>3576</v>
      </c>
      <c r="L198" s="33"/>
      <c r="M198" s="135" t="s">
        <v>19</v>
      </c>
      <c r="N198" s="136" t="s">
        <v>47</v>
      </c>
      <c r="P198" s="137">
        <f>O198*H198</f>
        <v>0</v>
      </c>
      <c r="Q198" s="137">
        <v>0</v>
      </c>
      <c r="R198" s="137">
        <f>Q198*H198</f>
        <v>0</v>
      </c>
      <c r="S198" s="137">
        <v>0</v>
      </c>
      <c r="T198" s="138">
        <f>S198*H198</f>
        <v>0</v>
      </c>
      <c r="AR198" s="139" t="s">
        <v>170</v>
      </c>
      <c r="AT198" s="139" t="s">
        <v>165</v>
      </c>
      <c r="AU198" s="139" t="s">
        <v>86</v>
      </c>
      <c r="AY198" s="18" t="s">
        <v>163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8" t="s">
        <v>84</v>
      </c>
      <c r="BK198" s="140">
        <f>ROUND(I198*H198,2)</f>
        <v>0</v>
      </c>
      <c r="BL198" s="18" t="s">
        <v>170</v>
      </c>
      <c r="BM198" s="139" t="s">
        <v>3732</v>
      </c>
    </row>
    <row r="199" spans="2:65" s="1" customFormat="1" ht="28.8">
      <c r="B199" s="33"/>
      <c r="D199" s="141" t="s">
        <v>172</v>
      </c>
      <c r="F199" s="142" t="s">
        <v>3731</v>
      </c>
      <c r="I199" s="143"/>
      <c r="L199" s="33"/>
      <c r="M199" s="144"/>
      <c r="T199" s="54"/>
      <c r="AT199" s="18" t="s">
        <v>172</v>
      </c>
      <c r="AU199" s="18" t="s">
        <v>86</v>
      </c>
    </row>
    <row r="200" spans="2:65" s="1" customFormat="1">
      <c r="B200" s="33"/>
      <c r="D200" s="145" t="s">
        <v>174</v>
      </c>
      <c r="F200" s="146" t="s">
        <v>3733</v>
      </c>
      <c r="I200" s="143"/>
      <c r="L200" s="33"/>
      <c r="M200" s="144"/>
      <c r="T200" s="54"/>
      <c r="AT200" s="18" t="s">
        <v>174</v>
      </c>
      <c r="AU200" s="18" t="s">
        <v>86</v>
      </c>
    </row>
    <row r="201" spans="2:65" s="13" customFormat="1">
      <c r="B201" s="153"/>
      <c r="D201" s="141" t="s">
        <v>176</v>
      </c>
      <c r="E201" s="154" t="s">
        <v>19</v>
      </c>
      <c r="F201" s="155" t="s">
        <v>3734</v>
      </c>
      <c r="H201" s="156">
        <v>1.4039999999999999</v>
      </c>
      <c r="I201" s="157"/>
      <c r="L201" s="153"/>
      <c r="M201" s="158"/>
      <c r="T201" s="159"/>
      <c r="AT201" s="154" t="s">
        <v>176</v>
      </c>
      <c r="AU201" s="154" t="s">
        <v>86</v>
      </c>
      <c r="AV201" s="13" t="s">
        <v>86</v>
      </c>
      <c r="AW201" s="13" t="s">
        <v>37</v>
      </c>
      <c r="AX201" s="13" t="s">
        <v>76</v>
      </c>
      <c r="AY201" s="154" t="s">
        <v>163</v>
      </c>
    </row>
    <row r="202" spans="2:65" s="14" customFormat="1">
      <c r="B202" s="160"/>
      <c r="D202" s="141" t="s">
        <v>176</v>
      </c>
      <c r="E202" s="161" t="s">
        <v>19</v>
      </c>
      <c r="F202" s="162" t="s">
        <v>178</v>
      </c>
      <c r="H202" s="163">
        <v>1.4039999999999999</v>
      </c>
      <c r="I202" s="164"/>
      <c r="L202" s="160"/>
      <c r="M202" s="165"/>
      <c r="T202" s="166"/>
      <c r="AT202" s="161" t="s">
        <v>176</v>
      </c>
      <c r="AU202" s="161" t="s">
        <v>86</v>
      </c>
      <c r="AV202" s="14" t="s">
        <v>170</v>
      </c>
      <c r="AW202" s="14" t="s">
        <v>37</v>
      </c>
      <c r="AX202" s="14" t="s">
        <v>84</v>
      </c>
      <c r="AY202" s="161" t="s">
        <v>163</v>
      </c>
    </row>
    <row r="203" spans="2:65" s="1" customFormat="1" ht="37.799999999999997" customHeight="1">
      <c r="B203" s="33"/>
      <c r="C203" s="128" t="s">
        <v>322</v>
      </c>
      <c r="D203" s="128" t="s">
        <v>165</v>
      </c>
      <c r="E203" s="129" t="s">
        <v>3735</v>
      </c>
      <c r="F203" s="130" t="s">
        <v>3736</v>
      </c>
      <c r="G203" s="131" t="s">
        <v>187</v>
      </c>
      <c r="H203" s="132">
        <v>1.86</v>
      </c>
      <c r="I203" s="133"/>
      <c r="J203" s="134">
        <f>ROUND(I203*H203,2)</f>
        <v>0</v>
      </c>
      <c r="K203" s="130" t="s">
        <v>3576</v>
      </c>
      <c r="L203" s="33"/>
      <c r="M203" s="135" t="s">
        <v>19</v>
      </c>
      <c r="N203" s="136" t="s">
        <v>47</v>
      </c>
      <c r="P203" s="137">
        <f>O203*H203</f>
        <v>0</v>
      </c>
      <c r="Q203" s="137">
        <v>6.3200000000000001E-3</v>
      </c>
      <c r="R203" s="137">
        <f>Q203*H203</f>
        <v>1.17552E-2</v>
      </c>
      <c r="S203" s="137">
        <v>0</v>
      </c>
      <c r="T203" s="138">
        <f>S203*H203</f>
        <v>0</v>
      </c>
      <c r="AR203" s="139" t="s">
        <v>170</v>
      </c>
      <c r="AT203" s="139" t="s">
        <v>165</v>
      </c>
      <c r="AU203" s="139" t="s">
        <v>86</v>
      </c>
      <c r="AY203" s="18" t="s">
        <v>163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8" t="s">
        <v>84</v>
      </c>
      <c r="BK203" s="140">
        <f>ROUND(I203*H203,2)</f>
        <v>0</v>
      </c>
      <c r="BL203" s="18" t="s">
        <v>170</v>
      </c>
      <c r="BM203" s="139" t="s">
        <v>3737</v>
      </c>
    </row>
    <row r="204" spans="2:65" s="1" customFormat="1" ht="28.8">
      <c r="B204" s="33"/>
      <c r="D204" s="141" t="s">
        <v>172</v>
      </c>
      <c r="F204" s="142" t="s">
        <v>3736</v>
      </c>
      <c r="I204" s="143"/>
      <c r="L204" s="33"/>
      <c r="M204" s="144"/>
      <c r="T204" s="54"/>
      <c r="AT204" s="18" t="s">
        <v>172</v>
      </c>
      <c r="AU204" s="18" t="s">
        <v>86</v>
      </c>
    </row>
    <row r="205" spans="2:65" s="1" customFormat="1">
      <c r="B205" s="33"/>
      <c r="D205" s="145" t="s">
        <v>174</v>
      </c>
      <c r="F205" s="146" t="s">
        <v>3738</v>
      </c>
      <c r="I205" s="143"/>
      <c r="L205" s="33"/>
      <c r="M205" s="144"/>
      <c r="T205" s="54"/>
      <c r="AT205" s="18" t="s">
        <v>174</v>
      </c>
      <c r="AU205" s="18" t="s">
        <v>86</v>
      </c>
    </row>
    <row r="206" spans="2:65" s="13" customFormat="1">
      <c r="B206" s="153"/>
      <c r="D206" s="141" t="s">
        <v>176</v>
      </c>
      <c r="E206" s="154" t="s">
        <v>19</v>
      </c>
      <c r="F206" s="155" t="s">
        <v>3739</v>
      </c>
      <c r="H206" s="156">
        <v>1.08</v>
      </c>
      <c r="I206" s="157"/>
      <c r="L206" s="153"/>
      <c r="M206" s="158"/>
      <c r="T206" s="159"/>
      <c r="AT206" s="154" t="s">
        <v>176</v>
      </c>
      <c r="AU206" s="154" t="s">
        <v>86</v>
      </c>
      <c r="AV206" s="13" t="s">
        <v>86</v>
      </c>
      <c r="AW206" s="13" t="s">
        <v>37</v>
      </c>
      <c r="AX206" s="13" t="s">
        <v>76</v>
      </c>
      <c r="AY206" s="154" t="s">
        <v>163</v>
      </c>
    </row>
    <row r="207" spans="2:65" s="13" customFormat="1">
      <c r="B207" s="153"/>
      <c r="D207" s="141" t="s">
        <v>176</v>
      </c>
      <c r="E207" s="154" t="s">
        <v>19</v>
      </c>
      <c r="F207" s="155" t="s">
        <v>3740</v>
      </c>
      <c r="H207" s="156">
        <v>0.78</v>
      </c>
      <c r="I207" s="157"/>
      <c r="L207" s="153"/>
      <c r="M207" s="158"/>
      <c r="T207" s="159"/>
      <c r="AT207" s="154" t="s">
        <v>176</v>
      </c>
      <c r="AU207" s="154" t="s">
        <v>86</v>
      </c>
      <c r="AV207" s="13" t="s">
        <v>86</v>
      </c>
      <c r="AW207" s="13" t="s">
        <v>37</v>
      </c>
      <c r="AX207" s="13" t="s">
        <v>76</v>
      </c>
      <c r="AY207" s="154" t="s">
        <v>163</v>
      </c>
    </row>
    <row r="208" spans="2:65" s="14" customFormat="1">
      <c r="B208" s="160"/>
      <c r="D208" s="141" t="s">
        <v>176</v>
      </c>
      <c r="E208" s="161" t="s">
        <v>19</v>
      </c>
      <c r="F208" s="162" t="s">
        <v>178</v>
      </c>
      <c r="H208" s="163">
        <v>1.86</v>
      </c>
      <c r="I208" s="164"/>
      <c r="L208" s="160"/>
      <c r="M208" s="165"/>
      <c r="T208" s="166"/>
      <c r="AT208" s="161" t="s">
        <v>176</v>
      </c>
      <c r="AU208" s="161" t="s">
        <v>86</v>
      </c>
      <c r="AV208" s="14" t="s">
        <v>170</v>
      </c>
      <c r="AW208" s="14" t="s">
        <v>37</v>
      </c>
      <c r="AX208" s="14" t="s">
        <v>84</v>
      </c>
      <c r="AY208" s="161" t="s">
        <v>163</v>
      </c>
    </row>
    <row r="209" spans="2:65" s="1" customFormat="1" ht="33" customHeight="1">
      <c r="B209" s="33"/>
      <c r="C209" s="128" t="s">
        <v>329</v>
      </c>
      <c r="D209" s="128" t="s">
        <v>165</v>
      </c>
      <c r="E209" s="129" t="s">
        <v>3741</v>
      </c>
      <c r="F209" s="130" t="s">
        <v>3742</v>
      </c>
      <c r="G209" s="131" t="s">
        <v>277</v>
      </c>
      <c r="H209" s="132">
        <v>1.4E-2</v>
      </c>
      <c r="I209" s="133"/>
      <c r="J209" s="134">
        <f>ROUND(I209*H209,2)</f>
        <v>0</v>
      </c>
      <c r="K209" s="130" t="s">
        <v>3576</v>
      </c>
      <c r="L209" s="33"/>
      <c r="M209" s="135" t="s">
        <v>19</v>
      </c>
      <c r="N209" s="136" t="s">
        <v>47</v>
      </c>
      <c r="P209" s="137">
        <f>O209*H209</f>
        <v>0</v>
      </c>
      <c r="Q209" s="137">
        <v>1.0506</v>
      </c>
      <c r="R209" s="137">
        <f>Q209*H209</f>
        <v>1.47084E-2</v>
      </c>
      <c r="S209" s="137">
        <v>0</v>
      </c>
      <c r="T209" s="138">
        <f>S209*H209</f>
        <v>0</v>
      </c>
      <c r="AR209" s="139" t="s">
        <v>170</v>
      </c>
      <c r="AT209" s="139" t="s">
        <v>165</v>
      </c>
      <c r="AU209" s="139" t="s">
        <v>86</v>
      </c>
      <c r="AY209" s="18" t="s">
        <v>163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8" t="s">
        <v>84</v>
      </c>
      <c r="BK209" s="140">
        <f>ROUND(I209*H209,2)</f>
        <v>0</v>
      </c>
      <c r="BL209" s="18" t="s">
        <v>170</v>
      </c>
      <c r="BM209" s="139" t="s">
        <v>3743</v>
      </c>
    </row>
    <row r="210" spans="2:65" s="1" customFormat="1" ht="19.2">
      <c r="B210" s="33"/>
      <c r="D210" s="141" t="s">
        <v>172</v>
      </c>
      <c r="F210" s="142" t="s">
        <v>3742</v>
      </c>
      <c r="I210" s="143"/>
      <c r="L210" s="33"/>
      <c r="M210" s="144"/>
      <c r="T210" s="54"/>
      <c r="AT210" s="18" t="s">
        <v>172</v>
      </c>
      <c r="AU210" s="18" t="s">
        <v>86</v>
      </c>
    </row>
    <row r="211" spans="2:65" s="1" customFormat="1">
      <c r="B211" s="33"/>
      <c r="D211" s="145" t="s">
        <v>174</v>
      </c>
      <c r="F211" s="146" t="s">
        <v>3744</v>
      </c>
      <c r="I211" s="143"/>
      <c r="L211" s="33"/>
      <c r="M211" s="144"/>
      <c r="T211" s="54"/>
      <c r="AT211" s="18" t="s">
        <v>174</v>
      </c>
      <c r="AU211" s="18" t="s">
        <v>86</v>
      </c>
    </row>
    <row r="212" spans="2:65" s="13" customFormat="1">
      <c r="B212" s="153"/>
      <c r="D212" s="141" t="s">
        <v>176</v>
      </c>
      <c r="E212" s="154" t="s">
        <v>19</v>
      </c>
      <c r="F212" s="155" t="s">
        <v>3745</v>
      </c>
      <c r="H212" s="156">
        <v>14.4</v>
      </c>
      <c r="I212" s="157"/>
      <c r="L212" s="153"/>
      <c r="M212" s="158"/>
      <c r="T212" s="159"/>
      <c r="AT212" s="154" t="s">
        <v>176</v>
      </c>
      <c r="AU212" s="154" t="s">
        <v>86</v>
      </c>
      <c r="AV212" s="13" t="s">
        <v>86</v>
      </c>
      <c r="AW212" s="13" t="s">
        <v>37</v>
      </c>
      <c r="AX212" s="13" t="s">
        <v>76</v>
      </c>
      <c r="AY212" s="154" t="s">
        <v>163</v>
      </c>
    </row>
    <row r="213" spans="2:65" s="13" customFormat="1">
      <c r="B213" s="153"/>
      <c r="D213" s="141" t="s">
        <v>176</v>
      </c>
      <c r="E213" s="154" t="s">
        <v>19</v>
      </c>
      <c r="F213" s="155" t="s">
        <v>3746</v>
      </c>
      <c r="H213" s="156">
        <v>13.872</v>
      </c>
      <c r="I213" s="157"/>
      <c r="L213" s="153"/>
      <c r="M213" s="158"/>
      <c r="T213" s="159"/>
      <c r="AT213" s="154" t="s">
        <v>176</v>
      </c>
      <c r="AU213" s="154" t="s">
        <v>86</v>
      </c>
      <c r="AV213" s="13" t="s">
        <v>86</v>
      </c>
      <c r="AW213" s="13" t="s">
        <v>37</v>
      </c>
      <c r="AX213" s="13" t="s">
        <v>76</v>
      </c>
      <c r="AY213" s="154" t="s">
        <v>163</v>
      </c>
    </row>
    <row r="214" spans="2:65" s="13" customFormat="1">
      <c r="B214" s="153"/>
      <c r="D214" s="141" t="s">
        <v>176</v>
      </c>
      <c r="E214" s="154" t="s">
        <v>19</v>
      </c>
      <c r="F214" s="155" t="s">
        <v>3747</v>
      </c>
      <c r="H214" s="156">
        <v>1.4E-2</v>
      </c>
      <c r="I214" s="157"/>
      <c r="L214" s="153"/>
      <c r="M214" s="158"/>
      <c r="T214" s="159"/>
      <c r="AT214" s="154" t="s">
        <v>176</v>
      </c>
      <c r="AU214" s="154" t="s">
        <v>86</v>
      </c>
      <c r="AV214" s="13" t="s">
        <v>86</v>
      </c>
      <c r="AW214" s="13" t="s">
        <v>37</v>
      </c>
      <c r="AX214" s="13" t="s">
        <v>84</v>
      </c>
      <c r="AY214" s="154" t="s">
        <v>163</v>
      </c>
    </row>
    <row r="215" spans="2:65" s="11" customFormat="1" ht="22.8" customHeight="1">
      <c r="B215" s="116"/>
      <c r="D215" s="117" t="s">
        <v>75</v>
      </c>
      <c r="E215" s="126" t="s">
        <v>225</v>
      </c>
      <c r="F215" s="126" t="s">
        <v>3620</v>
      </c>
      <c r="I215" s="119"/>
      <c r="J215" s="127">
        <f>BK215</f>
        <v>0</v>
      </c>
      <c r="L215" s="116"/>
      <c r="M215" s="121"/>
      <c r="P215" s="122">
        <f>SUM(P216:P257)</f>
        <v>0</v>
      </c>
      <c r="R215" s="122">
        <f>SUM(R216:R257)</f>
        <v>8.898600000000001E-2</v>
      </c>
      <c r="T215" s="123">
        <f>SUM(T216:T257)</f>
        <v>0</v>
      </c>
      <c r="AR215" s="117" t="s">
        <v>84</v>
      </c>
      <c r="AT215" s="124" t="s">
        <v>75</v>
      </c>
      <c r="AU215" s="124" t="s">
        <v>84</v>
      </c>
      <c r="AY215" s="117" t="s">
        <v>163</v>
      </c>
      <c r="BK215" s="125">
        <f>SUM(BK216:BK257)</f>
        <v>0</v>
      </c>
    </row>
    <row r="216" spans="2:65" s="1" customFormat="1" ht="24.15" customHeight="1">
      <c r="B216" s="33"/>
      <c r="C216" s="128" t="s">
        <v>7</v>
      </c>
      <c r="D216" s="128" t="s">
        <v>165</v>
      </c>
      <c r="E216" s="129" t="s">
        <v>3621</v>
      </c>
      <c r="F216" s="130" t="s">
        <v>3622</v>
      </c>
      <c r="G216" s="131" t="s">
        <v>2248</v>
      </c>
      <c r="H216" s="132">
        <v>1</v>
      </c>
      <c r="I216" s="133"/>
      <c r="J216" s="134">
        <f>ROUND(I216*H216,2)</f>
        <v>0</v>
      </c>
      <c r="K216" s="130" t="s">
        <v>3576</v>
      </c>
      <c r="L216" s="33"/>
      <c r="M216" s="135" t="s">
        <v>19</v>
      </c>
      <c r="N216" s="136" t="s">
        <v>47</v>
      </c>
      <c r="P216" s="137">
        <f>O216*H216</f>
        <v>0</v>
      </c>
      <c r="Q216" s="137">
        <v>0</v>
      </c>
      <c r="R216" s="137">
        <f>Q216*H216</f>
        <v>0</v>
      </c>
      <c r="S216" s="137">
        <v>0</v>
      </c>
      <c r="T216" s="138">
        <f>S216*H216</f>
        <v>0</v>
      </c>
      <c r="AR216" s="139" t="s">
        <v>695</v>
      </c>
      <c r="AT216" s="139" t="s">
        <v>165</v>
      </c>
      <c r="AU216" s="139" t="s">
        <v>86</v>
      </c>
      <c r="AY216" s="18" t="s">
        <v>163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8" t="s">
        <v>84</v>
      </c>
      <c r="BK216" s="140">
        <f>ROUND(I216*H216,2)</f>
        <v>0</v>
      </c>
      <c r="BL216" s="18" t="s">
        <v>695</v>
      </c>
      <c r="BM216" s="139" t="s">
        <v>3748</v>
      </c>
    </row>
    <row r="217" spans="2:65" s="1" customFormat="1">
      <c r="B217" s="33"/>
      <c r="D217" s="141" t="s">
        <v>172</v>
      </c>
      <c r="F217" s="142" t="s">
        <v>3622</v>
      </c>
      <c r="I217" s="143"/>
      <c r="L217" s="33"/>
      <c r="M217" s="144"/>
      <c r="T217" s="54"/>
      <c r="AT217" s="18" t="s">
        <v>172</v>
      </c>
      <c r="AU217" s="18" t="s">
        <v>86</v>
      </c>
    </row>
    <row r="218" spans="2:65" s="1" customFormat="1">
      <c r="B218" s="33"/>
      <c r="D218" s="145" t="s">
        <v>174</v>
      </c>
      <c r="F218" s="146" t="s">
        <v>3624</v>
      </c>
      <c r="I218" s="143"/>
      <c r="L218" s="33"/>
      <c r="M218" s="144"/>
      <c r="T218" s="54"/>
      <c r="AT218" s="18" t="s">
        <v>174</v>
      </c>
      <c r="AU218" s="18" t="s">
        <v>86</v>
      </c>
    </row>
    <row r="219" spans="2:65" s="1" customFormat="1" ht="16.5" customHeight="1">
      <c r="B219" s="33"/>
      <c r="C219" s="128" t="s">
        <v>340</v>
      </c>
      <c r="D219" s="128" t="s">
        <v>165</v>
      </c>
      <c r="E219" s="129" t="s">
        <v>3625</v>
      </c>
      <c r="F219" s="130" t="s">
        <v>3626</v>
      </c>
      <c r="G219" s="131" t="s">
        <v>202</v>
      </c>
      <c r="H219" s="132">
        <v>31.7</v>
      </c>
      <c r="I219" s="133"/>
      <c r="J219" s="134">
        <f>ROUND(I219*H219,2)</f>
        <v>0</v>
      </c>
      <c r="K219" s="130" t="s">
        <v>3576</v>
      </c>
      <c r="L219" s="33"/>
      <c r="M219" s="135" t="s">
        <v>19</v>
      </c>
      <c r="N219" s="136" t="s">
        <v>47</v>
      </c>
      <c r="P219" s="137">
        <f>O219*H219</f>
        <v>0</v>
      </c>
      <c r="Q219" s="137">
        <v>0</v>
      </c>
      <c r="R219" s="137">
        <f>Q219*H219</f>
        <v>0</v>
      </c>
      <c r="S219" s="137">
        <v>0</v>
      </c>
      <c r="T219" s="138">
        <f>S219*H219</f>
        <v>0</v>
      </c>
      <c r="AR219" s="139" t="s">
        <v>695</v>
      </c>
      <c r="AT219" s="139" t="s">
        <v>165</v>
      </c>
      <c r="AU219" s="139" t="s">
        <v>86</v>
      </c>
      <c r="AY219" s="18" t="s">
        <v>163</v>
      </c>
      <c r="BE219" s="140">
        <f>IF(N219="základní",J219,0)</f>
        <v>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8" t="s">
        <v>84</v>
      </c>
      <c r="BK219" s="140">
        <f>ROUND(I219*H219,2)</f>
        <v>0</v>
      </c>
      <c r="BL219" s="18" t="s">
        <v>695</v>
      </c>
      <c r="BM219" s="139" t="s">
        <v>3749</v>
      </c>
    </row>
    <row r="220" spans="2:65" s="1" customFormat="1">
      <c r="B220" s="33"/>
      <c r="D220" s="141" t="s">
        <v>172</v>
      </c>
      <c r="F220" s="142" t="s">
        <v>3626</v>
      </c>
      <c r="I220" s="143"/>
      <c r="L220" s="33"/>
      <c r="M220" s="144"/>
      <c r="T220" s="54"/>
      <c r="AT220" s="18" t="s">
        <v>172</v>
      </c>
      <c r="AU220" s="18" t="s">
        <v>86</v>
      </c>
    </row>
    <row r="221" spans="2:65" s="1" customFormat="1">
      <c r="B221" s="33"/>
      <c r="D221" s="145" t="s">
        <v>174</v>
      </c>
      <c r="F221" s="146" t="s">
        <v>3628</v>
      </c>
      <c r="I221" s="143"/>
      <c r="L221" s="33"/>
      <c r="M221" s="144"/>
      <c r="T221" s="54"/>
      <c r="AT221" s="18" t="s">
        <v>174</v>
      </c>
      <c r="AU221" s="18" t="s">
        <v>86</v>
      </c>
    </row>
    <row r="222" spans="2:65" s="13" customFormat="1">
      <c r="B222" s="153"/>
      <c r="D222" s="141" t="s">
        <v>176</v>
      </c>
      <c r="E222" s="154" t="s">
        <v>19</v>
      </c>
      <c r="F222" s="155" t="s">
        <v>3750</v>
      </c>
      <c r="H222" s="156">
        <v>31.7</v>
      </c>
      <c r="I222" s="157"/>
      <c r="L222" s="153"/>
      <c r="M222" s="158"/>
      <c r="T222" s="159"/>
      <c r="AT222" s="154" t="s">
        <v>176</v>
      </c>
      <c r="AU222" s="154" t="s">
        <v>86</v>
      </c>
      <c r="AV222" s="13" t="s">
        <v>86</v>
      </c>
      <c r="AW222" s="13" t="s">
        <v>37</v>
      </c>
      <c r="AX222" s="13" t="s">
        <v>76</v>
      </c>
      <c r="AY222" s="154" t="s">
        <v>163</v>
      </c>
    </row>
    <row r="223" spans="2:65" s="14" customFormat="1">
      <c r="B223" s="160"/>
      <c r="D223" s="141" t="s">
        <v>176</v>
      </c>
      <c r="E223" s="161" t="s">
        <v>19</v>
      </c>
      <c r="F223" s="162" t="s">
        <v>178</v>
      </c>
      <c r="H223" s="163">
        <v>31.7</v>
      </c>
      <c r="I223" s="164"/>
      <c r="L223" s="160"/>
      <c r="M223" s="165"/>
      <c r="T223" s="166"/>
      <c r="AT223" s="161" t="s">
        <v>176</v>
      </c>
      <c r="AU223" s="161" t="s">
        <v>86</v>
      </c>
      <c r="AV223" s="14" t="s">
        <v>170</v>
      </c>
      <c r="AW223" s="14" t="s">
        <v>37</v>
      </c>
      <c r="AX223" s="14" t="s">
        <v>84</v>
      </c>
      <c r="AY223" s="161" t="s">
        <v>163</v>
      </c>
    </row>
    <row r="224" spans="2:65" s="1" customFormat="1" ht="37.799999999999997" customHeight="1">
      <c r="B224" s="33"/>
      <c r="C224" s="128" t="s">
        <v>346</v>
      </c>
      <c r="D224" s="128" t="s">
        <v>165</v>
      </c>
      <c r="E224" s="129" t="s">
        <v>3630</v>
      </c>
      <c r="F224" s="130" t="s">
        <v>3631</v>
      </c>
      <c r="G224" s="131" t="s">
        <v>202</v>
      </c>
      <c r="H224" s="132">
        <v>31.7</v>
      </c>
      <c r="I224" s="133"/>
      <c r="J224" s="134">
        <f>ROUND(I224*H224,2)</f>
        <v>0</v>
      </c>
      <c r="K224" s="130" t="s">
        <v>3576</v>
      </c>
      <c r="L224" s="33"/>
      <c r="M224" s="135" t="s">
        <v>19</v>
      </c>
      <c r="N224" s="136" t="s">
        <v>47</v>
      </c>
      <c r="P224" s="137">
        <f>O224*H224</f>
        <v>0</v>
      </c>
      <c r="Q224" s="137">
        <v>1.0000000000000001E-5</v>
      </c>
      <c r="R224" s="137">
        <f>Q224*H224</f>
        <v>3.1700000000000001E-4</v>
      </c>
      <c r="S224" s="137">
        <v>0</v>
      </c>
      <c r="T224" s="138">
        <f>S224*H224</f>
        <v>0</v>
      </c>
      <c r="AR224" s="139" t="s">
        <v>170</v>
      </c>
      <c r="AT224" s="139" t="s">
        <v>165</v>
      </c>
      <c r="AU224" s="139" t="s">
        <v>86</v>
      </c>
      <c r="AY224" s="18" t="s">
        <v>163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8" t="s">
        <v>84</v>
      </c>
      <c r="BK224" s="140">
        <f>ROUND(I224*H224,2)</f>
        <v>0</v>
      </c>
      <c r="BL224" s="18" t="s">
        <v>170</v>
      </c>
      <c r="BM224" s="139" t="s">
        <v>3751</v>
      </c>
    </row>
    <row r="225" spans="2:65" s="1" customFormat="1" ht="28.8">
      <c r="B225" s="33"/>
      <c r="D225" s="141" t="s">
        <v>172</v>
      </c>
      <c r="F225" s="142" t="s">
        <v>3631</v>
      </c>
      <c r="I225" s="143"/>
      <c r="L225" s="33"/>
      <c r="M225" s="144"/>
      <c r="T225" s="54"/>
      <c r="AT225" s="18" t="s">
        <v>172</v>
      </c>
      <c r="AU225" s="18" t="s">
        <v>86</v>
      </c>
    </row>
    <row r="226" spans="2:65" s="1" customFormat="1">
      <c r="B226" s="33"/>
      <c r="D226" s="145" t="s">
        <v>174</v>
      </c>
      <c r="F226" s="146" t="s">
        <v>3633</v>
      </c>
      <c r="I226" s="143"/>
      <c r="L226" s="33"/>
      <c r="M226" s="144"/>
      <c r="T226" s="54"/>
      <c r="AT226" s="18" t="s">
        <v>174</v>
      </c>
      <c r="AU226" s="18" t="s">
        <v>86</v>
      </c>
    </row>
    <row r="227" spans="2:65" s="13" customFormat="1">
      <c r="B227" s="153"/>
      <c r="D227" s="141" t="s">
        <v>176</v>
      </c>
      <c r="E227" s="154" t="s">
        <v>19</v>
      </c>
      <c r="F227" s="155" t="s">
        <v>3750</v>
      </c>
      <c r="H227" s="156">
        <v>31.7</v>
      </c>
      <c r="I227" s="157"/>
      <c r="L227" s="153"/>
      <c r="M227" s="158"/>
      <c r="T227" s="159"/>
      <c r="AT227" s="154" t="s">
        <v>176</v>
      </c>
      <c r="AU227" s="154" t="s">
        <v>86</v>
      </c>
      <c r="AV227" s="13" t="s">
        <v>86</v>
      </c>
      <c r="AW227" s="13" t="s">
        <v>37</v>
      </c>
      <c r="AX227" s="13" t="s">
        <v>76</v>
      </c>
      <c r="AY227" s="154" t="s">
        <v>163</v>
      </c>
    </row>
    <row r="228" spans="2:65" s="14" customFormat="1">
      <c r="B228" s="160"/>
      <c r="D228" s="141" t="s">
        <v>176</v>
      </c>
      <c r="E228" s="161" t="s">
        <v>19</v>
      </c>
      <c r="F228" s="162" t="s">
        <v>178</v>
      </c>
      <c r="H228" s="163">
        <v>31.7</v>
      </c>
      <c r="I228" s="164"/>
      <c r="L228" s="160"/>
      <c r="M228" s="165"/>
      <c r="T228" s="166"/>
      <c r="AT228" s="161" t="s">
        <v>176</v>
      </c>
      <c r="AU228" s="161" t="s">
        <v>86</v>
      </c>
      <c r="AV228" s="14" t="s">
        <v>170</v>
      </c>
      <c r="AW228" s="14" t="s">
        <v>37</v>
      </c>
      <c r="AX228" s="14" t="s">
        <v>84</v>
      </c>
      <c r="AY228" s="161" t="s">
        <v>163</v>
      </c>
    </row>
    <row r="229" spans="2:65" s="1" customFormat="1" ht="16.5" customHeight="1">
      <c r="B229" s="33"/>
      <c r="C229" s="167" t="s">
        <v>352</v>
      </c>
      <c r="D229" s="167" t="s">
        <v>323</v>
      </c>
      <c r="E229" s="168" t="s">
        <v>3634</v>
      </c>
      <c r="F229" s="169" t="s">
        <v>3635</v>
      </c>
      <c r="G229" s="170" t="s">
        <v>202</v>
      </c>
      <c r="H229" s="171">
        <v>31.7</v>
      </c>
      <c r="I229" s="172"/>
      <c r="J229" s="173">
        <f>ROUND(I229*H229,2)</f>
        <v>0</v>
      </c>
      <c r="K229" s="169" t="s">
        <v>169</v>
      </c>
      <c r="L229" s="174"/>
      <c r="M229" s="175" t="s">
        <v>19</v>
      </c>
      <c r="N229" s="176" t="s">
        <v>47</v>
      </c>
      <c r="P229" s="137">
        <f>O229*H229</f>
        <v>0</v>
      </c>
      <c r="Q229" s="137">
        <v>2.6700000000000001E-3</v>
      </c>
      <c r="R229" s="137">
        <f>Q229*H229</f>
        <v>8.4639000000000006E-2</v>
      </c>
      <c r="S229" s="137">
        <v>0</v>
      </c>
      <c r="T229" s="138">
        <f>S229*H229</f>
        <v>0</v>
      </c>
      <c r="AR229" s="139" t="s">
        <v>225</v>
      </c>
      <c r="AT229" s="139" t="s">
        <v>323</v>
      </c>
      <c r="AU229" s="139" t="s">
        <v>86</v>
      </c>
      <c r="AY229" s="18" t="s">
        <v>163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8" t="s">
        <v>84</v>
      </c>
      <c r="BK229" s="140">
        <f>ROUND(I229*H229,2)</f>
        <v>0</v>
      </c>
      <c r="BL229" s="18" t="s">
        <v>170</v>
      </c>
      <c r="BM229" s="139" t="s">
        <v>3752</v>
      </c>
    </row>
    <row r="230" spans="2:65" s="1" customFormat="1">
      <c r="B230" s="33"/>
      <c r="D230" s="141" t="s">
        <v>172</v>
      </c>
      <c r="F230" s="142" t="s">
        <v>3635</v>
      </c>
      <c r="I230" s="143"/>
      <c r="L230" s="33"/>
      <c r="M230" s="144"/>
      <c r="T230" s="54"/>
      <c r="AT230" s="18" t="s">
        <v>172</v>
      </c>
      <c r="AU230" s="18" t="s">
        <v>86</v>
      </c>
    </row>
    <row r="231" spans="2:65" s="1" customFormat="1" ht="49.05" customHeight="1">
      <c r="B231" s="33"/>
      <c r="C231" s="128" t="s">
        <v>359</v>
      </c>
      <c r="D231" s="128" t="s">
        <v>165</v>
      </c>
      <c r="E231" s="129" t="s">
        <v>3753</v>
      </c>
      <c r="F231" s="130" t="s">
        <v>3754</v>
      </c>
      <c r="G231" s="131" t="s">
        <v>168</v>
      </c>
      <c r="H231" s="132">
        <v>2</v>
      </c>
      <c r="I231" s="133"/>
      <c r="J231" s="134">
        <f>ROUND(I231*H231,2)</f>
        <v>0</v>
      </c>
      <c r="K231" s="130" t="s">
        <v>169</v>
      </c>
      <c r="L231" s="33"/>
      <c r="M231" s="135" t="s">
        <v>19</v>
      </c>
      <c r="N231" s="136" t="s">
        <v>47</v>
      </c>
      <c r="P231" s="137">
        <f>O231*H231</f>
        <v>0</v>
      </c>
      <c r="Q231" s="137">
        <v>0</v>
      </c>
      <c r="R231" s="137">
        <f>Q231*H231</f>
        <v>0</v>
      </c>
      <c r="S231" s="137">
        <v>0</v>
      </c>
      <c r="T231" s="138">
        <f>S231*H231</f>
        <v>0</v>
      </c>
      <c r="AR231" s="139" t="s">
        <v>170</v>
      </c>
      <c r="AT231" s="139" t="s">
        <v>165</v>
      </c>
      <c r="AU231" s="139" t="s">
        <v>86</v>
      </c>
      <c r="AY231" s="18" t="s">
        <v>163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8" t="s">
        <v>84</v>
      </c>
      <c r="BK231" s="140">
        <f>ROUND(I231*H231,2)</f>
        <v>0</v>
      </c>
      <c r="BL231" s="18" t="s">
        <v>170</v>
      </c>
      <c r="BM231" s="139" t="s">
        <v>3755</v>
      </c>
    </row>
    <row r="232" spans="2:65" s="1" customFormat="1" ht="28.8">
      <c r="B232" s="33"/>
      <c r="D232" s="141" t="s">
        <v>172</v>
      </c>
      <c r="F232" s="142" t="s">
        <v>3754</v>
      </c>
      <c r="I232" s="143"/>
      <c r="L232" s="33"/>
      <c r="M232" s="144"/>
      <c r="T232" s="54"/>
      <c r="AT232" s="18" t="s">
        <v>172</v>
      </c>
      <c r="AU232" s="18" t="s">
        <v>86</v>
      </c>
    </row>
    <row r="233" spans="2:65" s="1" customFormat="1">
      <c r="B233" s="33"/>
      <c r="D233" s="145" t="s">
        <v>174</v>
      </c>
      <c r="F233" s="146" t="s">
        <v>3756</v>
      </c>
      <c r="I233" s="143"/>
      <c r="L233" s="33"/>
      <c r="M233" s="144"/>
      <c r="T233" s="54"/>
      <c r="AT233" s="18" t="s">
        <v>174</v>
      </c>
      <c r="AU233" s="18" t="s">
        <v>86</v>
      </c>
    </row>
    <row r="234" spans="2:65" s="13" customFormat="1">
      <c r="B234" s="153"/>
      <c r="D234" s="141" t="s">
        <v>176</v>
      </c>
      <c r="E234" s="154" t="s">
        <v>19</v>
      </c>
      <c r="F234" s="155" t="s">
        <v>3757</v>
      </c>
      <c r="H234" s="156">
        <v>2</v>
      </c>
      <c r="I234" s="157"/>
      <c r="L234" s="153"/>
      <c r="M234" s="158"/>
      <c r="T234" s="159"/>
      <c r="AT234" s="154" t="s">
        <v>176</v>
      </c>
      <c r="AU234" s="154" t="s">
        <v>86</v>
      </c>
      <c r="AV234" s="13" t="s">
        <v>86</v>
      </c>
      <c r="AW234" s="13" t="s">
        <v>37</v>
      </c>
      <c r="AX234" s="13" t="s">
        <v>76</v>
      </c>
      <c r="AY234" s="154" t="s">
        <v>163</v>
      </c>
    </row>
    <row r="235" spans="2:65" s="14" customFormat="1">
      <c r="B235" s="160"/>
      <c r="D235" s="141" t="s">
        <v>176</v>
      </c>
      <c r="E235" s="161" t="s">
        <v>19</v>
      </c>
      <c r="F235" s="162" t="s">
        <v>178</v>
      </c>
      <c r="H235" s="163">
        <v>2</v>
      </c>
      <c r="I235" s="164"/>
      <c r="L235" s="160"/>
      <c r="M235" s="165"/>
      <c r="T235" s="166"/>
      <c r="AT235" s="161" t="s">
        <v>176</v>
      </c>
      <c r="AU235" s="161" t="s">
        <v>86</v>
      </c>
      <c r="AV235" s="14" t="s">
        <v>170</v>
      </c>
      <c r="AW235" s="14" t="s">
        <v>37</v>
      </c>
      <c r="AX235" s="14" t="s">
        <v>84</v>
      </c>
      <c r="AY235" s="161" t="s">
        <v>163</v>
      </c>
    </row>
    <row r="236" spans="2:65" s="1" customFormat="1" ht="16.5" customHeight="1">
      <c r="B236" s="33"/>
      <c r="C236" s="167" t="s">
        <v>365</v>
      </c>
      <c r="D236" s="167" t="s">
        <v>323</v>
      </c>
      <c r="E236" s="168" t="s">
        <v>3758</v>
      </c>
      <c r="F236" s="169" t="s">
        <v>3759</v>
      </c>
      <c r="G236" s="170" t="s">
        <v>168</v>
      </c>
      <c r="H236" s="171">
        <v>2</v>
      </c>
      <c r="I236" s="172"/>
      <c r="J236" s="173">
        <f>ROUND(I236*H236,2)</f>
        <v>0</v>
      </c>
      <c r="K236" s="169" t="s">
        <v>169</v>
      </c>
      <c r="L236" s="174"/>
      <c r="M236" s="175" t="s">
        <v>19</v>
      </c>
      <c r="N236" s="176" t="s">
        <v>47</v>
      </c>
      <c r="P236" s="137">
        <f>O236*H236</f>
        <v>0</v>
      </c>
      <c r="Q236" s="137">
        <v>3.6999999999999999E-4</v>
      </c>
      <c r="R236" s="137">
        <f>Q236*H236</f>
        <v>7.3999999999999999E-4</v>
      </c>
      <c r="S236" s="137">
        <v>0</v>
      </c>
      <c r="T236" s="138">
        <f>S236*H236</f>
        <v>0</v>
      </c>
      <c r="AR236" s="139" t="s">
        <v>225</v>
      </c>
      <c r="AT236" s="139" t="s">
        <v>323</v>
      </c>
      <c r="AU236" s="139" t="s">
        <v>86</v>
      </c>
      <c r="AY236" s="18" t="s">
        <v>163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8" t="s">
        <v>84</v>
      </c>
      <c r="BK236" s="140">
        <f>ROUND(I236*H236,2)</f>
        <v>0</v>
      </c>
      <c r="BL236" s="18" t="s">
        <v>170</v>
      </c>
      <c r="BM236" s="139" t="s">
        <v>3760</v>
      </c>
    </row>
    <row r="237" spans="2:65" s="1" customFormat="1">
      <c r="B237" s="33"/>
      <c r="D237" s="141" t="s">
        <v>172</v>
      </c>
      <c r="F237" s="142" t="s">
        <v>3759</v>
      </c>
      <c r="I237" s="143"/>
      <c r="L237" s="33"/>
      <c r="M237" s="144"/>
      <c r="T237" s="54"/>
      <c r="AT237" s="18" t="s">
        <v>172</v>
      </c>
      <c r="AU237" s="18" t="s">
        <v>86</v>
      </c>
    </row>
    <row r="238" spans="2:65" s="1" customFormat="1" ht="49.05" customHeight="1">
      <c r="B238" s="33"/>
      <c r="C238" s="128" t="s">
        <v>371</v>
      </c>
      <c r="D238" s="128" t="s">
        <v>165</v>
      </c>
      <c r="E238" s="129" t="s">
        <v>3761</v>
      </c>
      <c r="F238" s="130" t="s">
        <v>3762</v>
      </c>
      <c r="G238" s="131" t="s">
        <v>168</v>
      </c>
      <c r="H238" s="132">
        <v>2</v>
      </c>
      <c r="I238" s="133"/>
      <c r="J238" s="134">
        <f>ROUND(I238*H238,2)</f>
        <v>0</v>
      </c>
      <c r="K238" s="130" t="s">
        <v>169</v>
      </c>
      <c r="L238" s="33"/>
      <c r="M238" s="135" t="s">
        <v>19</v>
      </c>
      <c r="N238" s="136" t="s">
        <v>47</v>
      </c>
      <c r="P238" s="137">
        <f>O238*H238</f>
        <v>0</v>
      </c>
      <c r="Q238" s="137">
        <v>0</v>
      </c>
      <c r="R238" s="137">
        <f>Q238*H238</f>
        <v>0</v>
      </c>
      <c r="S238" s="137">
        <v>0</v>
      </c>
      <c r="T238" s="138">
        <f>S238*H238</f>
        <v>0</v>
      </c>
      <c r="AR238" s="139" t="s">
        <v>170</v>
      </c>
      <c r="AT238" s="139" t="s">
        <v>165</v>
      </c>
      <c r="AU238" s="139" t="s">
        <v>86</v>
      </c>
      <c r="AY238" s="18" t="s">
        <v>163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8" t="s">
        <v>84</v>
      </c>
      <c r="BK238" s="140">
        <f>ROUND(I238*H238,2)</f>
        <v>0</v>
      </c>
      <c r="BL238" s="18" t="s">
        <v>170</v>
      </c>
      <c r="BM238" s="139" t="s">
        <v>3763</v>
      </c>
    </row>
    <row r="239" spans="2:65" s="1" customFormat="1" ht="28.8">
      <c r="B239" s="33"/>
      <c r="D239" s="141" t="s">
        <v>172</v>
      </c>
      <c r="F239" s="142" t="s">
        <v>3762</v>
      </c>
      <c r="I239" s="143"/>
      <c r="L239" s="33"/>
      <c r="M239" s="144"/>
      <c r="T239" s="54"/>
      <c r="AT239" s="18" t="s">
        <v>172</v>
      </c>
      <c r="AU239" s="18" t="s">
        <v>86</v>
      </c>
    </row>
    <row r="240" spans="2:65" s="1" customFormat="1">
      <c r="B240" s="33"/>
      <c r="D240" s="145" t="s">
        <v>174</v>
      </c>
      <c r="F240" s="146" t="s">
        <v>3764</v>
      </c>
      <c r="I240" s="143"/>
      <c r="L240" s="33"/>
      <c r="M240" s="144"/>
      <c r="T240" s="54"/>
      <c r="AT240" s="18" t="s">
        <v>174</v>
      </c>
      <c r="AU240" s="18" t="s">
        <v>86</v>
      </c>
    </row>
    <row r="241" spans="2:65" s="13" customFormat="1">
      <c r="B241" s="153"/>
      <c r="D241" s="141" t="s">
        <v>176</v>
      </c>
      <c r="E241" s="154" t="s">
        <v>19</v>
      </c>
      <c r="F241" s="155" t="s">
        <v>3765</v>
      </c>
      <c r="H241" s="156">
        <v>2</v>
      </c>
      <c r="I241" s="157"/>
      <c r="L241" s="153"/>
      <c r="M241" s="158"/>
      <c r="T241" s="159"/>
      <c r="AT241" s="154" t="s">
        <v>176</v>
      </c>
      <c r="AU241" s="154" t="s">
        <v>86</v>
      </c>
      <c r="AV241" s="13" t="s">
        <v>86</v>
      </c>
      <c r="AW241" s="13" t="s">
        <v>37</v>
      </c>
      <c r="AX241" s="13" t="s">
        <v>76</v>
      </c>
      <c r="AY241" s="154" t="s">
        <v>163</v>
      </c>
    </row>
    <row r="242" spans="2:65" s="14" customFormat="1">
      <c r="B242" s="160"/>
      <c r="D242" s="141" t="s">
        <v>176</v>
      </c>
      <c r="E242" s="161" t="s">
        <v>19</v>
      </c>
      <c r="F242" s="162" t="s">
        <v>178</v>
      </c>
      <c r="H242" s="163">
        <v>2</v>
      </c>
      <c r="I242" s="164"/>
      <c r="L242" s="160"/>
      <c r="M242" s="165"/>
      <c r="T242" s="166"/>
      <c r="AT242" s="161" t="s">
        <v>176</v>
      </c>
      <c r="AU242" s="161" t="s">
        <v>86</v>
      </c>
      <c r="AV242" s="14" t="s">
        <v>170</v>
      </c>
      <c r="AW242" s="14" t="s">
        <v>37</v>
      </c>
      <c r="AX242" s="14" t="s">
        <v>84</v>
      </c>
      <c r="AY242" s="161" t="s">
        <v>163</v>
      </c>
    </row>
    <row r="243" spans="2:65" s="1" customFormat="1" ht="16.5" customHeight="1">
      <c r="B243" s="33"/>
      <c r="C243" s="167" t="s">
        <v>377</v>
      </c>
      <c r="D243" s="167" t="s">
        <v>323</v>
      </c>
      <c r="E243" s="168" t="s">
        <v>3766</v>
      </c>
      <c r="F243" s="169" t="s">
        <v>3767</v>
      </c>
      <c r="G243" s="170" t="s">
        <v>168</v>
      </c>
      <c r="H243" s="171">
        <v>1</v>
      </c>
      <c r="I243" s="172"/>
      <c r="J243" s="173">
        <f>ROUND(I243*H243,2)</f>
        <v>0</v>
      </c>
      <c r="K243" s="169" t="s">
        <v>169</v>
      </c>
      <c r="L243" s="174"/>
      <c r="M243" s="175" t="s">
        <v>19</v>
      </c>
      <c r="N243" s="176" t="s">
        <v>47</v>
      </c>
      <c r="P243" s="137">
        <f>O243*H243</f>
        <v>0</v>
      </c>
      <c r="Q243" s="137">
        <v>6.4000000000000005E-4</v>
      </c>
      <c r="R243" s="137">
        <f>Q243*H243</f>
        <v>6.4000000000000005E-4</v>
      </c>
      <c r="S243" s="137">
        <v>0</v>
      </c>
      <c r="T243" s="138">
        <f>S243*H243</f>
        <v>0</v>
      </c>
      <c r="AR243" s="139" t="s">
        <v>225</v>
      </c>
      <c r="AT243" s="139" t="s">
        <v>323</v>
      </c>
      <c r="AU243" s="139" t="s">
        <v>86</v>
      </c>
      <c r="AY243" s="18" t="s">
        <v>163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8" t="s">
        <v>84</v>
      </c>
      <c r="BK243" s="140">
        <f>ROUND(I243*H243,2)</f>
        <v>0</v>
      </c>
      <c r="BL243" s="18" t="s">
        <v>170</v>
      </c>
      <c r="BM243" s="139" t="s">
        <v>3768</v>
      </c>
    </row>
    <row r="244" spans="2:65" s="1" customFormat="1">
      <c r="B244" s="33"/>
      <c r="D244" s="141" t="s">
        <v>172</v>
      </c>
      <c r="F244" s="142" t="s">
        <v>3767</v>
      </c>
      <c r="I244" s="143"/>
      <c r="L244" s="33"/>
      <c r="M244" s="144"/>
      <c r="T244" s="54"/>
      <c r="AT244" s="18" t="s">
        <v>172</v>
      </c>
      <c r="AU244" s="18" t="s">
        <v>86</v>
      </c>
    </row>
    <row r="245" spans="2:65" s="13" customFormat="1">
      <c r="B245" s="153"/>
      <c r="D245" s="141" t="s">
        <v>176</v>
      </c>
      <c r="E245" s="154" t="s">
        <v>19</v>
      </c>
      <c r="F245" s="155" t="s">
        <v>84</v>
      </c>
      <c r="H245" s="156">
        <v>1</v>
      </c>
      <c r="I245" s="157"/>
      <c r="L245" s="153"/>
      <c r="M245" s="158"/>
      <c r="T245" s="159"/>
      <c r="AT245" s="154" t="s">
        <v>176</v>
      </c>
      <c r="AU245" s="154" t="s">
        <v>86</v>
      </c>
      <c r="AV245" s="13" t="s">
        <v>86</v>
      </c>
      <c r="AW245" s="13" t="s">
        <v>37</v>
      </c>
      <c r="AX245" s="13" t="s">
        <v>76</v>
      </c>
      <c r="AY245" s="154" t="s">
        <v>163</v>
      </c>
    </row>
    <row r="246" spans="2:65" s="14" customFormat="1">
      <c r="B246" s="160"/>
      <c r="D246" s="141" t="s">
        <v>176</v>
      </c>
      <c r="E246" s="161" t="s">
        <v>19</v>
      </c>
      <c r="F246" s="162" t="s">
        <v>178</v>
      </c>
      <c r="H246" s="163">
        <v>1</v>
      </c>
      <c r="I246" s="164"/>
      <c r="L246" s="160"/>
      <c r="M246" s="165"/>
      <c r="T246" s="166"/>
      <c r="AT246" s="161" t="s">
        <v>176</v>
      </c>
      <c r="AU246" s="161" t="s">
        <v>86</v>
      </c>
      <c r="AV246" s="14" t="s">
        <v>170</v>
      </c>
      <c r="AW246" s="14" t="s">
        <v>37</v>
      </c>
      <c r="AX246" s="14" t="s">
        <v>84</v>
      </c>
      <c r="AY246" s="161" t="s">
        <v>163</v>
      </c>
    </row>
    <row r="247" spans="2:65" s="1" customFormat="1" ht="16.5" customHeight="1">
      <c r="B247" s="33"/>
      <c r="C247" s="167" t="s">
        <v>382</v>
      </c>
      <c r="D247" s="167" t="s">
        <v>323</v>
      </c>
      <c r="E247" s="168" t="s">
        <v>3769</v>
      </c>
      <c r="F247" s="169" t="s">
        <v>3770</v>
      </c>
      <c r="G247" s="170" t="s">
        <v>168</v>
      </c>
      <c r="H247" s="171">
        <v>1</v>
      </c>
      <c r="I247" s="172"/>
      <c r="J247" s="173">
        <f>ROUND(I247*H247,2)</f>
        <v>0</v>
      </c>
      <c r="K247" s="169" t="s">
        <v>169</v>
      </c>
      <c r="L247" s="174"/>
      <c r="M247" s="175" t="s">
        <v>19</v>
      </c>
      <c r="N247" s="176" t="s">
        <v>47</v>
      </c>
      <c r="P247" s="137">
        <f>O247*H247</f>
        <v>0</v>
      </c>
      <c r="Q247" s="137">
        <v>6.4999999999999997E-4</v>
      </c>
      <c r="R247" s="137">
        <f>Q247*H247</f>
        <v>6.4999999999999997E-4</v>
      </c>
      <c r="S247" s="137">
        <v>0</v>
      </c>
      <c r="T247" s="138">
        <f>S247*H247</f>
        <v>0</v>
      </c>
      <c r="AR247" s="139" t="s">
        <v>225</v>
      </c>
      <c r="AT247" s="139" t="s">
        <v>323</v>
      </c>
      <c r="AU247" s="139" t="s">
        <v>86</v>
      </c>
      <c r="AY247" s="18" t="s">
        <v>163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8" t="s">
        <v>84</v>
      </c>
      <c r="BK247" s="140">
        <f>ROUND(I247*H247,2)</f>
        <v>0</v>
      </c>
      <c r="BL247" s="18" t="s">
        <v>170</v>
      </c>
      <c r="BM247" s="139" t="s">
        <v>3771</v>
      </c>
    </row>
    <row r="248" spans="2:65" s="1" customFormat="1">
      <c r="B248" s="33"/>
      <c r="D248" s="141" t="s">
        <v>172</v>
      </c>
      <c r="F248" s="142" t="s">
        <v>3770</v>
      </c>
      <c r="I248" s="143"/>
      <c r="L248" s="33"/>
      <c r="M248" s="144"/>
      <c r="T248" s="54"/>
      <c r="AT248" s="18" t="s">
        <v>172</v>
      </c>
      <c r="AU248" s="18" t="s">
        <v>86</v>
      </c>
    </row>
    <row r="249" spans="2:65" s="13" customFormat="1">
      <c r="B249" s="153"/>
      <c r="D249" s="141" t="s">
        <v>176</v>
      </c>
      <c r="E249" s="154" t="s">
        <v>19</v>
      </c>
      <c r="F249" s="155" t="s">
        <v>84</v>
      </c>
      <c r="H249" s="156">
        <v>1</v>
      </c>
      <c r="I249" s="157"/>
      <c r="L249" s="153"/>
      <c r="M249" s="158"/>
      <c r="T249" s="159"/>
      <c r="AT249" s="154" t="s">
        <v>176</v>
      </c>
      <c r="AU249" s="154" t="s">
        <v>86</v>
      </c>
      <c r="AV249" s="13" t="s">
        <v>86</v>
      </c>
      <c r="AW249" s="13" t="s">
        <v>37</v>
      </c>
      <c r="AX249" s="13" t="s">
        <v>76</v>
      </c>
      <c r="AY249" s="154" t="s">
        <v>163</v>
      </c>
    </row>
    <row r="250" spans="2:65" s="14" customFormat="1">
      <c r="B250" s="160"/>
      <c r="D250" s="141" t="s">
        <v>176</v>
      </c>
      <c r="E250" s="161" t="s">
        <v>19</v>
      </c>
      <c r="F250" s="162" t="s">
        <v>178</v>
      </c>
      <c r="H250" s="163">
        <v>1</v>
      </c>
      <c r="I250" s="164"/>
      <c r="L250" s="160"/>
      <c r="M250" s="165"/>
      <c r="T250" s="166"/>
      <c r="AT250" s="161" t="s">
        <v>176</v>
      </c>
      <c r="AU250" s="161" t="s">
        <v>86</v>
      </c>
      <c r="AV250" s="14" t="s">
        <v>170</v>
      </c>
      <c r="AW250" s="14" t="s">
        <v>37</v>
      </c>
      <c r="AX250" s="14" t="s">
        <v>84</v>
      </c>
      <c r="AY250" s="161" t="s">
        <v>163</v>
      </c>
    </row>
    <row r="251" spans="2:65" s="1" customFormat="1" ht="37.799999999999997" customHeight="1">
      <c r="B251" s="33"/>
      <c r="C251" s="128" t="s">
        <v>389</v>
      </c>
      <c r="D251" s="128" t="s">
        <v>165</v>
      </c>
      <c r="E251" s="129" t="s">
        <v>3772</v>
      </c>
      <c r="F251" s="130" t="s">
        <v>3773</v>
      </c>
      <c r="G251" s="131" t="s">
        <v>168</v>
      </c>
      <c r="H251" s="132">
        <v>2</v>
      </c>
      <c r="I251" s="133"/>
      <c r="J251" s="134">
        <f>ROUND(I251*H251,2)</f>
        <v>0</v>
      </c>
      <c r="K251" s="130" t="s">
        <v>169</v>
      </c>
      <c r="L251" s="33"/>
      <c r="M251" s="135" t="s">
        <v>19</v>
      </c>
      <c r="N251" s="136" t="s">
        <v>47</v>
      </c>
      <c r="P251" s="137">
        <f>O251*H251</f>
        <v>0</v>
      </c>
      <c r="Q251" s="137">
        <v>0</v>
      </c>
      <c r="R251" s="137">
        <f>Q251*H251</f>
        <v>0</v>
      </c>
      <c r="S251" s="137">
        <v>0</v>
      </c>
      <c r="T251" s="138">
        <f>S251*H251</f>
        <v>0</v>
      </c>
      <c r="AR251" s="139" t="s">
        <v>170</v>
      </c>
      <c r="AT251" s="139" t="s">
        <v>165</v>
      </c>
      <c r="AU251" s="139" t="s">
        <v>86</v>
      </c>
      <c r="AY251" s="18" t="s">
        <v>163</v>
      </c>
      <c r="BE251" s="140">
        <f>IF(N251="základní",J251,0)</f>
        <v>0</v>
      </c>
      <c r="BF251" s="140">
        <f>IF(N251="snížená",J251,0)</f>
        <v>0</v>
      </c>
      <c r="BG251" s="140">
        <f>IF(N251="zákl. přenesená",J251,0)</f>
        <v>0</v>
      </c>
      <c r="BH251" s="140">
        <f>IF(N251="sníž. přenesená",J251,0)</f>
        <v>0</v>
      </c>
      <c r="BI251" s="140">
        <f>IF(N251="nulová",J251,0)</f>
        <v>0</v>
      </c>
      <c r="BJ251" s="18" t="s">
        <v>84</v>
      </c>
      <c r="BK251" s="140">
        <f>ROUND(I251*H251,2)</f>
        <v>0</v>
      </c>
      <c r="BL251" s="18" t="s">
        <v>170</v>
      </c>
      <c r="BM251" s="139" t="s">
        <v>3774</v>
      </c>
    </row>
    <row r="252" spans="2:65" s="1" customFormat="1" ht="28.8">
      <c r="B252" s="33"/>
      <c r="D252" s="141" t="s">
        <v>172</v>
      </c>
      <c r="F252" s="142" t="s">
        <v>3773</v>
      </c>
      <c r="I252" s="143"/>
      <c r="L252" s="33"/>
      <c r="M252" s="144"/>
      <c r="T252" s="54"/>
      <c r="AT252" s="18" t="s">
        <v>172</v>
      </c>
      <c r="AU252" s="18" t="s">
        <v>86</v>
      </c>
    </row>
    <row r="253" spans="2:65" s="1" customFormat="1">
      <c r="B253" s="33"/>
      <c r="D253" s="145" t="s">
        <v>174</v>
      </c>
      <c r="F253" s="146" t="s">
        <v>3775</v>
      </c>
      <c r="I253" s="143"/>
      <c r="L253" s="33"/>
      <c r="M253" s="144"/>
      <c r="T253" s="54"/>
      <c r="AT253" s="18" t="s">
        <v>174</v>
      </c>
      <c r="AU253" s="18" t="s">
        <v>86</v>
      </c>
    </row>
    <row r="254" spans="2:65" s="13" customFormat="1">
      <c r="B254" s="153"/>
      <c r="D254" s="141" t="s">
        <v>176</v>
      </c>
      <c r="E254" s="154" t="s">
        <v>19</v>
      </c>
      <c r="F254" s="155" t="s">
        <v>3757</v>
      </c>
      <c r="H254" s="156">
        <v>2</v>
      </c>
      <c r="I254" s="157"/>
      <c r="L254" s="153"/>
      <c r="M254" s="158"/>
      <c r="T254" s="159"/>
      <c r="AT254" s="154" t="s">
        <v>176</v>
      </c>
      <c r="AU254" s="154" t="s">
        <v>86</v>
      </c>
      <c r="AV254" s="13" t="s">
        <v>86</v>
      </c>
      <c r="AW254" s="13" t="s">
        <v>37</v>
      </c>
      <c r="AX254" s="13" t="s">
        <v>76</v>
      </c>
      <c r="AY254" s="154" t="s">
        <v>163</v>
      </c>
    </row>
    <row r="255" spans="2:65" s="14" customFormat="1">
      <c r="B255" s="160"/>
      <c r="D255" s="141" t="s">
        <v>176</v>
      </c>
      <c r="E255" s="161" t="s">
        <v>19</v>
      </c>
      <c r="F255" s="162" t="s">
        <v>178</v>
      </c>
      <c r="H255" s="163">
        <v>2</v>
      </c>
      <c r="I255" s="164"/>
      <c r="L255" s="160"/>
      <c r="M255" s="165"/>
      <c r="T255" s="166"/>
      <c r="AT255" s="161" t="s">
        <v>176</v>
      </c>
      <c r="AU255" s="161" t="s">
        <v>86</v>
      </c>
      <c r="AV255" s="14" t="s">
        <v>170</v>
      </c>
      <c r="AW255" s="14" t="s">
        <v>37</v>
      </c>
      <c r="AX255" s="14" t="s">
        <v>84</v>
      </c>
      <c r="AY255" s="161" t="s">
        <v>163</v>
      </c>
    </row>
    <row r="256" spans="2:65" s="1" customFormat="1" ht="24.15" customHeight="1">
      <c r="B256" s="33"/>
      <c r="C256" s="167" t="s">
        <v>396</v>
      </c>
      <c r="D256" s="167" t="s">
        <v>323</v>
      </c>
      <c r="E256" s="168" t="s">
        <v>3776</v>
      </c>
      <c r="F256" s="169" t="s">
        <v>3777</v>
      </c>
      <c r="G256" s="170" t="s">
        <v>168</v>
      </c>
      <c r="H256" s="171">
        <v>2</v>
      </c>
      <c r="I256" s="172"/>
      <c r="J256" s="173">
        <f>ROUND(I256*H256,2)</f>
        <v>0</v>
      </c>
      <c r="K256" s="169" t="s">
        <v>169</v>
      </c>
      <c r="L256" s="174"/>
      <c r="M256" s="175" t="s">
        <v>19</v>
      </c>
      <c r="N256" s="176" t="s">
        <v>47</v>
      </c>
      <c r="P256" s="137">
        <f>O256*H256</f>
        <v>0</v>
      </c>
      <c r="Q256" s="137">
        <v>1E-3</v>
      </c>
      <c r="R256" s="137">
        <f>Q256*H256</f>
        <v>2E-3</v>
      </c>
      <c r="S256" s="137">
        <v>0</v>
      </c>
      <c r="T256" s="138">
        <f>S256*H256</f>
        <v>0</v>
      </c>
      <c r="AR256" s="139" t="s">
        <v>225</v>
      </c>
      <c r="AT256" s="139" t="s">
        <v>323</v>
      </c>
      <c r="AU256" s="139" t="s">
        <v>86</v>
      </c>
      <c r="AY256" s="18" t="s">
        <v>163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8" t="s">
        <v>84</v>
      </c>
      <c r="BK256" s="140">
        <f>ROUND(I256*H256,2)</f>
        <v>0</v>
      </c>
      <c r="BL256" s="18" t="s">
        <v>170</v>
      </c>
      <c r="BM256" s="139" t="s">
        <v>3778</v>
      </c>
    </row>
    <row r="257" spans="2:65" s="1" customFormat="1">
      <c r="B257" s="33"/>
      <c r="D257" s="141" t="s">
        <v>172</v>
      </c>
      <c r="F257" s="142" t="s">
        <v>3777</v>
      </c>
      <c r="I257" s="143"/>
      <c r="L257" s="33"/>
      <c r="M257" s="144"/>
      <c r="T257" s="54"/>
      <c r="AT257" s="18" t="s">
        <v>172</v>
      </c>
      <c r="AU257" s="18" t="s">
        <v>86</v>
      </c>
    </row>
    <row r="258" spans="2:65" s="11" customFormat="1" ht="22.8" customHeight="1">
      <c r="B258" s="116"/>
      <c r="D258" s="117" t="s">
        <v>75</v>
      </c>
      <c r="E258" s="126" t="s">
        <v>903</v>
      </c>
      <c r="F258" s="126" t="s">
        <v>3779</v>
      </c>
      <c r="I258" s="119"/>
      <c r="J258" s="127">
        <f>BK258</f>
        <v>0</v>
      </c>
      <c r="L258" s="116"/>
      <c r="M258" s="121"/>
      <c r="P258" s="122">
        <f>SUM(P259:P268)</f>
        <v>0</v>
      </c>
      <c r="R258" s="122">
        <f>SUM(R259:R268)</f>
        <v>0.12</v>
      </c>
      <c r="T258" s="123">
        <f>SUM(T259:T268)</f>
        <v>0</v>
      </c>
      <c r="AR258" s="117" t="s">
        <v>84</v>
      </c>
      <c r="AT258" s="124" t="s">
        <v>75</v>
      </c>
      <c r="AU258" s="124" t="s">
        <v>84</v>
      </c>
      <c r="AY258" s="117" t="s">
        <v>163</v>
      </c>
      <c r="BK258" s="125">
        <f>SUM(BK259:BK268)</f>
        <v>0</v>
      </c>
    </row>
    <row r="259" spans="2:65" s="1" customFormat="1" ht="21.75" customHeight="1">
      <c r="B259" s="33"/>
      <c r="C259" s="128" t="s">
        <v>403</v>
      </c>
      <c r="D259" s="128" t="s">
        <v>165</v>
      </c>
      <c r="E259" s="129" t="s">
        <v>3780</v>
      </c>
      <c r="F259" s="130" t="s">
        <v>3781</v>
      </c>
      <c r="G259" s="131" t="s">
        <v>2159</v>
      </c>
      <c r="H259" s="132">
        <v>1</v>
      </c>
      <c r="I259" s="133"/>
      <c r="J259" s="134">
        <f>ROUND(I259*H259,2)</f>
        <v>0</v>
      </c>
      <c r="K259" s="130" t="s">
        <v>19</v>
      </c>
      <c r="L259" s="33"/>
      <c r="M259" s="135" t="s">
        <v>19</v>
      </c>
      <c r="N259" s="136" t="s">
        <v>47</v>
      </c>
      <c r="P259" s="137">
        <f>O259*H259</f>
        <v>0</v>
      </c>
      <c r="Q259" s="137">
        <v>0</v>
      </c>
      <c r="R259" s="137">
        <f>Q259*H259</f>
        <v>0</v>
      </c>
      <c r="S259" s="137">
        <v>0</v>
      </c>
      <c r="T259" s="138">
        <f>S259*H259</f>
        <v>0</v>
      </c>
      <c r="AR259" s="139" t="s">
        <v>170</v>
      </c>
      <c r="AT259" s="139" t="s">
        <v>165</v>
      </c>
      <c r="AU259" s="139" t="s">
        <v>86</v>
      </c>
      <c r="AY259" s="18" t="s">
        <v>163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8" t="s">
        <v>84</v>
      </c>
      <c r="BK259" s="140">
        <f>ROUND(I259*H259,2)</f>
        <v>0</v>
      </c>
      <c r="BL259" s="18" t="s">
        <v>170</v>
      </c>
      <c r="BM259" s="139" t="s">
        <v>3782</v>
      </c>
    </row>
    <row r="260" spans="2:65" s="1" customFormat="1">
      <c r="B260" s="33"/>
      <c r="D260" s="141" t="s">
        <v>172</v>
      </c>
      <c r="F260" s="142" t="s">
        <v>3781</v>
      </c>
      <c r="I260" s="143"/>
      <c r="L260" s="33"/>
      <c r="M260" s="144"/>
      <c r="T260" s="54"/>
      <c r="AT260" s="18" t="s">
        <v>172</v>
      </c>
      <c r="AU260" s="18" t="s">
        <v>86</v>
      </c>
    </row>
    <row r="261" spans="2:65" s="13" customFormat="1">
      <c r="B261" s="153"/>
      <c r="D261" s="141" t="s">
        <v>176</v>
      </c>
      <c r="E261" s="154" t="s">
        <v>19</v>
      </c>
      <c r="F261" s="155" t="s">
        <v>84</v>
      </c>
      <c r="H261" s="156">
        <v>1</v>
      </c>
      <c r="I261" s="157"/>
      <c r="L261" s="153"/>
      <c r="M261" s="158"/>
      <c r="T261" s="159"/>
      <c r="AT261" s="154" t="s">
        <v>176</v>
      </c>
      <c r="AU261" s="154" t="s">
        <v>86</v>
      </c>
      <c r="AV261" s="13" t="s">
        <v>86</v>
      </c>
      <c r="AW261" s="13" t="s">
        <v>37</v>
      </c>
      <c r="AX261" s="13" t="s">
        <v>76</v>
      </c>
      <c r="AY261" s="154" t="s">
        <v>163</v>
      </c>
    </row>
    <row r="262" spans="2:65" s="14" customFormat="1">
      <c r="B262" s="160"/>
      <c r="D262" s="141" t="s">
        <v>176</v>
      </c>
      <c r="E262" s="161" t="s">
        <v>19</v>
      </c>
      <c r="F262" s="162" t="s">
        <v>178</v>
      </c>
      <c r="H262" s="163">
        <v>1</v>
      </c>
      <c r="I262" s="164"/>
      <c r="L262" s="160"/>
      <c r="M262" s="165"/>
      <c r="T262" s="166"/>
      <c r="AT262" s="161" t="s">
        <v>176</v>
      </c>
      <c r="AU262" s="161" t="s">
        <v>86</v>
      </c>
      <c r="AV262" s="14" t="s">
        <v>170</v>
      </c>
      <c r="AW262" s="14" t="s">
        <v>37</v>
      </c>
      <c r="AX262" s="14" t="s">
        <v>84</v>
      </c>
      <c r="AY262" s="161" t="s">
        <v>163</v>
      </c>
    </row>
    <row r="263" spans="2:65" s="1" customFormat="1" ht="24.15" customHeight="1">
      <c r="B263" s="33"/>
      <c r="C263" s="167" t="s">
        <v>419</v>
      </c>
      <c r="D263" s="167" t="s">
        <v>323</v>
      </c>
      <c r="E263" s="168" t="s">
        <v>3783</v>
      </c>
      <c r="F263" s="169" t="s">
        <v>3784</v>
      </c>
      <c r="G263" s="170" t="s">
        <v>2159</v>
      </c>
      <c r="H263" s="171">
        <v>1</v>
      </c>
      <c r="I263" s="172"/>
      <c r="J263" s="173">
        <f>ROUND(I263*H263,2)</f>
        <v>0</v>
      </c>
      <c r="K263" s="169" t="s">
        <v>19</v>
      </c>
      <c r="L263" s="174"/>
      <c r="M263" s="175" t="s">
        <v>19</v>
      </c>
      <c r="N263" s="176" t="s">
        <v>47</v>
      </c>
      <c r="P263" s="137">
        <f>O263*H263</f>
        <v>0</v>
      </c>
      <c r="Q263" s="137">
        <v>0.12</v>
      </c>
      <c r="R263" s="137">
        <f>Q263*H263</f>
        <v>0.12</v>
      </c>
      <c r="S263" s="137">
        <v>0</v>
      </c>
      <c r="T263" s="138">
        <f>S263*H263</f>
        <v>0</v>
      </c>
      <c r="AR263" s="139" t="s">
        <v>225</v>
      </c>
      <c r="AT263" s="139" t="s">
        <v>323</v>
      </c>
      <c r="AU263" s="139" t="s">
        <v>86</v>
      </c>
      <c r="AY263" s="18" t="s">
        <v>163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8" t="s">
        <v>84</v>
      </c>
      <c r="BK263" s="140">
        <f>ROUND(I263*H263,2)</f>
        <v>0</v>
      </c>
      <c r="BL263" s="18" t="s">
        <v>170</v>
      </c>
      <c r="BM263" s="139" t="s">
        <v>3785</v>
      </c>
    </row>
    <row r="264" spans="2:65" s="1" customFormat="1" ht="19.2">
      <c r="B264" s="33"/>
      <c r="D264" s="141" t="s">
        <v>172</v>
      </c>
      <c r="F264" s="142" t="s">
        <v>3784</v>
      </c>
      <c r="I264" s="143"/>
      <c r="L264" s="33"/>
      <c r="M264" s="144"/>
      <c r="T264" s="54"/>
      <c r="AT264" s="18" t="s">
        <v>172</v>
      </c>
      <c r="AU264" s="18" t="s">
        <v>86</v>
      </c>
    </row>
    <row r="265" spans="2:65" s="13" customFormat="1">
      <c r="B265" s="153"/>
      <c r="D265" s="141" t="s">
        <v>176</v>
      </c>
      <c r="E265" s="154" t="s">
        <v>19</v>
      </c>
      <c r="F265" s="155" t="s">
        <v>84</v>
      </c>
      <c r="H265" s="156">
        <v>1</v>
      </c>
      <c r="I265" s="157"/>
      <c r="L265" s="153"/>
      <c r="M265" s="158"/>
      <c r="T265" s="159"/>
      <c r="AT265" s="154" t="s">
        <v>176</v>
      </c>
      <c r="AU265" s="154" t="s">
        <v>86</v>
      </c>
      <c r="AV265" s="13" t="s">
        <v>86</v>
      </c>
      <c r="AW265" s="13" t="s">
        <v>37</v>
      </c>
      <c r="AX265" s="13" t="s">
        <v>76</v>
      </c>
      <c r="AY265" s="154" t="s">
        <v>163</v>
      </c>
    </row>
    <row r="266" spans="2:65" s="14" customFormat="1">
      <c r="B266" s="160"/>
      <c r="D266" s="141" t="s">
        <v>176</v>
      </c>
      <c r="E266" s="161" t="s">
        <v>19</v>
      </c>
      <c r="F266" s="162" t="s">
        <v>178</v>
      </c>
      <c r="H266" s="163">
        <v>1</v>
      </c>
      <c r="I266" s="164"/>
      <c r="L266" s="160"/>
      <c r="M266" s="165"/>
      <c r="T266" s="166"/>
      <c r="AT266" s="161" t="s">
        <v>176</v>
      </c>
      <c r="AU266" s="161" t="s">
        <v>86</v>
      </c>
      <c r="AV266" s="14" t="s">
        <v>170</v>
      </c>
      <c r="AW266" s="14" t="s">
        <v>37</v>
      </c>
      <c r="AX266" s="14" t="s">
        <v>84</v>
      </c>
      <c r="AY266" s="161" t="s">
        <v>163</v>
      </c>
    </row>
    <row r="267" spans="2:65" s="1" customFormat="1" ht="16.5" customHeight="1">
      <c r="B267" s="33"/>
      <c r="C267" s="128" t="s">
        <v>427</v>
      </c>
      <c r="D267" s="128" t="s">
        <v>165</v>
      </c>
      <c r="E267" s="129" t="s">
        <v>3786</v>
      </c>
      <c r="F267" s="130" t="s">
        <v>3787</v>
      </c>
      <c r="G267" s="131" t="s">
        <v>2159</v>
      </c>
      <c r="H267" s="132">
        <v>1</v>
      </c>
      <c r="I267" s="133"/>
      <c r="J267" s="134">
        <f>ROUND(I267*H267,2)</f>
        <v>0</v>
      </c>
      <c r="K267" s="130" t="s">
        <v>19</v>
      </c>
      <c r="L267" s="33"/>
      <c r="M267" s="135" t="s">
        <v>19</v>
      </c>
      <c r="N267" s="136" t="s">
        <v>47</v>
      </c>
      <c r="P267" s="137">
        <f>O267*H267</f>
        <v>0</v>
      </c>
      <c r="Q267" s="137">
        <v>0</v>
      </c>
      <c r="R267" s="137">
        <f>Q267*H267</f>
        <v>0</v>
      </c>
      <c r="S267" s="137">
        <v>0</v>
      </c>
      <c r="T267" s="138">
        <f>S267*H267</f>
        <v>0</v>
      </c>
      <c r="AR267" s="139" t="s">
        <v>170</v>
      </c>
      <c r="AT267" s="139" t="s">
        <v>165</v>
      </c>
      <c r="AU267" s="139" t="s">
        <v>86</v>
      </c>
      <c r="AY267" s="18" t="s">
        <v>163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8" t="s">
        <v>84</v>
      </c>
      <c r="BK267" s="140">
        <f>ROUND(I267*H267,2)</f>
        <v>0</v>
      </c>
      <c r="BL267" s="18" t="s">
        <v>170</v>
      </c>
      <c r="BM267" s="139" t="s">
        <v>3788</v>
      </c>
    </row>
    <row r="268" spans="2:65" s="1" customFormat="1">
      <c r="B268" s="33"/>
      <c r="D268" s="141" t="s">
        <v>172</v>
      </c>
      <c r="F268" s="142" t="s">
        <v>3787</v>
      </c>
      <c r="I268" s="143"/>
      <c r="L268" s="33"/>
      <c r="M268" s="144"/>
      <c r="T268" s="54"/>
      <c r="AT268" s="18" t="s">
        <v>172</v>
      </c>
      <c r="AU268" s="18" t="s">
        <v>86</v>
      </c>
    </row>
    <row r="269" spans="2:65" s="11" customFormat="1" ht="22.8" customHeight="1">
      <c r="B269" s="116"/>
      <c r="D269" s="117" t="s">
        <v>75</v>
      </c>
      <c r="E269" s="126" t="s">
        <v>236</v>
      </c>
      <c r="F269" s="126" t="s">
        <v>1443</v>
      </c>
      <c r="I269" s="119"/>
      <c r="J269" s="127">
        <f>BK269</f>
        <v>0</v>
      </c>
      <c r="L269" s="116"/>
      <c r="M269" s="121"/>
      <c r="P269" s="122">
        <f>SUM(P270:P282)</f>
        <v>0</v>
      </c>
      <c r="R269" s="122">
        <f>SUM(R270:R282)</f>
        <v>0.85889000000000004</v>
      </c>
      <c r="T269" s="123">
        <f>SUM(T270:T282)</f>
        <v>0</v>
      </c>
      <c r="AR269" s="117" t="s">
        <v>84</v>
      </c>
      <c r="AT269" s="124" t="s">
        <v>75</v>
      </c>
      <c r="AU269" s="124" t="s">
        <v>84</v>
      </c>
      <c r="AY269" s="117" t="s">
        <v>163</v>
      </c>
      <c r="BK269" s="125">
        <f>SUM(BK270:BK282)</f>
        <v>0</v>
      </c>
    </row>
    <row r="270" spans="2:65" s="1" customFormat="1" ht="21.75" customHeight="1">
      <c r="B270" s="33"/>
      <c r="C270" s="128" t="s">
        <v>435</v>
      </c>
      <c r="D270" s="128" t="s">
        <v>165</v>
      </c>
      <c r="E270" s="129" t="s">
        <v>3643</v>
      </c>
      <c r="F270" s="130" t="s">
        <v>3789</v>
      </c>
      <c r="G270" s="131" t="s">
        <v>2159</v>
      </c>
      <c r="H270" s="132">
        <v>1</v>
      </c>
      <c r="I270" s="133"/>
      <c r="J270" s="134">
        <f>ROUND(I270*H270,2)</f>
        <v>0</v>
      </c>
      <c r="K270" s="130" t="s">
        <v>19</v>
      </c>
      <c r="L270" s="33"/>
      <c r="M270" s="135" t="s">
        <v>19</v>
      </c>
      <c r="N270" s="136" t="s">
        <v>47</v>
      </c>
      <c r="P270" s="137">
        <f>O270*H270</f>
        <v>0</v>
      </c>
      <c r="Q270" s="137">
        <v>0.4</v>
      </c>
      <c r="R270" s="137">
        <f>Q270*H270</f>
        <v>0.4</v>
      </c>
      <c r="S270" s="137">
        <v>0</v>
      </c>
      <c r="T270" s="138">
        <f>S270*H270</f>
        <v>0</v>
      </c>
      <c r="AR270" s="139" t="s">
        <v>170</v>
      </c>
      <c r="AT270" s="139" t="s">
        <v>165</v>
      </c>
      <c r="AU270" s="139" t="s">
        <v>86</v>
      </c>
      <c r="AY270" s="18" t="s">
        <v>163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8" t="s">
        <v>84</v>
      </c>
      <c r="BK270" s="140">
        <f>ROUND(I270*H270,2)</f>
        <v>0</v>
      </c>
      <c r="BL270" s="18" t="s">
        <v>170</v>
      </c>
      <c r="BM270" s="139" t="s">
        <v>3790</v>
      </c>
    </row>
    <row r="271" spans="2:65" s="1" customFormat="1">
      <c r="B271" s="33"/>
      <c r="D271" s="141" t="s">
        <v>172</v>
      </c>
      <c r="F271" s="142" t="s">
        <v>3789</v>
      </c>
      <c r="I271" s="143"/>
      <c r="L271" s="33"/>
      <c r="M271" s="144"/>
      <c r="T271" s="54"/>
      <c r="AT271" s="18" t="s">
        <v>172</v>
      </c>
      <c r="AU271" s="18" t="s">
        <v>86</v>
      </c>
    </row>
    <row r="272" spans="2:65" s="13" customFormat="1">
      <c r="B272" s="153"/>
      <c r="D272" s="141" t="s">
        <v>176</v>
      </c>
      <c r="E272" s="154" t="s">
        <v>19</v>
      </c>
      <c r="F272" s="155" t="s">
        <v>84</v>
      </c>
      <c r="H272" s="156">
        <v>1</v>
      </c>
      <c r="I272" s="157"/>
      <c r="L272" s="153"/>
      <c r="M272" s="158"/>
      <c r="T272" s="159"/>
      <c r="AT272" s="154" t="s">
        <v>176</v>
      </c>
      <c r="AU272" s="154" t="s">
        <v>86</v>
      </c>
      <c r="AV272" s="13" t="s">
        <v>86</v>
      </c>
      <c r="AW272" s="13" t="s">
        <v>37</v>
      </c>
      <c r="AX272" s="13" t="s">
        <v>76</v>
      </c>
      <c r="AY272" s="154" t="s">
        <v>163</v>
      </c>
    </row>
    <row r="273" spans="2:65" s="14" customFormat="1">
      <c r="B273" s="160"/>
      <c r="D273" s="141" t="s">
        <v>176</v>
      </c>
      <c r="E273" s="161" t="s">
        <v>19</v>
      </c>
      <c r="F273" s="162" t="s">
        <v>178</v>
      </c>
      <c r="H273" s="163">
        <v>1</v>
      </c>
      <c r="I273" s="164"/>
      <c r="L273" s="160"/>
      <c r="M273" s="165"/>
      <c r="T273" s="166"/>
      <c r="AT273" s="161" t="s">
        <v>176</v>
      </c>
      <c r="AU273" s="161" t="s">
        <v>86</v>
      </c>
      <c r="AV273" s="14" t="s">
        <v>170</v>
      </c>
      <c r="AW273" s="14" t="s">
        <v>37</v>
      </c>
      <c r="AX273" s="14" t="s">
        <v>84</v>
      </c>
      <c r="AY273" s="161" t="s">
        <v>163</v>
      </c>
    </row>
    <row r="274" spans="2:65" s="1" customFormat="1" ht="16.5" customHeight="1">
      <c r="B274" s="33"/>
      <c r="C274" s="128" t="s">
        <v>442</v>
      </c>
      <c r="D274" s="128" t="s">
        <v>165</v>
      </c>
      <c r="E274" s="129" t="s">
        <v>3791</v>
      </c>
      <c r="F274" s="130" t="s">
        <v>3792</v>
      </c>
      <c r="G274" s="131" t="s">
        <v>19</v>
      </c>
      <c r="H274" s="132">
        <v>2</v>
      </c>
      <c r="I274" s="133"/>
      <c r="J274" s="134">
        <f>ROUND(I274*H274,2)</f>
        <v>0</v>
      </c>
      <c r="K274" s="130" t="s">
        <v>19</v>
      </c>
      <c r="L274" s="33"/>
      <c r="M274" s="135" t="s">
        <v>19</v>
      </c>
      <c r="N274" s="136" t="s">
        <v>47</v>
      </c>
      <c r="P274" s="137">
        <f>O274*H274</f>
        <v>0</v>
      </c>
      <c r="Q274" s="137">
        <v>0</v>
      </c>
      <c r="R274" s="137">
        <f>Q274*H274</f>
        <v>0</v>
      </c>
      <c r="S274" s="137">
        <v>0</v>
      </c>
      <c r="T274" s="138">
        <f>S274*H274</f>
        <v>0</v>
      </c>
      <c r="AR274" s="139" t="s">
        <v>170</v>
      </c>
      <c r="AT274" s="139" t="s">
        <v>165</v>
      </c>
      <c r="AU274" s="139" t="s">
        <v>86</v>
      </c>
      <c r="AY274" s="18" t="s">
        <v>163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8" t="s">
        <v>84</v>
      </c>
      <c r="BK274" s="140">
        <f>ROUND(I274*H274,2)</f>
        <v>0</v>
      </c>
      <c r="BL274" s="18" t="s">
        <v>170</v>
      </c>
      <c r="BM274" s="139" t="s">
        <v>3793</v>
      </c>
    </row>
    <row r="275" spans="2:65" s="1" customFormat="1">
      <c r="B275" s="33"/>
      <c r="D275" s="141" t="s">
        <v>172</v>
      </c>
      <c r="F275" s="142" t="s">
        <v>3792</v>
      </c>
      <c r="I275" s="143"/>
      <c r="L275" s="33"/>
      <c r="M275" s="144"/>
      <c r="T275" s="54"/>
      <c r="AT275" s="18" t="s">
        <v>172</v>
      </c>
      <c r="AU275" s="18" t="s">
        <v>86</v>
      </c>
    </row>
    <row r="276" spans="2:65" s="1" customFormat="1" ht="24.15" customHeight="1">
      <c r="B276" s="33"/>
      <c r="C276" s="128" t="s">
        <v>448</v>
      </c>
      <c r="D276" s="128" t="s">
        <v>165</v>
      </c>
      <c r="E276" s="129" t="s">
        <v>3794</v>
      </c>
      <c r="F276" s="130" t="s">
        <v>3795</v>
      </c>
      <c r="G276" s="131" t="s">
        <v>168</v>
      </c>
      <c r="H276" s="132">
        <v>1</v>
      </c>
      <c r="I276" s="133"/>
      <c r="J276" s="134">
        <f>ROUND(I276*H276,2)</f>
        <v>0</v>
      </c>
      <c r="K276" s="130" t="s">
        <v>169</v>
      </c>
      <c r="L276" s="33"/>
      <c r="M276" s="135" t="s">
        <v>19</v>
      </c>
      <c r="N276" s="136" t="s">
        <v>47</v>
      </c>
      <c r="P276" s="137">
        <f>O276*H276</f>
        <v>0</v>
      </c>
      <c r="Q276" s="137">
        <v>9.8899999999999995E-3</v>
      </c>
      <c r="R276" s="137">
        <f>Q276*H276</f>
        <v>9.8899999999999995E-3</v>
      </c>
      <c r="S276" s="137">
        <v>0</v>
      </c>
      <c r="T276" s="138">
        <f>S276*H276</f>
        <v>0</v>
      </c>
      <c r="AR276" s="139" t="s">
        <v>170</v>
      </c>
      <c r="AT276" s="139" t="s">
        <v>165</v>
      </c>
      <c r="AU276" s="139" t="s">
        <v>86</v>
      </c>
      <c r="AY276" s="18" t="s">
        <v>163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8" t="s">
        <v>84</v>
      </c>
      <c r="BK276" s="140">
        <f>ROUND(I276*H276,2)</f>
        <v>0</v>
      </c>
      <c r="BL276" s="18" t="s">
        <v>170</v>
      </c>
      <c r="BM276" s="139" t="s">
        <v>3796</v>
      </c>
    </row>
    <row r="277" spans="2:65" s="1" customFormat="1" ht="19.2">
      <c r="B277" s="33"/>
      <c r="D277" s="141" t="s">
        <v>172</v>
      </c>
      <c r="F277" s="142" t="s">
        <v>3795</v>
      </c>
      <c r="I277" s="143"/>
      <c r="L277" s="33"/>
      <c r="M277" s="144"/>
      <c r="T277" s="54"/>
      <c r="AT277" s="18" t="s">
        <v>172</v>
      </c>
      <c r="AU277" s="18" t="s">
        <v>86</v>
      </c>
    </row>
    <row r="278" spans="2:65" s="1" customFormat="1">
      <c r="B278" s="33"/>
      <c r="D278" s="145" t="s">
        <v>174</v>
      </c>
      <c r="F278" s="146" t="s">
        <v>3797</v>
      </c>
      <c r="I278" s="143"/>
      <c r="L278" s="33"/>
      <c r="M278" s="144"/>
      <c r="T278" s="54"/>
      <c r="AT278" s="18" t="s">
        <v>174</v>
      </c>
      <c r="AU278" s="18" t="s">
        <v>86</v>
      </c>
    </row>
    <row r="279" spans="2:65" s="13" customFormat="1">
      <c r="B279" s="153"/>
      <c r="D279" s="141" t="s">
        <v>176</v>
      </c>
      <c r="E279" s="154" t="s">
        <v>19</v>
      </c>
      <c r="F279" s="155" t="s">
        <v>3798</v>
      </c>
      <c r="H279" s="156">
        <v>1</v>
      </c>
      <c r="I279" s="157"/>
      <c r="L279" s="153"/>
      <c r="M279" s="158"/>
      <c r="T279" s="159"/>
      <c r="AT279" s="154" t="s">
        <v>176</v>
      </c>
      <c r="AU279" s="154" t="s">
        <v>86</v>
      </c>
      <c r="AV279" s="13" t="s">
        <v>86</v>
      </c>
      <c r="AW279" s="13" t="s">
        <v>37</v>
      </c>
      <c r="AX279" s="13" t="s">
        <v>76</v>
      </c>
      <c r="AY279" s="154" t="s">
        <v>163</v>
      </c>
    </row>
    <row r="280" spans="2:65" s="14" customFormat="1">
      <c r="B280" s="160"/>
      <c r="D280" s="141" t="s">
        <v>176</v>
      </c>
      <c r="E280" s="161" t="s">
        <v>19</v>
      </c>
      <c r="F280" s="162" t="s">
        <v>178</v>
      </c>
      <c r="H280" s="163">
        <v>1</v>
      </c>
      <c r="I280" s="164"/>
      <c r="L280" s="160"/>
      <c r="M280" s="165"/>
      <c r="T280" s="166"/>
      <c r="AT280" s="161" t="s">
        <v>176</v>
      </c>
      <c r="AU280" s="161" t="s">
        <v>86</v>
      </c>
      <c r="AV280" s="14" t="s">
        <v>170</v>
      </c>
      <c r="AW280" s="14" t="s">
        <v>37</v>
      </c>
      <c r="AX280" s="14" t="s">
        <v>84</v>
      </c>
      <c r="AY280" s="161" t="s">
        <v>163</v>
      </c>
    </row>
    <row r="281" spans="2:65" s="1" customFormat="1" ht="16.5" customHeight="1">
      <c r="B281" s="33"/>
      <c r="C281" s="167" t="s">
        <v>458</v>
      </c>
      <c r="D281" s="167" t="s">
        <v>323</v>
      </c>
      <c r="E281" s="168" t="s">
        <v>3799</v>
      </c>
      <c r="F281" s="169" t="s">
        <v>3800</v>
      </c>
      <c r="G281" s="170" t="s">
        <v>168</v>
      </c>
      <c r="H281" s="171">
        <v>1</v>
      </c>
      <c r="I281" s="172"/>
      <c r="J281" s="173">
        <f>ROUND(I281*H281,2)</f>
        <v>0</v>
      </c>
      <c r="K281" s="169" t="s">
        <v>19</v>
      </c>
      <c r="L281" s="174"/>
      <c r="M281" s="175" t="s">
        <v>19</v>
      </c>
      <c r="N281" s="176" t="s">
        <v>47</v>
      </c>
      <c r="P281" s="137">
        <f>O281*H281</f>
        <v>0</v>
      </c>
      <c r="Q281" s="137">
        <v>0.44900000000000001</v>
      </c>
      <c r="R281" s="137">
        <f>Q281*H281</f>
        <v>0.44900000000000001</v>
      </c>
      <c r="S281" s="137">
        <v>0</v>
      </c>
      <c r="T281" s="138">
        <f>S281*H281</f>
        <v>0</v>
      </c>
      <c r="AR281" s="139" t="s">
        <v>225</v>
      </c>
      <c r="AT281" s="139" t="s">
        <v>323</v>
      </c>
      <c r="AU281" s="139" t="s">
        <v>86</v>
      </c>
      <c r="AY281" s="18" t="s">
        <v>163</v>
      </c>
      <c r="BE281" s="140">
        <f>IF(N281="základní",J281,0)</f>
        <v>0</v>
      </c>
      <c r="BF281" s="140">
        <f>IF(N281="snížená",J281,0)</f>
        <v>0</v>
      </c>
      <c r="BG281" s="140">
        <f>IF(N281="zákl. přenesená",J281,0)</f>
        <v>0</v>
      </c>
      <c r="BH281" s="140">
        <f>IF(N281="sníž. přenesená",J281,0)</f>
        <v>0</v>
      </c>
      <c r="BI281" s="140">
        <f>IF(N281="nulová",J281,0)</f>
        <v>0</v>
      </c>
      <c r="BJ281" s="18" t="s">
        <v>84</v>
      </c>
      <c r="BK281" s="140">
        <f>ROUND(I281*H281,2)</f>
        <v>0</v>
      </c>
      <c r="BL281" s="18" t="s">
        <v>170</v>
      </c>
      <c r="BM281" s="139" t="s">
        <v>3801</v>
      </c>
    </row>
    <row r="282" spans="2:65" s="1" customFormat="1">
      <c r="B282" s="33"/>
      <c r="D282" s="141" t="s">
        <v>172</v>
      </c>
      <c r="F282" s="142" t="s">
        <v>3800</v>
      </c>
      <c r="I282" s="143"/>
      <c r="L282" s="33"/>
      <c r="M282" s="144"/>
      <c r="T282" s="54"/>
      <c r="AT282" s="18" t="s">
        <v>172</v>
      </c>
      <c r="AU282" s="18" t="s">
        <v>86</v>
      </c>
    </row>
    <row r="283" spans="2:65" s="11" customFormat="1" ht="22.8" customHeight="1">
      <c r="B283" s="116"/>
      <c r="D283" s="117" t="s">
        <v>75</v>
      </c>
      <c r="E283" s="126" t="s">
        <v>1640</v>
      </c>
      <c r="F283" s="126" t="s">
        <v>1641</v>
      </c>
      <c r="I283" s="119"/>
      <c r="J283" s="127">
        <f>BK283</f>
        <v>0</v>
      </c>
      <c r="L283" s="116"/>
      <c r="M283" s="121"/>
      <c r="P283" s="122">
        <f>SUM(P284:P292)</f>
        <v>0</v>
      </c>
      <c r="R283" s="122">
        <f>SUM(R284:R292)</f>
        <v>0</v>
      </c>
      <c r="T283" s="123">
        <f>SUM(T284:T292)</f>
        <v>0</v>
      </c>
      <c r="AR283" s="117" t="s">
        <v>84</v>
      </c>
      <c r="AT283" s="124" t="s">
        <v>75</v>
      </c>
      <c r="AU283" s="124" t="s">
        <v>84</v>
      </c>
      <c r="AY283" s="117" t="s">
        <v>163</v>
      </c>
      <c r="BK283" s="125">
        <f>SUM(BK284:BK292)</f>
        <v>0</v>
      </c>
    </row>
    <row r="284" spans="2:65" s="1" customFormat="1" ht="49.05" customHeight="1">
      <c r="B284" s="33"/>
      <c r="C284" s="128" t="s">
        <v>465</v>
      </c>
      <c r="D284" s="128" t="s">
        <v>165</v>
      </c>
      <c r="E284" s="129" t="s">
        <v>3646</v>
      </c>
      <c r="F284" s="130" t="s">
        <v>3647</v>
      </c>
      <c r="G284" s="131" t="s">
        <v>277</v>
      </c>
      <c r="H284" s="132">
        <v>8.8999999999999996E-2</v>
      </c>
      <c r="I284" s="133"/>
      <c r="J284" s="134">
        <f>ROUND(I284*H284,2)</f>
        <v>0</v>
      </c>
      <c r="K284" s="130" t="s">
        <v>19</v>
      </c>
      <c r="L284" s="33"/>
      <c r="M284" s="135" t="s">
        <v>19</v>
      </c>
      <c r="N284" s="136" t="s">
        <v>47</v>
      </c>
      <c r="P284" s="137">
        <f>O284*H284</f>
        <v>0</v>
      </c>
      <c r="Q284" s="137">
        <v>0</v>
      </c>
      <c r="R284" s="137">
        <f>Q284*H284</f>
        <v>0</v>
      </c>
      <c r="S284" s="137">
        <v>0</v>
      </c>
      <c r="T284" s="138">
        <f>S284*H284</f>
        <v>0</v>
      </c>
      <c r="AR284" s="139" t="s">
        <v>170</v>
      </c>
      <c r="AT284" s="139" t="s">
        <v>165</v>
      </c>
      <c r="AU284" s="139" t="s">
        <v>86</v>
      </c>
      <c r="AY284" s="18" t="s">
        <v>163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8" t="s">
        <v>84</v>
      </c>
      <c r="BK284" s="140">
        <f>ROUND(I284*H284,2)</f>
        <v>0</v>
      </c>
      <c r="BL284" s="18" t="s">
        <v>170</v>
      </c>
      <c r="BM284" s="139" t="s">
        <v>3802</v>
      </c>
    </row>
    <row r="285" spans="2:65" s="1" customFormat="1" ht="28.8">
      <c r="B285" s="33"/>
      <c r="D285" s="141" t="s">
        <v>172</v>
      </c>
      <c r="F285" s="142" t="s">
        <v>3647</v>
      </c>
      <c r="I285" s="143"/>
      <c r="L285" s="33"/>
      <c r="M285" s="144"/>
      <c r="T285" s="54"/>
      <c r="AT285" s="18" t="s">
        <v>172</v>
      </c>
      <c r="AU285" s="18" t="s">
        <v>86</v>
      </c>
    </row>
    <row r="286" spans="2:65" s="13" customFormat="1">
      <c r="B286" s="153"/>
      <c r="D286" s="141" t="s">
        <v>176</v>
      </c>
      <c r="E286" s="154" t="s">
        <v>19</v>
      </c>
      <c r="F286" s="155" t="s">
        <v>3803</v>
      </c>
      <c r="H286" s="156">
        <v>8.8999999999999996E-2</v>
      </c>
      <c r="I286" s="157"/>
      <c r="L286" s="153"/>
      <c r="M286" s="158"/>
      <c r="T286" s="159"/>
      <c r="AT286" s="154" t="s">
        <v>176</v>
      </c>
      <c r="AU286" s="154" t="s">
        <v>86</v>
      </c>
      <c r="AV286" s="13" t="s">
        <v>86</v>
      </c>
      <c r="AW286" s="13" t="s">
        <v>37</v>
      </c>
      <c r="AX286" s="13" t="s">
        <v>76</v>
      </c>
      <c r="AY286" s="154" t="s">
        <v>163</v>
      </c>
    </row>
    <row r="287" spans="2:65" s="14" customFormat="1">
      <c r="B287" s="160"/>
      <c r="D287" s="141" t="s">
        <v>176</v>
      </c>
      <c r="E287" s="161" t="s">
        <v>19</v>
      </c>
      <c r="F287" s="162" t="s">
        <v>178</v>
      </c>
      <c r="H287" s="163">
        <v>8.8999999999999996E-2</v>
      </c>
      <c r="I287" s="164"/>
      <c r="L287" s="160"/>
      <c r="M287" s="165"/>
      <c r="T287" s="166"/>
      <c r="AT287" s="161" t="s">
        <v>176</v>
      </c>
      <c r="AU287" s="161" t="s">
        <v>86</v>
      </c>
      <c r="AV287" s="14" t="s">
        <v>170</v>
      </c>
      <c r="AW287" s="14" t="s">
        <v>37</v>
      </c>
      <c r="AX287" s="14" t="s">
        <v>84</v>
      </c>
      <c r="AY287" s="161" t="s">
        <v>163</v>
      </c>
    </row>
    <row r="288" spans="2:65" s="1" customFormat="1" ht="55.5" customHeight="1">
      <c r="B288" s="33"/>
      <c r="C288" s="128" t="s">
        <v>475</v>
      </c>
      <c r="D288" s="128" t="s">
        <v>165</v>
      </c>
      <c r="E288" s="129" t="s">
        <v>3649</v>
      </c>
      <c r="F288" s="130" t="s">
        <v>3650</v>
      </c>
      <c r="G288" s="131" t="s">
        <v>277</v>
      </c>
      <c r="H288" s="132">
        <v>8.8999999999999996E-2</v>
      </c>
      <c r="I288" s="133"/>
      <c r="J288" s="134">
        <f>ROUND(I288*H288,2)</f>
        <v>0</v>
      </c>
      <c r="K288" s="130" t="s">
        <v>3576</v>
      </c>
      <c r="L288" s="33"/>
      <c r="M288" s="135" t="s">
        <v>19</v>
      </c>
      <c r="N288" s="136" t="s">
        <v>47</v>
      </c>
      <c r="P288" s="137">
        <f>O288*H288</f>
        <v>0</v>
      </c>
      <c r="Q288" s="137">
        <v>0</v>
      </c>
      <c r="R288" s="137">
        <f>Q288*H288</f>
        <v>0</v>
      </c>
      <c r="S288" s="137">
        <v>0</v>
      </c>
      <c r="T288" s="138">
        <f>S288*H288</f>
        <v>0</v>
      </c>
      <c r="AR288" s="139" t="s">
        <v>170</v>
      </c>
      <c r="AT288" s="139" t="s">
        <v>165</v>
      </c>
      <c r="AU288" s="139" t="s">
        <v>86</v>
      </c>
      <c r="AY288" s="18" t="s">
        <v>163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8" t="s">
        <v>84</v>
      </c>
      <c r="BK288" s="140">
        <f>ROUND(I288*H288,2)</f>
        <v>0</v>
      </c>
      <c r="BL288" s="18" t="s">
        <v>170</v>
      </c>
      <c r="BM288" s="139" t="s">
        <v>3804</v>
      </c>
    </row>
    <row r="289" spans="2:65" s="1" customFormat="1" ht="38.4">
      <c r="B289" s="33"/>
      <c r="D289" s="141" t="s">
        <v>172</v>
      </c>
      <c r="F289" s="142" t="s">
        <v>3650</v>
      </c>
      <c r="I289" s="143"/>
      <c r="L289" s="33"/>
      <c r="M289" s="144"/>
      <c r="T289" s="54"/>
      <c r="AT289" s="18" t="s">
        <v>172</v>
      </c>
      <c r="AU289" s="18" t="s">
        <v>86</v>
      </c>
    </row>
    <row r="290" spans="2:65" s="1" customFormat="1">
      <c r="B290" s="33"/>
      <c r="D290" s="145" t="s">
        <v>174</v>
      </c>
      <c r="F290" s="146" t="s">
        <v>3652</v>
      </c>
      <c r="I290" s="143"/>
      <c r="L290" s="33"/>
      <c r="M290" s="144"/>
      <c r="T290" s="54"/>
      <c r="AT290" s="18" t="s">
        <v>174</v>
      </c>
      <c r="AU290" s="18" t="s">
        <v>86</v>
      </c>
    </row>
    <row r="291" spans="2:65" s="13" customFormat="1">
      <c r="B291" s="153"/>
      <c r="D291" s="141" t="s">
        <v>176</v>
      </c>
      <c r="E291" s="154" t="s">
        <v>19</v>
      </c>
      <c r="F291" s="155" t="s">
        <v>3803</v>
      </c>
      <c r="H291" s="156">
        <v>8.8999999999999996E-2</v>
      </c>
      <c r="I291" s="157"/>
      <c r="L291" s="153"/>
      <c r="M291" s="158"/>
      <c r="T291" s="159"/>
      <c r="AT291" s="154" t="s">
        <v>176</v>
      </c>
      <c r="AU291" s="154" t="s">
        <v>86</v>
      </c>
      <c r="AV291" s="13" t="s">
        <v>86</v>
      </c>
      <c r="AW291" s="13" t="s">
        <v>37</v>
      </c>
      <c r="AX291" s="13" t="s">
        <v>76</v>
      </c>
      <c r="AY291" s="154" t="s">
        <v>163</v>
      </c>
    </row>
    <row r="292" spans="2:65" s="14" customFormat="1">
      <c r="B292" s="160"/>
      <c r="D292" s="141" t="s">
        <v>176</v>
      </c>
      <c r="E292" s="161" t="s">
        <v>19</v>
      </c>
      <c r="F292" s="162" t="s">
        <v>178</v>
      </c>
      <c r="H292" s="163">
        <v>8.8999999999999996E-2</v>
      </c>
      <c r="I292" s="164"/>
      <c r="L292" s="160"/>
      <c r="M292" s="165"/>
      <c r="T292" s="166"/>
      <c r="AT292" s="161" t="s">
        <v>176</v>
      </c>
      <c r="AU292" s="161" t="s">
        <v>86</v>
      </c>
      <c r="AV292" s="14" t="s">
        <v>170</v>
      </c>
      <c r="AW292" s="14" t="s">
        <v>37</v>
      </c>
      <c r="AX292" s="14" t="s">
        <v>84</v>
      </c>
      <c r="AY292" s="161" t="s">
        <v>163</v>
      </c>
    </row>
    <row r="293" spans="2:65" s="11" customFormat="1" ht="25.95" customHeight="1">
      <c r="B293" s="116"/>
      <c r="D293" s="117" t="s">
        <v>75</v>
      </c>
      <c r="E293" s="118" t="s">
        <v>2864</v>
      </c>
      <c r="F293" s="118" t="s">
        <v>2865</v>
      </c>
      <c r="I293" s="119"/>
      <c r="J293" s="120">
        <f>BK293</f>
        <v>0</v>
      </c>
      <c r="L293" s="116"/>
      <c r="M293" s="121"/>
      <c r="P293" s="122">
        <f>SUM(P294:P295)</f>
        <v>0</v>
      </c>
      <c r="R293" s="122">
        <f>SUM(R294:R295)</f>
        <v>0</v>
      </c>
      <c r="T293" s="123">
        <f>SUM(T294:T295)</f>
        <v>0</v>
      </c>
      <c r="AR293" s="117" t="s">
        <v>170</v>
      </c>
      <c r="AT293" s="124" t="s">
        <v>75</v>
      </c>
      <c r="AU293" s="124" t="s">
        <v>76</v>
      </c>
      <c r="AY293" s="117" t="s">
        <v>163</v>
      </c>
      <c r="BK293" s="125">
        <f>SUM(BK294:BK295)</f>
        <v>0</v>
      </c>
    </row>
    <row r="294" spans="2:65" s="1" customFormat="1" ht="16.5" customHeight="1">
      <c r="B294" s="33"/>
      <c r="C294" s="128" t="s">
        <v>486</v>
      </c>
      <c r="D294" s="128" t="s">
        <v>165</v>
      </c>
      <c r="E294" s="129" t="s">
        <v>3805</v>
      </c>
      <c r="F294" s="130" t="s">
        <v>3806</v>
      </c>
      <c r="G294" s="131" t="s">
        <v>3807</v>
      </c>
      <c r="H294" s="132">
        <v>1</v>
      </c>
      <c r="I294" s="133"/>
      <c r="J294" s="134">
        <f>ROUND(I294*H294,2)</f>
        <v>0</v>
      </c>
      <c r="K294" s="130" t="s">
        <v>19</v>
      </c>
      <c r="L294" s="33"/>
      <c r="M294" s="135" t="s">
        <v>19</v>
      </c>
      <c r="N294" s="136" t="s">
        <v>47</v>
      </c>
      <c r="P294" s="137">
        <f>O294*H294</f>
        <v>0</v>
      </c>
      <c r="Q294" s="137">
        <v>0</v>
      </c>
      <c r="R294" s="137">
        <f>Q294*H294</f>
        <v>0</v>
      </c>
      <c r="S294" s="137">
        <v>0</v>
      </c>
      <c r="T294" s="138">
        <f>S294*H294</f>
        <v>0</v>
      </c>
      <c r="AR294" s="139" t="s">
        <v>3463</v>
      </c>
      <c r="AT294" s="139" t="s">
        <v>165</v>
      </c>
      <c r="AU294" s="139" t="s">
        <v>84</v>
      </c>
      <c r="AY294" s="18" t="s">
        <v>163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8" t="s">
        <v>84</v>
      </c>
      <c r="BK294" s="140">
        <f>ROUND(I294*H294,2)</f>
        <v>0</v>
      </c>
      <c r="BL294" s="18" t="s">
        <v>3463</v>
      </c>
      <c r="BM294" s="139" t="s">
        <v>3808</v>
      </c>
    </row>
    <row r="295" spans="2:65" s="1" customFormat="1">
      <c r="B295" s="33"/>
      <c r="D295" s="141" t="s">
        <v>172</v>
      </c>
      <c r="F295" s="142" t="s">
        <v>3806</v>
      </c>
      <c r="I295" s="143"/>
      <c r="L295" s="33"/>
      <c r="M295" s="186"/>
      <c r="N295" s="187"/>
      <c r="O295" s="187"/>
      <c r="P295" s="187"/>
      <c r="Q295" s="187"/>
      <c r="R295" s="187"/>
      <c r="S295" s="187"/>
      <c r="T295" s="188"/>
      <c r="AT295" s="18" t="s">
        <v>172</v>
      </c>
      <c r="AU295" s="18" t="s">
        <v>84</v>
      </c>
    </row>
    <row r="296" spans="2:65" s="1" customFormat="1" ht="6.9" customHeight="1">
      <c r="B296" s="42"/>
      <c r="C296" s="43"/>
      <c r="D296" s="43"/>
      <c r="E296" s="43"/>
      <c r="F296" s="43"/>
      <c r="G296" s="43"/>
      <c r="H296" s="43"/>
      <c r="I296" s="43"/>
      <c r="J296" s="43"/>
      <c r="K296" s="43"/>
      <c r="L296" s="33"/>
    </row>
  </sheetData>
  <sheetProtection algorithmName="SHA-512" hashValue="uPjXOo2xy/xC8MfUuUOc1hJfUZsCgeJwcwr9GlHFSv4okHBHjoFwJxP32qNzgIuFJDftS8mjFuofkguyLoMkVQ==" saltValue="Ri5AygnqEmJfKTlpjthHacSWGHWeZdiyxbRG4e5zIaytA89JW/9OHBws5//pXNYzg/vIwI14xvssNGAkumx4Lw==" spinCount="100000" sheet="1" objects="1" scenarios="1" formatColumns="0" formatRows="0" autoFilter="0"/>
  <autoFilter ref="C87:K295" xr:uid="{00000000-0009-0000-0000-000006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600-000000000000}"/>
    <hyperlink ref="F99" r:id="rId2" xr:uid="{00000000-0004-0000-0600-000001000000}"/>
    <hyperlink ref="F109" r:id="rId3" xr:uid="{00000000-0004-0000-0600-000002000000}"/>
    <hyperlink ref="F133" r:id="rId4" xr:uid="{00000000-0004-0000-0600-000003000000}"/>
    <hyperlink ref="F149" r:id="rId5" xr:uid="{00000000-0004-0000-0600-000004000000}"/>
    <hyperlink ref="F154" r:id="rId6" xr:uid="{00000000-0004-0000-0600-000005000000}"/>
    <hyperlink ref="F163" r:id="rId7" xr:uid="{00000000-0004-0000-0600-000006000000}"/>
    <hyperlink ref="F171" r:id="rId8" xr:uid="{00000000-0004-0000-0600-000007000000}"/>
    <hyperlink ref="F178" r:id="rId9" xr:uid="{00000000-0004-0000-0600-000008000000}"/>
    <hyperlink ref="F183" r:id="rId10" xr:uid="{00000000-0004-0000-0600-000009000000}"/>
    <hyperlink ref="F187" r:id="rId11" xr:uid="{00000000-0004-0000-0600-00000A000000}"/>
    <hyperlink ref="F193" r:id="rId12" xr:uid="{00000000-0004-0000-0600-00000B000000}"/>
    <hyperlink ref="F200" r:id="rId13" xr:uid="{00000000-0004-0000-0600-00000C000000}"/>
    <hyperlink ref="F205" r:id="rId14" xr:uid="{00000000-0004-0000-0600-00000D000000}"/>
    <hyperlink ref="F211" r:id="rId15" xr:uid="{00000000-0004-0000-0600-00000E000000}"/>
    <hyperlink ref="F218" r:id="rId16" xr:uid="{00000000-0004-0000-0600-00000F000000}"/>
    <hyperlink ref="F221" r:id="rId17" xr:uid="{00000000-0004-0000-0600-000010000000}"/>
    <hyperlink ref="F226" r:id="rId18" xr:uid="{00000000-0004-0000-0600-000011000000}"/>
    <hyperlink ref="F233" r:id="rId19" xr:uid="{00000000-0004-0000-0600-000012000000}"/>
    <hyperlink ref="F240" r:id="rId20" xr:uid="{00000000-0004-0000-0600-000013000000}"/>
    <hyperlink ref="F253" r:id="rId21" xr:uid="{00000000-0004-0000-0600-000014000000}"/>
    <hyperlink ref="F278" r:id="rId22" xr:uid="{00000000-0004-0000-0600-000015000000}"/>
    <hyperlink ref="F290" r:id="rId23" xr:uid="{00000000-0004-0000-0600-00001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19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8" t="s">
        <v>105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2:46" ht="24.9" customHeight="1">
      <c r="B4" s="21"/>
      <c r="D4" s="22" t="s">
        <v>112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Pavilon dětských skupin parc. č. 1579/2, k. ú. Odry</v>
      </c>
      <c r="F7" s="316"/>
      <c r="G7" s="316"/>
      <c r="H7" s="316"/>
      <c r="L7" s="21"/>
    </row>
    <row r="8" spans="2:46" s="1" customFormat="1" ht="12" customHeight="1">
      <c r="B8" s="33"/>
      <c r="D8" s="28" t="s">
        <v>113</v>
      </c>
      <c r="L8" s="33"/>
    </row>
    <row r="9" spans="2:46" s="1" customFormat="1" ht="16.5" customHeight="1">
      <c r="B9" s="33"/>
      <c r="E9" s="305" t="s">
        <v>3809</v>
      </c>
      <c r="F9" s="314"/>
      <c r="G9" s="314"/>
      <c r="H9" s="314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99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3569</v>
      </c>
      <c r="I12" s="28" t="s">
        <v>23</v>
      </c>
      <c r="J12" s="50" t="str">
        <f>'Rekapitulace stavby'!AN8</f>
        <v>20. 3. 2024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28</v>
      </c>
      <c r="I15" s="28" t="s">
        <v>29</v>
      </c>
      <c r="J15" s="26" t="s">
        <v>19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7" t="str">
        <f>'Rekapitulace stavby'!E14</f>
        <v>Vyplň údaj</v>
      </c>
      <c r="F18" s="288"/>
      <c r="G18" s="288"/>
      <c r="H18" s="288"/>
      <c r="I18" s="28" t="s">
        <v>29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33</v>
      </c>
      <c r="I20" s="28" t="s">
        <v>26</v>
      </c>
      <c r="J20" s="26" t="s">
        <v>3570</v>
      </c>
      <c r="L20" s="33"/>
    </row>
    <row r="21" spans="2:12" s="1" customFormat="1" ht="18" customHeight="1">
      <c r="B21" s="33"/>
      <c r="E21" s="26" t="s">
        <v>3571</v>
      </c>
      <c r="I21" s="28" t="s">
        <v>29</v>
      </c>
      <c r="J21" s="26" t="s">
        <v>19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38</v>
      </c>
      <c r="I23" s="28" t="s">
        <v>26</v>
      </c>
      <c r="J23" s="26" t="s">
        <v>3570</v>
      </c>
      <c r="L23" s="33"/>
    </row>
    <row r="24" spans="2:12" s="1" customFormat="1" ht="18" customHeight="1">
      <c r="B24" s="33"/>
      <c r="E24" s="26" t="s">
        <v>3572</v>
      </c>
      <c r="I24" s="28" t="s">
        <v>29</v>
      </c>
      <c r="J24" s="26" t="s">
        <v>19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40</v>
      </c>
      <c r="L26" s="33"/>
    </row>
    <row r="27" spans="2:12" s="7" customFormat="1" ht="16.5" customHeight="1">
      <c r="B27" s="87"/>
      <c r="E27" s="292" t="s">
        <v>19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42</v>
      </c>
      <c r="J30" s="64">
        <f>ROUND(J83,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" customHeight="1">
      <c r="B33" s="33"/>
      <c r="D33" s="53" t="s">
        <v>46</v>
      </c>
      <c r="E33" s="28" t="s">
        <v>47</v>
      </c>
      <c r="F33" s="89">
        <f>ROUND((SUM(BE83:BE118)),  2)</f>
        <v>0</v>
      </c>
      <c r="I33" s="90">
        <v>0.21</v>
      </c>
      <c r="J33" s="89">
        <f>ROUND(((SUM(BE83:BE118))*I33),  2)</f>
        <v>0</v>
      </c>
      <c r="L33" s="33"/>
    </row>
    <row r="34" spans="2:12" s="1" customFormat="1" ht="14.4" customHeight="1">
      <c r="B34" s="33"/>
      <c r="E34" s="28" t="s">
        <v>48</v>
      </c>
      <c r="F34" s="89">
        <f>ROUND((SUM(BF83:BF118)),  2)</f>
        <v>0</v>
      </c>
      <c r="I34" s="90">
        <v>0.12</v>
      </c>
      <c r="J34" s="89">
        <f>ROUND(((SUM(BF83:BF118))*I34),  2)</f>
        <v>0</v>
      </c>
      <c r="L34" s="33"/>
    </row>
    <row r="35" spans="2:12" s="1" customFormat="1" ht="14.4" hidden="1" customHeight="1">
      <c r="B35" s="33"/>
      <c r="E35" s="28" t="s">
        <v>49</v>
      </c>
      <c r="F35" s="89">
        <f>ROUND((SUM(BG83:BG118)),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50</v>
      </c>
      <c r="F36" s="89">
        <f>ROUND((SUM(BH83:BH118)),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51</v>
      </c>
      <c r="F37" s="89">
        <f>ROUND((SUM(BI83:BI118)),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52</v>
      </c>
      <c r="E39" s="55"/>
      <c r="F39" s="55"/>
      <c r="G39" s="93" t="s">
        <v>53</v>
      </c>
      <c r="H39" s="94" t="s">
        <v>54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115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Pavilon dětských skupin parc. č. 1579/2, k. ú. Odry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113</v>
      </c>
      <c r="L49" s="33"/>
    </row>
    <row r="50" spans="2:47" s="1" customFormat="1" ht="16.5" customHeight="1">
      <c r="B50" s="33"/>
      <c r="E50" s="305" t="str">
        <f>E9</f>
        <v>004c - Vedlejsí rozpočtové náklady</v>
      </c>
      <c r="F50" s="314"/>
      <c r="G50" s="314"/>
      <c r="H50" s="314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Odry</v>
      </c>
      <c r="I52" s="28" t="s">
        <v>23</v>
      </c>
      <c r="J52" s="50" t="str">
        <f>IF(J12="","",J12)</f>
        <v>20. 3. 2024</v>
      </c>
      <c r="L52" s="33"/>
    </row>
    <row r="53" spans="2:47" s="1" customFormat="1" ht="6.9" customHeight="1">
      <c r="B53" s="33"/>
      <c r="L53" s="33"/>
    </row>
    <row r="54" spans="2:47" s="1" customFormat="1" ht="25.65" customHeight="1">
      <c r="B54" s="33"/>
      <c r="C54" s="28" t="s">
        <v>25</v>
      </c>
      <c r="F54" s="26" t="str">
        <f>E15</f>
        <v>Město Odry</v>
      </c>
      <c r="I54" s="28" t="s">
        <v>33</v>
      </c>
      <c r="J54" s="31" t="str">
        <f>E21</f>
        <v>Ing.Lubomír Novák-AVONA</v>
      </c>
      <c r="L54" s="33"/>
    </row>
    <row r="55" spans="2:47" s="1" customFormat="1" ht="15.15" customHeight="1">
      <c r="B55" s="33"/>
      <c r="C55" s="28" t="s">
        <v>31</v>
      </c>
      <c r="F55" s="26" t="str">
        <f>IF(E18="","",E18)</f>
        <v>Vyplň údaj</v>
      </c>
      <c r="I55" s="28" t="s">
        <v>38</v>
      </c>
      <c r="J55" s="31" t="str">
        <f>E24</f>
        <v>Ing.Lubomír Novák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116</v>
      </c>
      <c r="D57" s="91"/>
      <c r="E57" s="91"/>
      <c r="F57" s="91"/>
      <c r="G57" s="91"/>
      <c r="H57" s="91"/>
      <c r="I57" s="91"/>
      <c r="J57" s="98" t="s">
        <v>117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74</v>
      </c>
      <c r="J59" s="64">
        <f>J83</f>
        <v>0</v>
      </c>
      <c r="L59" s="33"/>
      <c r="AU59" s="18" t="s">
        <v>118</v>
      </c>
    </row>
    <row r="60" spans="2:47" s="8" customFormat="1" ht="24.9" customHeight="1">
      <c r="B60" s="100"/>
      <c r="D60" s="101" t="s">
        <v>88</v>
      </c>
      <c r="E60" s="102"/>
      <c r="F60" s="102"/>
      <c r="G60" s="102"/>
      <c r="H60" s="102"/>
      <c r="I60" s="102"/>
      <c r="J60" s="103">
        <f>J84</f>
        <v>0</v>
      </c>
      <c r="L60" s="100"/>
    </row>
    <row r="61" spans="2:47" s="9" customFormat="1" ht="19.95" customHeight="1">
      <c r="B61" s="104"/>
      <c r="D61" s="105" t="s">
        <v>2892</v>
      </c>
      <c r="E61" s="106"/>
      <c r="F61" s="106"/>
      <c r="G61" s="106"/>
      <c r="H61" s="106"/>
      <c r="I61" s="106"/>
      <c r="J61" s="107">
        <f>J85</f>
        <v>0</v>
      </c>
      <c r="L61" s="104"/>
    </row>
    <row r="62" spans="2:47" s="9" customFormat="1" ht="19.95" customHeight="1">
      <c r="B62" s="104"/>
      <c r="D62" s="105" t="s">
        <v>2893</v>
      </c>
      <c r="E62" s="106"/>
      <c r="F62" s="106"/>
      <c r="G62" s="106"/>
      <c r="H62" s="106"/>
      <c r="I62" s="106"/>
      <c r="J62" s="107">
        <f>J93</f>
        <v>0</v>
      </c>
      <c r="L62" s="104"/>
    </row>
    <row r="63" spans="2:47" s="9" customFormat="1" ht="19.95" customHeight="1">
      <c r="B63" s="104"/>
      <c r="D63" s="105" t="s">
        <v>2894</v>
      </c>
      <c r="E63" s="106"/>
      <c r="F63" s="106"/>
      <c r="G63" s="106"/>
      <c r="H63" s="106"/>
      <c r="I63" s="106"/>
      <c r="J63" s="107">
        <f>J110</f>
        <v>0</v>
      </c>
      <c r="L63" s="104"/>
    </row>
    <row r="64" spans="2:47" s="1" customFormat="1" ht="21.75" customHeight="1">
      <c r="B64" s="33"/>
      <c r="L64" s="33"/>
    </row>
    <row r="65" spans="2:12" s="1" customFormat="1" ht="6.9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" customHeight="1">
      <c r="B70" s="33"/>
      <c r="C70" s="22" t="s">
        <v>148</v>
      </c>
      <c r="L70" s="33"/>
    </row>
    <row r="71" spans="2:12" s="1" customFormat="1" ht="6.9" customHeight="1">
      <c r="B71" s="33"/>
      <c r="L71" s="33"/>
    </row>
    <row r="72" spans="2:12" s="1" customFormat="1" ht="12" customHeight="1">
      <c r="B72" s="33"/>
      <c r="C72" s="28" t="s">
        <v>16</v>
      </c>
      <c r="L72" s="33"/>
    </row>
    <row r="73" spans="2:12" s="1" customFormat="1" ht="16.5" customHeight="1">
      <c r="B73" s="33"/>
      <c r="E73" s="315" t="str">
        <f>E7</f>
        <v>Pavilon dětských skupin parc. č. 1579/2, k. ú. Odry</v>
      </c>
      <c r="F73" s="316"/>
      <c r="G73" s="316"/>
      <c r="H73" s="316"/>
      <c r="L73" s="33"/>
    </row>
    <row r="74" spans="2:12" s="1" customFormat="1" ht="12" customHeight="1">
      <c r="B74" s="33"/>
      <c r="C74" s="28" t="s">
        <v>113</v>
      </c>
      <c r="L74" s="33"/>
    </row>
    <row r="75" spans="2:12" s="1" customFormat="1" ht="16.5" customHeight="1">
      <c r="B75" s="33"/>
      <c r="E75" s="305" t="str">
        <f>E9</f>
        <v>004c - Vedlejsí rozpočtové náklady</v>
      </c>
      <c r="F75" s="314"/>
      <c r="G75" s="314"/>
      <c r="H75" s="314"/>
      <c r="L75" s="33"/>
    </row>
    <row r="76" spans="2:12" s="1" customFormat="1" ht="6.9" customHeight="1">
      <c r="B76" s="33"/>
      <c r="L76" s="33"/>
    </row>
    <row r="77" spans="2:12" s="1" customFormat="1" ht="12" customHeight="1">
      <c r="B77" s="33"/>
      <c r="C77" s="28" t="s">
        <v>21</v>
      </c>
      <c r="F77" s="26" t="str">
        <f>F12</f>
        <v>Odry</v>
      </c>
      <c r="I77" s="28" t="s">
        <v>23</v>
      </c>
      <c r="J77" s="50" t="str">
        <f>IF(J12="","",J12)</f>
        <v>20. 3. 2024</v>
      </c>
      <c r="L77" s="33"/>
    </row>
    <row r="78" spans="2:12" s="1" customFormat="1" ht="6.9" customHeight="1">
      <c r="B78" s="33"/>
      <c r="L78" s="33"/>
    </row>
    <row r="79" spans="2:12" s="1" customFormat="1" ht="25.65" customHeight="1">
      <c r="B79" s="33"/>
      <c r="C79" s="28" t="s">
        <v>25</v>
      </c>
      <c r="F79" s="26" t="str">
        <f>E15</f>
        <v>Město Odry</v>
      </c>
      <c r="I79" s="28" t="s">
        <v>33</v>
      </c>
      <c r="J79" s="31" t="str">
        <f>E21</f>
        <v>Ing.Lubomír Novák-AVONA</v>
      </c>
      <c r="L79" s="33"/>
    </row>
    <row r="80" spans="2:12" s="1" customFormat="1" ht="15.15" customHeight="1">
      <c r="B80" s="33"/>
      <c r="C80" s="28" t="s">
        <v>31</v>
      </c>
      <c r="F80" s="26" t="str">
        <f>IF(E18="","",E18)</f>
        <v>Vyplň údaj</v>
      </c>
      <c r="I80" s="28" t="s">
        <v>38</v>
      </c>
      <c r="J80" s="31" t="str">
        <f>E24</f>
        <v>Ing.Lubomír Novák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08"/>
      <c r="C82" s="109" t="s">
        <v>149</v>
      </c>
      <c r="D82" s="110" t="s">
        <v>61</v>
      </c>
      <c r="E82" s="110" t="s">
        <v>57</v>
      </c>
      <c r="F82" s="110" t="s">
        <v>58</v>
      </c>
      <c r="G82" s="110" t="s">
        <v>150</v>
      </c>
      <c r="H82" s="110" t="s">
        <v>151</v>
      </c>
      <c r="I82" s="110" t="s">
        <v>152</v>
      </c>
      <c r="J82" s="110" t="s">
        <v>117</v>
      </c>
      <c r="K82" s="111" t="s">
        <v>153</v>
      </c>
      <c r="L82" s="108"/>
      <c r="M82" s="57" t="s">
        <v>19</v>
      </c>
      <c r="N82" s="58" t="s">
        <v>46</v>
      </c>
      <c r="O82" s="58" t="s">
        <v>154</v>
      </c>
      <c r="P82" s="58" t="s">
        <v>155</v>
      </c>
      <c r="Q82" s="58" t="s">
        <v>156</v>
      </c>
      <c r="R82" s="58" t="s">
        <v>157</v>
      </c>
      <c r="S82" s="58" t="s">
        <v>158</v>
      </c>
      <c r="T82" s="59" t="s">
        <v>159</v>
      </c>
    </row>
    <row r="83" spans="2:65" s="1" customFormat="1" ht="22.8" customHeight="1">
      <c r="B83" s="33"/>
      <c r="C83" s="62" t="s">
        <v>160</v>
      </c>
      <c r="J83" s="112">
        <f>BK83</f>
        <v>0</v>
      </c>
      <c r="L83" s="33"/>
      <c r="M83" s="60"/>
      <c r="N83" s="51"/>
      <c r="O83" s="51"/>
      <c r="P83" s="113">
        <f>P84</f>
        <v>0</v>
      </c>
      <c r="Q83" s="51"/>
      <c r="R83" s="113">
        <f>R84</f>
        <v>0</v>
      </c>
      <c r="S83" s="51"/>
      <c r="T83" s="114">
        <f>T84</f>
        <v>0</v>
      </c>
      <c r="AT83" s="18" t="s">
        <v>75</v>
      </c>
      <c r="AU83" s="18" t="s">
        <v>118</v>
      </c>
      <c r="BK83" s="115">
        <f>BK84</f>
        <v>0</v>
      </c>
    </row>
    <row r="84" spans="2:65" s="11" customFormat="1" ht="25.95" customHeight="1">
      <c r="B84" s="116"/>
      <c r="D84" s="117" t="s">
        <v>75</v>
      </c>
      <c r="E84" s="118" t="s">
        <v>2897</v>
      </c>
      <c r="F84" s="118" t="s">
        <v>2898</v>
      </c>
      <c r="I84" s="119"/>
      <c r="J84" s="120">
        <f>BK84</f>
        <v>0</v>
      </c>
      <c r="L84" s="116"/>
      <c r="M84" s="121"/>
      <c r="P84" s="122">
        <f>P85+P93+P110</f>
        <v>0</v>
      </c>
      <c r="R84" s="122">
        <f>R85+R93+R110</f>
        <v>0</v>
      </c>
      <c r="T84" s="123">
        <f>T85+T93+T110</f>
        <v>0</v>
      </c>
      <c r="AR84" s="117" t="s">
        <v>199</v>
      </c>
      <c r="AT84" s="124" t="s">
        <v>75</v>
      </c>
      <c r="AU84" s="124" t="s">
        <v>76</v>
      </c>
      <c r="AY84" s="117" t="s">
        <v>163</v>
      </c>
      <c r="BK84" s="125">
        <f>BK85+BK93+BK110</f>
        <v>0</v>
      </c>
    </row>
    <row r="85" spans="2:65" s="11" customFormat="1" ht="22.8" customHeight="1">
      <c r="B85" s="116"/>
      <c r="D85" s="117" t="s">
        <v>75</v>
      </c>
      <c r="E85" s="126" t="s">
        <v>2899</v>
      </c>
      <c r="F85" s="126" t="s">
        <v>2900</v>
      </c>
      <c r="I85" s="119"/>
      <c r="J85" s="127">
        <f>BK85</f>
        <v>0</v>
      </c>
      <c r="L85" s="116"/>
      <c r="M85" s="121"/>
      <c r="P85" s="122">
        <f>SUM(P86:P92)</f>
        <v>0</v>
      </c>
      <c r="R85" s="122">
        <f>SUM(R86:R92)</f>
        <v>0</v>
      </c>
      <c r="T85" s="123">
        <f>SUM(T86:T92)</f>
        <v>0</v>
      </c>
      <c r="AR85" s="117" t="s">
        <v>199</v>
      </c>
      <c r="AT85" s="124" t="s">
        <v>75</v>
      </c>
      <c r="AU85" s="124" t="s">
        <v>84</v>
      </c>
      <c r="AY85" s="117" t="s">
        <v>163</v>
      </c>
      <c r="BK85" s="125">
        <f>SUM(BK86:BK92)</f>
        <v>0</v>
      </c>
    </row>
    <row r="86" spans="2:65" s="1" customFormat="1" ht="16.5" customHeight="1">
      <c r="B86" s="33"/>
      <c r="C86" s="128" t="s">
        <v>84</v>
      </c>
      <c r="D86" s="128" t="s">
        <v>165</v>
      </c>
      <c r="E86" s="129" t="s">
        <v>2910</v>
      </c>
      <c r="F86" s="130" t="s">
        <v>2911</v>
      </c>
      <c r="G86" s="131" t="s">
        <v>3810</v>
      </c>
      <c r="H86" s="132">
        <v>1</v>
      </c>
      <c r="I86" s="133"/>
      <c r="J86" s="134">
        <f>ROUND(I86*H86,2)</f>
        <v>0</v>
      </c>
      <c r="K86" s="130" t="s">
        <v>3576</v>
      </c>
      <c r="L86" s="33"/>
      <c r="M86" s="135" t="s">
        <v>19</v>
      </c>
      <c r="N86" s="136" t="s">
        <v>47</v>
      </c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AR86" s="139" t="s">
        <v>2903</v>
      </c>
      <c r="AT86" s="139" t="s">
        <v>165</v>
      </c>
      <c r="AU86" s="139" t="s">
        <v>86</v>
      </c>
      <c r="AY86" s="18" t="s">
        <v>163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8" t="s">
        <v>84</v>
      </c>
      <c r="BK86" s="140">
        <f>ROUND(I86*H86,2)</f>
        <v>0</v>
      </c>
      <c r="BL86" s="18" t="s">
        <v>2903</v>
      </c>
      <c r="BM86" s="139" t="s">
        <v>3811</v>
      </c>
    </row>
    <row r="87" spans="2:65" s="1" customFormat="1">
      <c r="B87" s="33"/>
      <c r="D87" s="141" t="s">
        <v>172</v>
      </c>
      <c r="F87" s="142" t="s">
        <v>2911</v>
      </c>
      <c r="I87" s="143"/>
      <c r="L87" s="33"/>
      <c r="M87" s="144"/>
      <c r="T87" s="54"/>
      <c r="AT87" s="18" t="s">
        <v>172</v>
      </c>
      <c r="AU87" s="18" t="s">
        <v>86</v>
      </c>
    </row>
    <row r="88" spans="2:65" s="1" customFormat="1">
      <c r="B88" s="33"/>
      <c r="D88" s="145" t="s">
        <v>174</v>
      </c>
      <c r="F88" s="146" t="s">
        <v>3812</v>
      </c>
      <c r="I88" s="143"/>
      <c r="L88" s="33"/>
      <c r="M88" s="144"/>
      <c r="T88" s="54"/>
      <c r="AT88" s="18" t="s">
        <v>174</v>
      </c>
      <c r="AU88" s="18" t="s">
        <v>86</v>
      </c>
    </row>
    <row r="89" spans="2:65" s="13" customFormat="1">
      <c r="B89" s="153"/>
      <c r="D89" s="141" t="s">
        <v>176</v>
      </c>
      <c r="E89" s="154" t="s">
        <v>19</v>
      </c>
      <c r="F89" s="155" t="s">
        <v>84</v>
      </c>
      <c r="H89" s="156">
        <v>1</v>
      </c>
      <c r="I89" s="157"/>
      <c r="L89" s="153"/>
      <c r="M89" s="158"/>
      <c r="T89" s="159"/>
      <c r="AT89" s="154" t="s">
        <v>176</v>
      </c>
      <c r="AU89" s="154" t="s">
        <v>86</v>
      </c>
      <c r="AV89" s="13" t="s">
        <v>86</v>
      </c>
      <c r="AW89" s="13" t="s">
        <v>37</v>
      </c>
      <c r="AX89" s="13" t="s">
        <v>84</v>
      </c>
      <c r="AY89" s="154" t="s">
        <v>163</v>
      </c>
    </row>
    <row r="90" spans="2:65" s="1" customFormat="1" ht="16.5" customHeight="1">
      <c r="B90" s="33"/>
      <c r="C90" s="128" t="s">
        <v>86</v>
      </c>
      <c r="D90" s="128" t="s">
        <v>165</v>
      </c>
      <c r="E90" s="129" t="s">
        <v>3813</v>
      </c>
      <c r="F90" s="130" t="s">
        <v>3814</v>
      </c>
      <c r="G90" s="131" t="s">
        <v>3810</v>
      </c>
      <c r="H90" s="132">
        <v>1</v>
      </c>
      <c r="I90" s="133"/>
      <c r="J90" s="134">
        <f>ROUND(I90*H90,2)</f>
        <v>0</v>
      </c>
      <c r="K90" s="130" t="s">
        <v>19</v>
      </c>
      <c r="L90" s="33"/>
      <c r="M90" s="135" t="s">
        <v>19</v>
      </c>
      <c r="N90" s="136" t="s">
        <v>47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2903</v>
      </c>
      <c r="AT90" s="139" t="s">
        <v>165</v>
      </c>
      <c r="AU90" s="139" t="s">
        <v>86</v>
      </c>
      <c r="AY90" s="18" t="s">
        <v>163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84</v>
      </c>
      <c r="BK90" s="140">
        <f>ROUND(I90*H90,2)</f>
        <v>0</v>
      </c>
      <c r="BL90" s="18" t="s">
        <v>2903</v>
      </c>
      <c r="BM90" s="139" t="s">
        <v>3815</v>
      </c>
    </row>
    <row r="91" spans="2:65" s="1" customFormat="1">
      <c r="B91" s="33"/>
      <c r="D91" s="141" t="s">
        <v>172</v>
      </c>
      <c r="F91" s="142" t="s">
        <v>3814</v>
      </c>
      <c r="I91" s="143"/>
      <c r="L91" s="33"/>
      <c r="M91" s="144"/>
      <c r="T91" s="54"/>
      <c r="AT91" s="18" t="s">
        <v>172</v>
      </c>
      <c r="AU91" s="18" t="s">
        <v>86</v>
      </c>
    </row>
    <row r="92" spans="2:65" s="13" customFormat="1">
      <c r="B92" s="153"/>
      <c r="D92" s="141" t="s">
        <v>176</v>
      </c>
      <c r="E92" s="154" t="s">
        <v>19</v>
      </c>
      <c r="F92" s="155" t="s">
        <v>84</v>
      </c>
      <c r="H92" s="156">
        <v>1</v>
      </c>
      <c r="I92" s="157"/>
      <c r="L92" s="153"/>
      <c r="M92" s="158"/>
      <c r="T92" s="159"/>
      <c r="AT92" s="154" t="s">
        <v>176</v>
      </c>
      <c r="AU92" s="154" t="s">
        <v>86</v>
      </c>
      <c r="AV92" s="13" t="s">
        <v>86</v>
      </c>
      <c r="AW92" s="13" t="s">
        <v>37</v>
      </c>
      <c r="AX92" s="13" t="s">
        <v>84</v>
      </c>
      <c r="AY92" s="154" t="s">
        <v>163</v>
      </c>
    </row>
    <row r="93" spans="2:65" s="11" customFormat="1" ht="22.8" customHeight="1">
      <c r="B93" s="116"/>
      <c r="D93" s="117" t="s">
        <v>75</v>
      </c>
      <c r="E93" s="126" t="s">
        <v>2927</v>
      </c>
      <c r="F93" s="126" t="s">
        <v>2928</v>
      </c>
      <c r="I93" s="119"/>
      <c r="J93" s="127">
        <f>BK93</f>
        <v>0</v>
      </c>
      <c r="L93" s="116"/>
      <c r="M93" s="121"/>
      <c r="P93" s="122">
        <f>SUM(P94:P109)</f>
        <v>0</v>
      </c>
      <c r="R93" s="122">
        <f>SUM(R94:R109)</f>
        <v>0</v>
      </c>
      <c r="T93" s="123">
        <f>SUM(T94:T109)</f>
        <v>0</v>
      </c>
      <c r="AR93" s="117" t="s">
        <v>199</v>
      </c>
      <c r="AT93" s="124" t="s">
        <v>75</v>
      </c>
      <c r="AU93" s="124" t="s">
        <v>84</v>
      </c>
      <c r="AY93" s="117" t="s">
        <v>163</v>
      </c>
      <c r="BK93" s="125">
        <f>SUM(BK94:BK109)</f>
        <v>0</v>
      </c>
    </row>
    <row r="94" spans="2:65" s="1" customFormat="1" ht="16.5" customHeight="1">
      <c r="B94" s="33"/>
      <c r="C94" s="128" t="s">
        <v>184</v>
      </c>
      <c r="D94" s="128" t="s">
        <v>165</v>
      </c>
      <c r="E94" s="129" t="s">
        <v>3816</v>
      </c>
      <c r="F94" s="130" t="s">
        <v>3817</v>
      </c>
      <c r="G94" s="131" t="s">
        <v>3810</v>
      </c>
      <c r="H94" s="132">
        <v>1</v>
      </c>
      <c r="I94" s="133"/>
      <c r="J94" s="134">
        <f>ROUND(I94*H94,2)</f>
        <v>0</v>
      </c>
      <c r="K94" s="130" t="s">
        <v>3576</v>
      </c>
      <c r="L94" s="33"/>
      <c r="M94" s="135" t="s">
        <v>19</v>
      </c>
      <c r="N94" s="136" t="s">
        <v>47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8">
        <f>S94*H94</f>
        <v>0</v>
      </c>
      <c r="AR94" s="139" t="s">
        <v>2903</v>
      </c>
      <c r="AT94" s="139" t="s">
        <v>165</v>
      </c>
      <c r="AU94" s="139" t="s">
        <v>86</v>
      </c>
      <c r="AY94" s="18" t="s">
        <v>163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8" t="s">
        <v>84</v>
      </c>
      <c r="BK94" s="140">
        <f>ROUND(I94*H94,2)</f>
        <v>0</v>
      </c>
      <c r="BL94" s="18" t="s">
        <v>2903</v>
      </c>
      <c r="BM94" s="139" t="s">
        <v>3818</v>
      </c>
    </row>
    <row r="95" spans="2:65" s="1" customFormat="1">
      <c r="B95" s="33"/>
      <c r="D95" s="141" t="s">
        <v>172</v>
      </c>
      <c r="F95" s="142" t="s">
        <v>3817</v>
      </c>
      <c r="I95" s="143"/>
      <c r="L95" s="33"/>
      <c r="M95" s="144"/>
      <c r="T95" s="54"/>
      <c r="AT95" s="18" t="s">
        <v>172</v>
      </c>
      <c r="AU95" s="18" t="s">
        <v>86</v>
      </c>
    </row>
    <row r="96" spans="2:65" s="1" customFormat="1">
      <c r="B96" s="33"/>
      <c r="D96" s="145" t="s">
        <v>174</v>
      </c>
      <c r="F96" s="146" t="s">
        <v>3819</v>
      </c>
      <c r="I96" s="143"/>
      <c r="L96" s="33"/>
      <c r="M96" s="144"/>
      <c r="T96" s="54"/>
      <c r="AT96" s="18" t="s">
        <v>174</v>
      </c>
      <c r="AU96" s="18" t="s">
        <v>86</v>
      </c>
    </row>
    <row r="97" spans="2:65" s="13" customFormat="1">
      <c r="B97" s="153"/>
      <c r="D97" s="141" t="s">
        <v>176</v>
      </c>
      <c r="E97" s="154" t="s">
        <v>19</v>
      </c>
      <c r="F97" s="155" t="s">
        <v>84</v>
      </c>
      <c r="H97" s="156">
        <v>1</v>
      </c>
      <c r="I97" s="157"/>
      <c r="L97" s="153"/>
      <c r="M97" s="158"/>
      <c r="T97" s="159"/>
      <c r="AT97" s="154" t="s">
        <v>176</v>
      </c>
      <c r="AU97" s="154" t="s">
        <v>86</v>
      </c>
      <c r="AV97" s="13" t="s">
        <v>86</v>
      </c>
      <c r="AW97" s="13" t="s">
        <v>37</v>
      </c>
      <c r="AX97" s="13" t="s">
        <v>84</v>
      </c>
      <c r="AY97" s="154" t="s">
        <v>163</v>
      </c>
    </row>
    <row r="98" spans="2:65" s="1" customFormat="1" ht="16.5" customHeight="1">
      <c r="B98" s="33"/>
      <c r="C98" s="128" t="s">
        <v>170</v>
      </c>
      <c r="D98" s="128" t="s">
        <v>165</v>
      </c>
      <c r="E98" s="129" t="s">
        <v>3820</v>
      </c>
      <c r="F98" s="130" t="s">
        <v>3821</v>
      </c>
      <c r="G98" s="131" t="s">
        <v>3810</v>
      </c>
      <c r="H98" s="132">
        <v>1</v>
      </c>
      <c r="I98" s="133"/>
      <c r="J98" s="134">
        <f>ROUND(I98*H98,2)</f>
        <v>0</v>
      </c>
      <c r="K98" s="130" t="s">
        <v>3576</v>
      </c>
      <c r="L98" s="33"/>
      <c r="M98" s="135" t="s">
        <v>19</v>
      </c>
      <c r="N98" s="136" t="s">
        <v>47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2903</v>
      </c>
      <c r="AT98" s="139" t="s">
        <v>165</v>
      </c>
      <c r="AU98" s="139" t="s">
        <v>86</v>
      </c>
      <c r="AY98" s="18" t="s">
        <v>163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84</v>
      </c>
      <c r="BK98" s="140">
        <f>ROUND(I98*H98,2)</f>
        <v>0</v>
      </c>
      <c r="BL98" s="18" t="s">
        <v>2903</v>
      </c>
      <c r="BM98" s="139" t="s">
        <v>3822</v>
      </c>
    </row>
    <row r="99" spans="2:65" s="1" customFormat="1">
      <c r="B99" s="33"/>
      <c r="D99" s="141" t="s">
        <v>172</v>
      </c>
      <c r="F99" s="142" t="s">
        <v>3821</v>
      </c>
      <c r="I99" s="143"/>
      <c r="L99" s="33"/>
      <c r="M99" s="144"/>
      <c r="T99" s="54"/>
      <c r="AT99" s="18" t="s">
        <v>172</v>
      </c>
      <c r="AU99" s="18" t="s">
        <v>86</v>
      </c>
    </row>
    <row r="100" spans="2:65" s="1" customFormat="1">
      <c r="B100" s="33"/>
      <c r="D100" s="145" t="s">
        <v>174</v>
      </c>
      <c r="F100" s="146" t="s">
        <v>3823</v>
      </c>
      <c r="I100" s="143"/>
      <c r="L100" s="33"/>
      <c r="M100" s="144"/>
      <c r="T100" s="54"/>
      <c r="AT100" s="18" t="s">
        <v>174</v>
      </c>
      <c r="AU100" s="18" t="s">
        <v>86</v>
      </c>
    </row>
    <row r="101" spans="2:65" s="13" customFormat="1">
      <c r="B101" s="153"/>
      <c r="D101" s="141" t="s">
        <v>176</v>
      </c>
      <c r="E101" s="154" t="s">
        <v>19</v>
      </c>
      <c r="F101" s="155" t="s">
        <v>84</v>
      </c>
      <c r="H101" s="156">
        <v>1</v>
      </c>
      <c r="I101" s="157"/>
      <c r="L101" s="153"/>
      <c r="M101" s="158"/>
      <c r="T101" s="159"/>
      <c r="AT101" s="154" t="s">
        <v>176</v>
      </c>
      <c r="AU101" s="154" t="s">
        <v>86</v>
      </c>
      <c r="AV101" s="13" t="s">
        <v>86</v>
      </c>
      <c r="AW101" s="13" t="s">
        <v>37</v>
      </c>
      <c r="AX101" s="13" t="s">
        <v>84</v>
      </c>
      <c r="AY101" s="154" t="s">
        <v>163</v>
      </c>
    </row>
    <row r="102" spans="2:65" s="1" customFormat="1" ht="16.5" customHeight="1">
      <c r="B102" s="33"/>
      <c r="C102" s="128" t="s">
        <v>199</v>
      </c>
      <c r="D102" s="128" t="s">
        <v>165</v>
      </c>
      <c r="E102" s="129" t="s">
        <v>3824</v>
      </c>
      <c r="F102" s="130" t="s">
        <v>3825</v>
      </c>
      <c r="G102" s="131" t="s">
        <v>3810</v>
      </c>
      <c r="H102" s="132">
        <v>1</v>
      </c>
      <c r="I102" s="133"/>
      <c r="J102" s="134">
        <f>ROUND(I102*H102,2)</f>
        <v>0</v>
      </c>
      <c r="K102" s="130" t="s">
        <v>3576</v>
      </c>
      <c r="L102" s="33"/>
      <c r="M102" s="135" t="s">
        <v>19</v>
      </c>
      <c r="N102" s="136" t="s">
        <v>47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AR102" s="139" t="s">
        <v>2903</v>
      </c>
      <c r="AT102" s="139" t="s">
        <v>165</v>
      </c>
      <c r="AU102" s="139" t="s">
        <v>86</v>
      </c>
      <c r="AY102" s="18" t="s">
        <v>163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84</v>
      </c>
      <c r="BK102" s="140">
        <f>ROUND(I102*H102,2)</f>
        <v>0</v>
      </c>
      <c r="BL102" s="18" t="s">
        <v>2903</v>
      </c>
      <c r="BM102" s="139" t="s">
        <v>3826</v>
      </c>
    </row>
    <row r="103" spans="2:65" s="1" customFormat="1">
      <c r="B103" s="33"/>
      <c r="D103" s="141" t="s">
        <v>172</v>
      </c>
      <c r="F103" s="142" t="s">
        <v>3825</v>
      </c>
      <c r="I103" s="143"/>
      <c r="L103" s="33"/>
      <c r="M103" s="144"/>
      <c r="T103" s="54"/>
      <c r="AT103" s="18" t="s">
        <v>172</v>
      </c>
      <c r="AU103" s="18" t="s">
        <v>86</v>
      </c>
    </row>
    <row r="104" spans="2:65" s="1" customFormat="1">
      <c r="B104" s="33"/>
      <c r="D104" s="145" t="s">
        <v>174</v>
      </c>
      <c r="F104" s="146" t="s">
        <v>3827</v>
      </c>
      <c r="I104" s="143"/>
      <c r="L104" s="33"/>
      <c r="M104" s="144"/>
      <c r="T104" s="54"/>
      <c r="AT104" s="18" t="s">
        <v>174</v>
      </c>
      <c r="AU104" s="18" t="s">
        <v>86</v>
      </c>
    </row>
    <row r="105" spans="2:65" s="13" customFormat="1">
      <c r="B105" s="153"/>
      <c r="D105" s="141" t="s">
        <v>176</v>
      </c>
      <c r="E105" s="154" t="s">
        <v>19</v>
      </c>
      <c r="F105" s="155" t="s">
        <v>84</v>
      </c>
      <c r="H105" s="156">
        <v>1</v>
      </c>
      <c r="I105" s="157"/>
      <c r="L105" s="153"/>
      <c r="M105" s="158"/>
      <c r="T105" s="159"/>
      <c r="AT105" s="154" t="s">
        <v>176</v>
      </c>
      <c r="AU105" s="154" t="s">
        <v>86</v>
      </c>
      <c r="AV105" s="13" t="s">
        <v>86</v>
      </c>
      <c r="AW105" s="13" t="s">
        <v>37</v>
      </c>
      <c r="AX105" s="13" t="s">
        <v>84</v>
      </c>
      <c r="AY105" s="154" t="s">
        <v>163</v>
      </c>
    </row>
    <row r="106" spans="2:65" s="1" customFormat="1" ht="24.15" customHeight="1">
      <c r="B106" s="33"/>
      <c r="C106" s="128" t="s">
        <v>207</v>
      </c>
      <c r="D106" s="128" t="s">
        <v>165</v>
      </c>
      <c r="E106" s="129" t="s">
        <v>3828</v>
      </c>
      <c r="F106" s="130" t="s">
        <v>3829</v>
      </c>
      <c r="G106" s="131" t="s">
        <v>3810</v>
      </c>
      <c r="H106" s="132">
        <v>1</v>
      </c>
      <c r="I106" s="133"/>
      <c r="J106" s="134">
        <f>ROUND(I106*H106,2)</f>
        <v>0</v>
      </c>
      <c r="K106" s="130" t="s">
        <v>3576</v>
      </c>
      <c r="L106" s="33"/>
      <c r="M106" s="135" t="s">
        <v>19</v>
      </c>
      <c r="N106" s="136" t="s">
        <v>47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AR106" s="139" t="s">
        <v>2903</v>
      </c>
      <c r="AT106" s="139" t="s">
        <v>165</v>
      </c>
      <c r="AU106" s="139" t="s">
        <v>86</v>
      </c>
      <c r="AY106" s="18" t="s">
        <v>163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8" t="s">
        <v>84</v>
      </c>
      <c r="BK106" s="140">
        <f>ROUND(I106*H106,2)</f>
        <v>0</v>
      </c>
      <c r="BL106" s="18" t="s">
        <v>2903</v>
      </c>
      <c r="BM106" s="139" t="s">
        <v>3830</v>
      </c>
    </row>
    <row r="107" spans="2:65" s="1" customFormat="1" ht="19.2">
      <c r="B107" s="33"/>
      <c r="D107" s="141" t="s">
        <v>172</v>
      </c>
      <c r="F107" s="142" t="s">
        <v>3829</v>
      </c>
      <c r="I107" s="143"/>
      <c r="L107" s="33"/>
      <c r="M107" s="144"/>
      <c r="T107" s="54"/>
      <c r="AT107" s="18" t="s">
        <v>172</v>
      </c>
      <c r="AU107" s="18" t="s">
        <v>86</v>
      </c>
    </row>
    <row r="108" spans="2:65" s="1" customFormat="1">
      <c r="B108" s="33"/>
      <c r="D108" s="145" t="s">
        <v>174</v>
      </c>
      <c r="F108" s="146" t="s">
        <v>3831</v>
      </c>
      <c r="I108" s="143"/>
      <c r="L108" s="33"/>
      <c r="M108" s="144"/>
      <c r="T108" s="54"/>
      <c r="AT108" s="18" t="s">
        <v>174</v>
      </c>
      <c r="AU108" s="18" t="s">
        <v>86</v>
      </c>
    </row>
    <row r="109" spans="2:65" s="13" customFormat="1">
      <c r="B109" s="153"/>
      <c r="D109" s="141" t="s">
        <v>176</v>
      </c>
      <c r="E109" s="154" t="s">
        <v>19</v>
      </c>
      <c r="F109" s="155" t="s">
        <v>84</v>
      </c>
      <c r="H109" s="156">
        <v>1</v>
      </c>
      <c r="I109" s="157"/>
      <c r="L109" s="153"/>
      <c r="M109" s="158"/>
      <c r="T109" s="159"/>
      <c r="AT109" s="154" t="s">
        <v>176</v>
      </c>
      <c r="AU109" s="154" t="s">
        <v>86</v>
      </c>
      <c r="AV109" s="13" t="s">
        <v>86</v>
      </c>
      <c r="AW109" s="13" t="s">
        <v>37</v>
      </c>
      <c r="AX109" s="13" t="s">
        <v>84</v>
      </c>
      <c r="AY109" s="154" t="s">
        <v>163</v>
      </c>
    </row>
    <row r="110" spans="2:65" s="11" customFormat="1" ht="22.8" customHeight="1">
      <c r="B110" s="116"/>
      <c r="D110" s="117" t="s">
        <v>75</v>
      </c>
      <c r="E110" s="126" t="s">
        <v>2959</v>
      </c>
      <c r="F110" s="126" t="s">
        <v>2960</v>
      </c>
      <c r="I110" s="119"/>
      <c r="J110" s="127">
        <f>BK110</f>
        <v>0</v>
      </c>
      <c r="L110" s="116"/>
      <c r="M110" s="121"/>
      <c r="P110" s="122">
        <f>SUM(P111:P118)</f>
        <v>0</v>
      </c>
      <c r="R110" s="122">
        <f>SUM(R111:R118)</f>
        <v>0</v>
      </c>
      <c r="T110" s="123">
        <f>SUM(T111:T118)</f>
        <v>0</v>
      </c>
      <c r="AR110" s="117" t="s">
        <v>199</v>
      </c>
      <c r="AT110" s="124" t="s">
        <v>75</v>
      </c>
      <c r="AU110" s="124" t="s">
        <v>84</v>
      </c>
      <c r="AY110" s="117" t="s">
        <v>163</v>
      </c>
      <c r="BK110" s="125">
        <f>SUM(BK111:BK118)</f>
        <v>0</v>
      </c>
    </row>
    <row r="111" spans="2:65" s="1" customFormat="1" ht="16.5" customHeight="1">
      <c r="B111" s="33"/>
      <c r="C111" s="128" t="s">
        <v>216</v>
      </c>
      <c r="D111" s="128" t="s">
        <v>165</v>
      </c>
      <c r="E111" s="129" t="s">
        <v>3832</v>
      </c>
      <c r="F111" s="130" t="s">
        <v>3833</v>
      </c>
      <c r="G111" s="131" t="s">
        <v>3810</v>
      </c>
      <c r="H111" s="132">
        <v>1</v>
      </c>
      <c r="I111" s="133"/>
      <c r="J111" s="134">
        <f>ROUND(I111*H111,2)</f>
        <v>0</v>
      </c>
      <c r="K111" s="130" t="s">
        <v>3576</v>
      </c>
      <c r="L111" s="33"/>
      <c r="M111" s="135" t="s">
        <v>19</v>
      </c>
      <c r="N111" s="136" t="s">
        <v>47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2903</v>
      </c>
      <c r="AT111" s="139" t="s">
        <v>165</v>
      </c>
      <c r="AU111" s="139" t="s">
        <v>86</v>
      </c>
      <c r="AY111" s="18" t="s">
        <v>163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8" t="s">
        <v>84</v>
      </c>
      <c r="BK111" s="140">
        <f>ROUND(I111*H111,2)</f>
        <v>0</v>
      </c>
      <c r="BL111" s="18" t="s">
        <v>2903</v>
      </c>
      <c r="BM111" s="139" t="s">
        <v>3834</v>
      </c>
    </row>
    <row r="112" spans="2:65" s="1" customFormat="1">
      <c r="B112" s="33"/>
      <c r="D112" s="141" t="s">
        <v>172</v>
      </c>
      <c r="F112" s="142" t="s">
        <v>3833</v>
      </c>
      <c r="I112" s="143"/>
      <c r="L112" s="33"/>
      <c r="M112" s="144"/>
      <c r="T112" s="54"/>
      <c r="AT112" s="18" t="s">
        <v>172</v>
      </c>
      <c r="AU112" s="18" t="s">
        <v>86</v>
      </c>
    </row>
    <row r="113" spans="2:65" s="1" customFormat="1">
      <c r="B113" s="33"/>
      <c r="D113" s="145" t="s">
        <v>174</v>
      </c>
      <c r="F113" s="146" t="s">
        <v>3835</v>
      </c>
      <c r="I113" s="143"/>
      <c r="L113" s="33"/>
      <c r="M113" s="144"/>
      <c r="T113" s="54"/>
      <c r="AT113" s="18" t="s">
        <v>174</v>
      </c>
      <c r="AU113" s="18" t="s">
        <v>86</v>
      </c>
    </row>
    <row r="114" spans="2:65" s="13" customFormat="1">
      <c r="B114" s="153"/>
      <c r="D114" s="141" t="s">
        <v>176</v>
      </c>
      <c r="E114" s="154" t="s">
        <v>19</v>
      </c>
      <c r="F114" s="155" t="s">
        <v>84</v>
      </c>
      <c r="H114" s="156">
        <v>1</v>
      </c>
      <c r="I114" s="157"/>
      <c r="L114" s="153"/>
      <c r="M114" s="158"/>
      <c r="T114" s="159"/>
      <c r="AT114" s="154" t="s">
        <v>176</v>
      </c>
      <c r="AU114" s="154" t="s">
        <v>86</v>
      </c>
      <c r="AV114" s="13" t="s">
        <v>86</v>
      </c>
      <c r="AW114" s="13" t="s">
        <v>37</v>
      </c>
      <c r="AX114" s="13" t="s">
        <v>84</v>
      </c>
      <c r="AY114" s="154" t="s">
        <v>163</v>
      </c>
    </row>
    <row r="115" spans="2:65" s="1" customFormat="1" ht="16.5" customHeight="1">
      <c r="B115" s="33"/>
      <c r="C115" s="128" t="s">
        <v>225</v>
      </c>
      <c r="D115" s="128" t="s">
        <v>165</v>
      </c>
      <c r="E115" s="129" t="s">
        <v>3836</v>
      </c>
      <c r="F115" s="130" t="s">
        <v>3837</v>
      </c>
      <c r="G115" s="131" t="s">
        <v>3810</v>
      </c>
      <c r="H115" s="132">
        <v>1</v>
      </c>
      <c r="I115" s="133"/>
      <c r="J115" s="134">
        <f>ROUND(I115*H115,2)</f>
        <v>0</v>
      </c>
      <c r="K115" s="130" t="s">
        <v>3576</v>
      </c>
      <c r="L115" s="33"/>
      <c r="M115" s="135" t="s">
        <v>19</v>
      </c>
      <c r="N115" s="136" t="s">
        <v>47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AR115" s="139" t="s">
        <v>2903</v>
      </c>
      <c r="AT115" s="139" t="s">
        <v>165</v>
      </c>
      <c r="AU115" s="139" t="s">
        <v>86</v>
      </c>
      <c r="AY115" s="18" t="s">
        <v>163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8" t="s">
        <v>84</v>
      </c>
      <c r="BK115" s="140">
        <f>ROUND(I115*H115,2)</f>
        <v>0</v>
      </c>
      <c r="BL115" s="18" t="s">
        <v>2903</v>
      </c>
      <c r="BM115" s="139" t="s">
        <v>3838</v>
      </c>
    </row>
    <row r="116" spans="2:65" s="1" customFormat="1">
      <c r="B116" s="33"/>
      <c r="D116" s="141" t="s">
        <v>172</v>
      </c>
      <c r="F116" s="142" t="s">
        <v>3837</v>
      </c>
      <c r="I116" s="143"/>
      <c r="L116" s="33"/>
      <c r="M116" s="144"/>
      <c r="T116" s="54"/>
      <c r="AT116" s="18" t="s">
        <v>172</v>
      </c>
      <c r="AU116" s="18" t="s">
        <v>86</v>
      </c>
    </row>
    <row r="117" spans="2:65" s="1" customFormat="1">
      <c r="B117" s="33"/>
      <c r="D117" s="145" t="s">
        <v>174</v>
      </c>
      <c r="F117" s="146" t="s">
        <v>3839</v>
      </c>
      <c r="I117" s="143"/>
      <c r="L117" s="33"/>
      <c r="M117" s="144"/>
      <c r="T117" s="54"/>
      <c r="AT117" s="18" t="s">
        <v>174</v>
      </c>
      <c r="AU117" s="18" t="s">
        <v>86</v>
      </c>
    </row>
    <row r="118" spans="2:65" s="13" customFormat="1">
      <c r="B118" s="153"/>
      <c r="D118" s="141" t="s">
        <v>176</v>
      </c>
      <c r="E118" s="154" t="s">
        <v>19</v>
      </c>
      <c r="F118" s="155" t="s">
        <v>84</v>
      </c>
      <c r="H118" s="156">
        <v>1</v>
      </c>
      <c r="I118" s="157"/>
      <c r="L118" s="153"/>
      <c r="M118" s="189"/>
      <c r="N118" s="190"/>
      <c r="O118" s="190"/>
      <c r="P118" s="190"/>
      <c r="Q118" s="190"/>
      <c r="R118" s="190"/>
      <c r="S118" s="190"/>
      <c r="T118" s="191"/>
      <c r="AT118" s="154" t="s">
        <v>176</v>
      </c>
      <c r="AU118" s="154" t="s">
        <v>86</v>
      </c>
      <c r="AV118" s="13" t="s">
        <v>86</v>
      </c>
      <c r="AW118" s="13" t="s">
        <v>37</v>
      </c>
      <c r="AX118" s="13" t="s">
        <v>84</v>
      </c>
      <c r="AY118" s="154" t="s">
        <v>163</v>
      </c>
    </row>
    <row r="119" spans="2:65" s="1" customFormat="1" ht="6.9" customHeight="1"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33"/>
    </row>
  </sheetData>
  <sheetProtection algorithmName="SHA-512" hashValue="v7ADWe3ulExmqAExVkq0QWrEQkg79+x5lSWF1IPpD5iYk0QWc4TcsFacTF6t5Vzy5RSKodReUUO/m78znhM4lw==" saltValue="FcUXE+w7KcTG0TioyJIUP1pwTciO5c9b2VjaiXg3DzwhnrQxCrgM8iQlHCcpOrElskMB8izyxBSq8XGi3BCFJg==" spinCount="100000" sheet="1" objects="1" scenarios="1" formatColumns="0" formatRows="0" autoFilter="0"/>
  <autoFilter ref="C82:K118" xr:uid="{00000000-0009-0000-0000-000007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700-000000000000}"/>
    <hyperlink ref="F96" r:id="rId2" xr:uid="{00000000-0004-0000-0700-000001000000}"/>
    <hyperlink ref="F100" r:id="rId3" xr:uid="{00000000-0004-0000-0700-000002000000}"/>
    <hyperlink ref="F104" r:id="rId4" xr:uid="{00000000-0004-0000-0700-000003000000}"/>
    <hyperlink ref="F108" r:id="rId5" xr:uid="{00000000-0004-0000-0700-000004000000}"/>
    <hyperlink ref="F113" r:id="rId6" xr:uid="{00000000-0004-0000-0700-000005000000}"/>
    <hyperlink ref="F117" r:id="rId7" xr:uid="{00000000-0004-0000-07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30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8" t="s">
        <v>108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2:46" ht="24.9" customHeight="1">
      <c r="B4" s="21"/>
      <c r="D4" s="22" t="s">
        <v>112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5" t="str">
        <f>'Rekapitulace stavby'!K6</f>
        <v>Pavilon dětských skupin parc. č. 1579/2, k. ú. Odry</v>
      </c>
      <c r="F7" s="316"/>
      <c r="G7" s="316"/>
      <c r="H7" s="316"/>
      <c r="L7" s="21"/>
    </row>
    <row r="8" spans="2:46" s="1" customFormat="1" ht="12" customHeight="1">
      <c r="B8" s="33"/>
      <c r="D8" s="28" t="s">
        <v>113</v>
      </c>
      <c r="L8" s="33"/>
    </row>
    <row r="9" spans="2:46" s="1" customFormat="1" ht="16.5" customHeight="1">
      <c r="B9" s="33"/>
      <c r="E9" s="305" t="s">
        <v>3840</v>
      </c>
      <c r="F9" s="314"/>
      <c r="G9" s="314"/>
      <c r="H9" s="314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39</v>
      </c>
      <c r="I12" s="28" t="s">
        <v>23</v>
      </c>
      <c r="J12" s="50" t="str">
        <f>'Rekapitulace stavby'!AN8</f>
        <v>20. 3. 2024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>00298221</v>
      </c>
      <c r="L14" s="33"/>
    </row>
    <row r="15" spans="2:46" s="1" customFormat="1" ht="18" customHeight="1">
      <c r="B15" s="33"/>
      <c r="E15" s="26" t="str">
        <f>IF('Rekapitulace stavby'!E11="","",'Rekapitulace stavby'!E11)</f>
        <v>Město Odry</v>
      </c>
      <c r="I15" s="28" t="s">
        <v>29</v>
      </c>
      <c r="J15" s="26" t="str">
        <f>IF('Rekapitulace stavby'!AN11="","",'Rekapitulace stavby'!AN11)</f>
        <v>CZ00298221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7" t="str">
        <f>'Rekapitulace stavby'!E14</f>
        <v>Vyplň údaj</v>
      </c>
      <c r="F18" s="288"/>
      <c r="G18" s="288"/>
      <c r="H18" s="288"/>
      <c r="I18" s="28" t="s">
        <v>29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33</v>
      </c>
      <c r="I20" s="28" t="s">
        <v>26</v>
      </c>
      <c r="J20" s="26" t="str">
        <f>IF('Rekapitulace stavby'!AN16="","",'Rekapitulace stavby'!AN16)</f>
        <v>253 82 951</v>
      </c>
      <c r="L20" s="33"/>
    </row>
    <row r="21" spans="2:12" s="1" customFormat="1" ht="18" customHeight="1">
      <c r="B21" s="33"/>
      <c r="E21" s="26" t="str">
        <f>IF('Rekapitulace stavby'!E17="","",'Rekapitulace stavby'!E17)</f>
        <v>ARCHITRÁV, s.r.o.</v>
      </c>
      <c r="I21" s="28" t="s">
        <v>29</v>
      </c>
      <c r="J21" s="26" t="str">
        <f>IF('Rekapitulace stavby'!AN17="","",'Rekapitulace stavby'!AN17)</f>
        <v>CZ25382951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38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40</v>
      </c>
      <c r="L26" s="33"/>
    </row>
    <row r="27" spans="2:12" s="7" customFormat="1" ht="16.5" customHeight="1">
      <c r="B27" s="87"/>
      <c r="E27" s="292" t="s">
        <v>19</v>
      </c>
      <c r="F27" s="292"/>
      <c r="G27" s="292"/>
      <c r="H27" s="292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42</v>
      </c>
      <c r="J30" s="64">
        <f>ROUND(J88,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" customHeight="1">
      <c r="B33" s="33"/>
      <c r="D33" s="53" t="s">
        <v>46</v>
      </c>
      <c r="E33" s="28" t="s">
        <v>47</v>
      </c>
      <c r="F33" s="89">
        <f>ROUND((SUM(BE88:BE305)),  2)</f>
        <v>0</v>
      </c>
      <c r="I33" s="90">
        <v>0.21</v>
      </c>
      <c r="J33" s="89">
        <f>ROUND(((SUM(BE88:BE305))*I33),  2)</f>
        <v>0</v>
      </c>
      <c r="L33" s="33"/>
    </row>
    <row r="34" spans="2:12" s="1" customFormat="1" ht="14.4" customHeight="1">
      <c r="B34" s="33"/>
      <c r="E34" s="28" t="s">
        <v>48</v>
      </c>
      <c r="F34" s="89">
        <f>ROUND((SUM(BF88:BF305)),  2)</f>
        <v>0</v>
      </c>
      <c r="I34" s="90">
        <v>0.12</v>
      </c>
      <c r="J34" s="89">
        <f>ROUND(((SUM(BF88:BF305))*I34),  2)</f>
        <v>0</v>
      </c>
      <c r="L34" s="33"/>
    </row>
    <row r="35" spans="2:12" s="1" customFormat="1" ht="14.4" hidden="1" customHeight="1">
      <c r="B35" s="33"/>
      <c r="E35" s="28" t="s">
        <v>49</v>
      </c>
      <c r="F35" s="89">
        <f>ROUND((SUM(BG88:BG305)),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50</v>
      </c>
      <c r="F36" s="89">
        <f>ROUND((SUM(BH88:BH305)),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51</v>
      </c>
      <c r="F37" s="89">
        <f>ROUND((SUM(BI88:BI305)),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52</v>
      </c>
      <c r="E39" s="55"/>
      <c r="F39" s="55"/>
      <c r="G39" s="93" t="s">
        <v>53</v>
      </c>
      <c r="H39" s="94" t="s">
        <v>54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115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Pavilon dětských skupin parc. č. 1579/2, k. ú. Odry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113</v>
      </c>
      <c r="L49" s="33"/>
    </row>
    <row r="50" spans="2:47" s="1" customFormat="1" ht="16.5" customHeight="1">
      <c r="B50" s="33"/>
      <c r="E50" s="305" t="str">
        <f>E9</f>
        <v>005 - ZTI. ÚT</v>
      </c>
      <c r="F50" s="314"/>
      <c r="G50" s="314"/>
      <c r="H50" s="314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20. 3. 2024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8" t="s">
        <v>25</v>
      </c>
      <c r="F54" s="26" t="str">
        <f>E15</f>
        <v>Město Odry</v>
      </c>
      <c r="I54" s="28" t="s">
        <v>33</v>
      </c>
      <c r="J54" s="31" t="str">
        <f>E21</f>
        <v>ARCHITRÁV, s.r.o.</v>
      </c>
      <c r="L54" s="33"/>
    </row>
    <row r="55" spans="2:47" s="1" customFormat="1" ht="15.15" customHeight="1">
      <c r="B55" s="33"/>
      <c r="C55" s="28" t="s">
        <v>31</v>
      </c>
      <c r="F55" s="26" t="str">
        <f>IF(E18="","",E18)</f>
        <v>Vyplň údaj</v>
      </c>
      <c r="I55" s="28" t="s">
        <v>38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116</v>
      </c>
      <c r="D57" s="91"/>
      <c r="E57" s="91"/>
      <c r="F57" s="91"/>
      <c r="G57" s="91"/>
      <c r="H57" s="91"/>
      <c r="I57" s="91"/>
      <c r="J57" s="98" t="s">
        <v>117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74</v>
      </c>
      <c r="J59" s="64">
        <f>J88</f>
        <v>0</v>
      </c>
      <c r="L59" s="33"/>
      <c r="AU59" s="18" t="s">
        <v>118</v>
      </c>
    </row>
    <row r="60" spans="2:47" s="8" customFormat="1" ht="24.9" customHeight="1">
      <c r="B60" s="100"/>
      <c r="D60" s="101" t="s">
        <v>3841</v>
      </c>
      <c r="E60" s="102"/>
      <c r="F60" s="102"/>
      <c r="G60" s="102"/>
      <c r="H60" s="102"/>
      <c r="I60" s="102"/>
      <c r="J60" s="103">
        <f>J89</f>
        <v>0</v>
      </c>
      <c r="L60" s="100"/>
    </row>
    <row r="61" spans="2:47" s="8" customFormat="1" ht="24.9" customHeight="1">
      <c r="B61" s="100"/>
      <c r="D61" s="101" t="s">
        <v>3842</v>
      </c>
      <c r="E61" s="102"/>
      <c r="F61" s="102"/>
      <c r="G61" s="102"/>
      <c r="H61" s="102"/>
      <c r="I61" s="102"/>
      <c r="J61" s="103">
        <f>J120</f>
        <v>0</v>
      </c>
      <c r="L61" s="100"/>
    </row>
    <row r="62" spans="2:47" s="8" customFormat="1" ht="24.9" customHeight="1">
      <c r="B62" s="100"/>
      <c r="D62" s="101" t="s">
        <v>3843</v>
      </c>
      <c r="E62" s="102"/>
      <c r="F62" s="102"/>
      <c r="G62" s="102"/>
      <c r="H62" s="102"/>
      <c r="I62" s="102"/>
      <c r="J62" s="103">
        <f>J179</f>
        <v>0</v>
      </c>
      <c r="L62" s="100"/>
    </row>
    <row r="63" spans="2:47" s="8" customFormat="1" ht="24.9" customHeight="1">
      <c r="B63" s="100"/>
      <c r="D63" s="101" t="s">
        <v>3844</v>
      </c>
      <c r="E63" s="102"/>
      <c r="F63" s="102"/>
      <c r="G63" s="102"/>
      <c r="H63" s="102"/>
      <c r="I63" s="102"/>
      <c r="J63" s="103">
        <f>J254</f>
        <v>0</v>
      </c>
      <c r="L63" s="100"/>
    </row>
    <row r="64" spans="2:47" s="8" customFormat="1" ht="24.9" customHeight="1">
      <c r="B64" s="100"/>
      <c r="D64" s="101" t="s">
        <v>3845</v>
      </c>
      <c r="E64" s="102"/>
      <c r="F64" s="102"/>
      <c r="G64" s="102"/>
      <c r="H64" s="102"/>
      <c r="I64" s="102"/>
      <c r="J64" s="103">
        <f>J257</f>
        <v>0</v>
      </c>
      <c r="L64" s="100"/>
    </row>
    <row r="65" spans="2:12" s="8" customFormat="1" ht="24.9" customHeight="1">
      <c r="B65" s="100"/>
      <c r="D65" s="101" t="s">
        <v>3846</v>
      </c>
      <c r="E65" s="102"/>
      <c r="F65" s="102"/>
      <c r="G65" s="102"/>
      <c r="H65" s="102"/>
      <c r="I65" s="102"/>
      <c r="J65" s="103">
        <f>J276</f>
        <v>0</v>
      </c>
      <c r="L65" s="100"/>
    </row>
    <row r="66" spans="2:12" s="8" customFormat="1" ht="24.9" customHeight="1">
      <c r="B66" s="100"/>
      <c r="D66" s="101" t="s">
        <v>3847</v>
      </c>
      <c r="E66" s="102"/>
      <c r="F66" s="102"/>
      <c r="G66" s="102"/>
      <c r="H66" s="102"/>
      <c r="I66" s="102"/>
      <c r="J66" s="103">
        <f>J283</f>
        <v>0</v>
      </c>
      <c r="L66" s="100"/>
    </row>
    <row r="67" spans="2:12" s="8" customFormat="1" ht="24.9" customHeight="1">
      <c r="B67" s="100"/>
      <c r="D67" s="101" t="s">
        <v>3848</v>
      </c>
      <c r="E67" s="102"/>
      <c r="F67" s="102"/>
      <c r="G67" s="102"/>
      <c r="H67" s="102"/>
      <c r="I67" s="102"/>
      <c r="J67" s="103">
        <f>J294</f>
        <v>0</v>
      </c>
      <c r="L67" s="100"/>
    </row>
    <row r="68" spans="2:12" s="8" customFormat="1" ht="24.9" customHeight="1">
      <c r="B68" s="100"/>
      <c r="D68" s="101" t="s">
        <v>3849</v>
      </c>
      <c r="E68" s="102"/>
      <c r="F68" s="102"/>
      <c r="G68" s="102"/>
      <c r="H68" s="102"/>
      <c r="I68" s="102"/>
      <c r="J68" s="103">
        <f>J301</f>
        <v>0</v>
      </c>
      <c r="L68" s="100"/>
    </row>
    <row r="69" spans="2:12" s="1" customFormat="1" ht="21.75" customHeight="1">
      <c r="B69" s="33"/>
      <c r="L69" s="33"/>
    </row>
    <row r="70" spans="2:12" s="1" customFormat="1" ht="6.9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" customHeight="1">
      <c r="B75" s="33"/>
      <c r="C75" s="22" t="s">
        <v>148</v>
      </c>
      <c r="L75" s="33"/>
    </row>
    <row r="76" spans="2:12" s="1" customFormat="1" ht="6.9" customHeight="1">
      <c r="B76" s="33"/>
      <c r="L76" s="33"/>
    </row>
    <row r="77" spans="2:12" s="1" customFormat="1" ht="12" customHeight="1">
      <c r="B77" s="33"/>
      <c r="C77" s="28" t="s">
        <v>16</v>
      </c>
      <c r="L77" s="33"/>
    </row>
    <row r="78" spans="2:12" s="1" customFormat="1" ht="16.5" customHeight="1">
      <c r="B78" s="33"/>
      <c r="E78" s="315" t="str">
        <f>E7</f>
        <v>Pavilon dětských skupin parc. č. 1579/2, k. ú. Odry</v>
      </c>
      <c r="F78" s="316"/>
      <c r="G78" s="316"/>
      <c r="H78" s="316"/>
      <c r="L78" s="33"/>
    </row>
    <row r="79" spans="2:12" s="1" customFormat="1" ht="12" customHeight="1">
      <c r="B79" s="33"/>
      <c r="C79" s="28" t="s">
        <v>113</v>
      </c>
      <c r="L79" s="33"/>
    </row>
    <row r="80" spans="2:12" s="1" customFormat="1" ht="16.5" customHeight="1">
      <c r="B80" s="33"/>
      <c r="E80" s="305" t="str">
        <f>E9</f>
        <v>005 - ZTI. ÚT</v>
      </c>
      <c r="F80" s="314"/>
      <c r="G80" s="314"/>
      <c r="H80" s="314"/>
      <c r="L80" s="33"/>
    </row>
    <row r="81" spans="2:65" s="1" customFormat="1" ht="6.9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F12</f>
        <v xml:space="preserve"> </v>
      </c>
      <c r="I82" s="28" t="s">
        <v>23</v>
      </c>
      <c r="J82" s="50" t="str">
        <f>IF(J12="","",J12)</f>
        <v>20. 3. 2024</v>
      </c>
      <c r="L82" s="33"/>
    </row>
    <row r="83" spans="2:65" s="1" customFormat="1" ht="6.9" customHeight="1">
      <c r="B83" s="33"/>
      <c r="L83" s="33"/>
    </row>
    <row r="84" spans="2:65" s="1" customFormat="1" ht="15.15" customHeight="1">
      <c r="B84" s="33"/>
      <c r="C84" s="28" t="s">
        <v>25</v>
      </c>
      <c r="F84" s="26" t="str">
        <f>E15</f>
        <v>Město Odry</v>
      </c>
      <c r="I84" s="28" t="s">
        <v>33</v>
      </c>
      <c r="J84" s="31" t="str">
        <f>E21</f>
        <v>ARCHITRÁV, s.r.o.</v>
      </c>
      <c r="L84" s="33"/>
    </row>
    <row r="85" spans="2:65" s="1" customFormat="1" ht="15.15" customHeight="1">
      <c r="B85" s="33"/>
      <c r="C85" s="28" t="s">
        <v>31</v>
      </c>
      <c r="F85" s="26" t="str">
        <f>IF(E18="","",E18)</f>
        <v>Vyplň údaj</v>
      </c>
      <c r="I85" s="28" t="s">
        <v>38</v>
      </c>
      <c r="J85" s="31" t="str">
        <f>E24</f>
        <v xml:space="preserve"> 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08"/>
      <c r="C87" s="109" t="s">
        <v>149</v>
      </c>
      <c r="D87" s="110" t="s">
        <v>61</v>
      </c>
      <c r="E87" s="110" t="s">
        <v>57</v>
      </c>
      <c r="F87" s="110" t="s">
        <v>58</v>
      </c>
      <c r="G87" s="110" t="s">
        <v>150</v>
      </c>
      <c r="H87" s="110" t="s">
        <v>151</v>
      </c>
      <c r="I87" s="110" t="s">
        <v>152</v>
      </c>
      <c r="J87" s="110" t="s">
        <v>117</v>
      </c>
      <c r="K87" s="111" t="s">
        <v>153</v>
      </c>
      <c r="L87" s="108"/>
      <c r="M87" s="57" t="s">
        <v>19</v>
      </c>
      <c r="N87" s="58" t="s">
        <v>46</v>
      </c>
      <c r="O87" s="58" t="s">
        <v>154</v>
      </c>
      <c r="P87" s="58" t="s">
        <v>155</v>
      </c>
      <c r="Q87" s="58" t="s">
        <v>156</v>
      </c>
      <c r="R87" s="58" t="s">
        <v>157</v>
      </c>
      <c r="S87" s="58" t="s">
        <v>158</v>
      </c>
      <c r="T87" s="59" t="s">
        <v>159</v>
      </c>
    </row>
    <row r="88" spans="2:65" s="1" customFormat="1" ht="22.8" customHeight="1">
      <c r="B88" s="33"/>
      <c r="C88" s="62" t="s">
        <v>160</v>
      </c>
      <c r="J88" s="112">
        <f>BK88</f>
        <v>0</v>
      </c>
      <c r="L88" s="33"/>
      <c r="M88" s="60"/>
      <c r="N88" s="51"/>
      <c r="O88" s="51"/>
      <c r="P88" s="113">
        <f>P89+P120+P179+P254+P257+P276+P283+P294+P301</f>
        <v>0</v>
      </c>
      <c r="Q88" s="51"/>
      <c r="R88" s="113">
        <f>R89+R120+R179+R254+R257+R276+R283+R294+R301</f>
        <v>0</v>
      </c>
      <c r="S88" s="51"/>
      <c r="T88" s="114">
        <f>T89+T120+T179+T254+T257+T276+T283+T294+T301</f>
        <v>0</v>
      </c>
      <c r="AT88" s="18" t="s">
        <v>75</v>
      </c>
      <c r="AU88" s="18" t="s">
        <v>118</v>
      </c>
      <c r="BK88" s="115">
        <f>BK89+BK120+BK179+BK254+BK257+BK276+BK283+BK294+BK301</f>
        <v>0</v>
      </c>
    </row>
    <row r="89" spans="2:65" s="11" customFormat="1" ht="25.95" customHeight="1">
      <c r="B89" s="116"/>
      <c r="D89" s="117" t="s">
        <v>75</v>
      </c>
      <c r="E89" s="118" t="s">
        <v>1959</v>
      </c>
      <c r="F89" s="118" t="s">
        <v>3850</v>
      </c>
      <c r="I89" s="119"/>
      <c r="J89" s="120">
        <f>BK89</f>
        <v>0</v>
      </c>
      <c r="L89" s="116"/>
      <c r="M89" s="121"/>
      <c r="P89" s="122">
        <f>SUM(P90:P119)</f>
        <v>0</v>
      </c>
      <c r="R89" s="122">
        <f>SUM(R90:R119)</f>
        <v>0</v>
      </c>
      <c r="T89" s="123">
        <f>SUM(T90:T119)</f>
        <v>0</v>
      </c>
      <c r="AR89" s="117" t="s">
        <v>86</v>
      </c>
      <c r="AT89" s="124" t="s">
        <v>75</v>
      </c>
      <c r="AU89" s="124" t="s">
        <v>76</v>
      </c>
      <c r="AY89" s="117" t="s">
        <v>163</v>
      </c>
      <c r="BK89" s="125">
        <f>SUM(BK90:BK119)</f>
        <v>0</v>
      </c>
    </row>
    <row r="90" spans="2:65" s="1" customFormat="1" ht="21.75" customHeight="1">
      <c r="B90" s="33"/>
      <c r="C90" s="128" t="s">
        <v>84</v>
      </c>
      <c r="D90" s="128" t="s">
        <v>165</v>
      </c>
      <c r="E90" s="129" t="s">
        <v>3851</v>
      </c>
      <c r="F90" s="130" t="s">
        <v>3852</v>
      </c>
      <c r="G90" s="131" t="s">
        <v>202</v>
      </c>
      <c r="H90" s="132">
        <v>19</v>
      </c>
      <c r="I90" s="133"/>
      <c r="J90" s="134">
        <f>ROUND(I90*H90,2)</f>
        <v>0</v>
      </c>
      <c r="K90" s="130" t="s">
        <v>3853</v>
      </c>
      <c r="L90" s="33"/>
      <c r="M90" s="135" t="s">
        <v>19</v>
      </c>
      <c r="N90" s="136" t="s">
        <v>47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302</v>
      </c>
      <c r="AT90" s="139" t="s">
        <v>165</v>
      </c>
      <c r="AU90" s="139" t="s">
        <v>84</v>
      </c>
      <c r="AY90" s="18" t="s">
        <v>163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84</v>
      </c>
      <c r="BK90" s="140">
        <f>ROUND(I90*H90,2)</f>
        <v>0</v>
      </c>
      <c r="BL90" s="18" t="s">
        <v>302</v>
      </c>
      <c r="BM90" s="139" t="s">
        <v>86</v>
      </c>
    </row>
    <row r="91" spans="2:65" s="1" customFormat="1">
      <c r="B91" s="33"/>
      <c r="D91" s="141" t="s">
        <v>172</v>
      </c>
      <c r="F91" s="142" t="s">
        <v>3852</v>
      </c>
      <c r="I91" s="143"/>
      <c r="L91" s="33"/>
      <c r="M91" s="144"/>
      <c r="T91" s="54"/>
      <c r="AT91" s="18" t="s">
        <v>172</v>
      </c>
      <c r="AU91" s="18" t="s">
        <v>84</v>
      </c>
    </row>
    <row r="92" spans="2:65" s="1" customFormat="1" ht="21.75" customHeight="1">
      <c r="B92" s="33"/>
      <c r="C92" s="128" t="s">
        <v>86</v>
      </c>
      <c r="D92" s="128" t="s">
        <v>165</v>
      </c>
      <c r="E92" s="129" t="s">
        <v>3854</v>
      </c>
      <c r="F92" s="130" t="s">
        <v>3855</v>
      </c>
      <c r="G92" s="131" t="s">
        <v>202</v>
      </c>
      <c r="H92" s="132">
        <v>21</v>
      </c>
      <c r="I92" s="133"/>
      <c r="J92" s="134">
        <f>ROUND(I92*H92,2)</f>
        <v>0</v>
      </c>
      <c r="K92" s="130" t="s">
        <v>3853</v>
      </c>
      <c r="L92" s="33"/>
      <c r="M92" s="135" t="s">
        <v>19</v>
      </c>
      <c r="N92" s="136" t="s">
        <v>47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AR92" s="139" t="s">
        <v>302</v>
      </c>
      <c r="AT92" s="139" t="s">
        <v>165</v>
      </c>
      <c r="AU92" s="139" t="s">
        <v>84</v>
      </c>
      <c r="AY92" s="18" t="s">
        <v>163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8" t="s">
        <v>84</v>
      </c>
      <c r="BK92" s="140">
        <f>ROUND(I92*H92,2)</f>
        <v>0</v>
      </c>
      <c r="BL92" s="18" t="s">
        <v>302</v>
      </c>
      <c r="BM92" s="139" t="s">
        <v>170</v>
      </c>
    </row>
    <row r="93" spans="2:65" s="1" customFormat="1">
      <c r="B93" s="33"/>
      <c r="D93" s="141" t="s">
        <v>172</v>
      </c>
      <c r="F93" s="142" t="s">
        <v>3855</v>
      </c>
      <c r="I93" s="143"/>
      <c r="L93" s="33"/>
      <c r="M93" s="144"/>
      <c r="T93" s="54"/>
      <c r="AT93" s="18" t="s">
        <v>172</v>
      </c>
      <c r="AU93" s="18" t="s">
        <v>84</v>
      </c>
    </row>
    <row r="94" spans="2:65" s="1" customFormat="1" ht="16.5" customHeight="1">
      <c r="B94" s="33"/>
      <c r="C94" s="128" t="s">
        <v>184</v>
      </c>
      <c r="D94" s="128" t="s">
        <v>165</v>
      </c>
      <c r="E94" s="129" t="s">
        <v>3856</v>
      </c>
      <c r="F94" s="130" t="s">
        <v>3857</v>
      </c>
      <c r="G94" s="131" t="s">
        <v>202</v>
      </c>
      <c r="H94" s="132">
        <v>56</v>
      </c>
      <c r="I94" s="133"/>
      <c r="J94" s="134">
        <f>ROUND(I94*H94,2)</f>
        <v>0</v>
      </c>
      <c r="K94" s="130" t="s">
        <v>3853</v>
      </c>
      <c r="L94" s="33"/>
      <c r="M94" s="135" t="s">
        <v>19</v>
      </c>
      <c r="N94" s="136" t="s">
        <v>47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8">
        <f>S94*H94</f>
        <v>0</v>
      </c>
      <c r="AR94" s="139" t="s">
        <v>302</v>
      </c>
      <c r="AT94" s="139" t="s">
        <v>165</v>
      </c>
      <c r="AU94" s="139" t="s">
        <v>84</v>
      </c>
      <c r="AY94" s="18" t="s">
        <v>163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8" t="s">
        <v>84</v>
      </c>
      <c r="BK94" s="140">
        <f>ROUND(I94*H94,2)</f>
        <v>0</v>
      </c>
      <c r="BL94" s="18" t="s">
        <v>302</v>
      </c>
      <c r="BM94" s="139" t="s">
        <v>207</v>
      </c>
    </row>
    <row r="95" spans="2:65" s="1" customFormat="1">
      <c r="B95" s="33"/>
      <c r="D95" s="141" t="s">
        <v>172</v>
      </c>
      <c r="F95" s="142" t="s">
        <v>3857</v>
      </c>
      <c r="I95" s="143"/>
      <c r="L95" s="33"/>
      <c r="M95" s="144"/>
      <c r="T95" s="54"/>
      <c r="AT95" s="18" t="s">
        <v>172</v>
      </c>
      <c r="AU95" s="18" t="s">
        <v>84</v>
      </c>
    </row>
    <row r="96" spans="2:65" s="1" customFormat="1" ht="16.5" customHeight="1">
      <c r="B96" s="33"/>
      <c r="C96" s="128" t="s">
        <v>170</v>
      </c>
      <c r="D96" s="128" t="s">
        <v>165</v>
      </c>
      <c r="E96" s="129" t="s">
        <v>3858</v>
      </c>
      <c r="F96" s="130" t="s">
        <v>3859</v>
      </c>
      <c r="G96" s="131" t="s">
        <v>202</v>
      </c>
      <c r="H96" s="132">
        <v>29</v>
      </c>
      <c r="I96" s="133"/>
      <c r="J96" s="134">
        <f>ROUND(I96*H96,2)</f>
        <v>0</v>
      </c>
      <c r="K96" s="130" t="s">
        <v>3853</v>
      </c>
      <c r="L96" s="33"/>
      <c r="M96" s="135" t="s">
        <v>19</v>
      </c>
      <c r="N96" s="136" t="s">
        <v>47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AR96" s="139" t="s">
        <v>302</v>
      </c>
      <c r="AT96" s="139" t="s">
        <v>165</v>
      </c>
      <c r="AU96" s="139" t="s">
        <v>84</v>
      </c>
      <c r="AY96" s="18" t="s">
        <v>163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8" t="s">
        <v>84</v>
      </c>
      <c r="BK96" s="140">
        <f>ROUND(I96*H96,2)</f>
        <v>0</v>
      </c>
      <c r="BL96" s="18" t="s">
        <v>302</v>
      </c>
      <c r="BM96" s="139" t="s">
        <v>225</v>
      </c>
    </row>
    <row r="97" spans="2:65" s="1" customFormat="1">
      <c r="B97" s="33"/>
      <c r="D97" s="141" t="s">
        <v>172</v>
      </c>
      <c r="F97" s="142" t="s">
        <v>3859</v>
      </c>
      <c r="I97" s="143"/>
      <c r="L97" s="33"/>
      <c r="M97" s="144"/>
      <c r="T97" s="54"/>
      <c r="AT97" s="18" t="s">
        <v>172</v>
      </c>
      <c r="AU97" s="18" t="s">
        <v>84</v>
      </c>
    </row>
    <row r="98" spans="2:65" s="1" customFormat="1" ht="16.5" customHeight="1">
      <c r="B98" s="33"/>
      <c r="C98" s="128" t="s">
        <v>199</v>
      </c>
      <c r="D98" s="128" t="s">
        <v>165</v>
      </c>
      <c r="E98" s="129" t="s">
        <v>3860</v>
      </c>
      <c r="F98" s="130" t="s">
        <v>3861</v>
      </c>
      <c r="G98" s="131" t="s">
        <v>202</v>
      </c>
      <c r="H98" s="132">
        <v>12</v>
      </c>
      <c r="I98" s="133"/>
      <c r="J98" s="134">
        <f>ROUND(I98*H98,2)</f>
        <v>0</v>
      </c>
      <c r="K98" s="130" t="s">
        <v>3853</v>
      </c>
      <c r="L98" s="33"/>
      <c r="M98" s="135" t="s">
        <v>19</v>
      </c>
      <c r="N98" s="136" t="s">
        <v>47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302</v>
      </c>
      <c r="AT98" s="139" t="s">
        <v>165</v>
      </c>
      <c r="AU98" s="139" t="s">
        <v>84</v>
      </c>
      <c r="AY98" s="18" t="s">
        <v>163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84</v>
      </c>
      <c r="BK98" s="140">
        <f>ROUND(I98*H98,2)</f>
        <v>0</v>
      </c>
      <c r="BL98" s="18" t="s">
        <v>302</v>
      </c>
      <c r="BM98" s="139" t="s">
        <v>248</v>
      </c>
    </row>
    <row r="99" spans="2:65" s="1" customFormat="1">
      <c r="B99" s="33"/>
      <c r="D99" s="141" t="s">
        <v>172</v>
      </c>
      <c r="F99" s="142" t="s">
        <v>3861</v>
      </c>
      <c r="I99" s="143"/>
      <c r="L99" s="33"/>
      <c r="M99" s="144"/>
      <c r="T99" s="54"/>
      <c r="AT99" s="18" t="s">
        <v>172</v>
      </c>
      <c r="AU99" s="18" t="s">
        <v>84</v>
      </c>
    </row>
    <row r="100" spans="2:65" s="1" customFormat="1" ht="16.5" customHeight="1">
      <c r="B100" s="33"/>
      <c r="C100" s="128" t="s">
        <v>207</v>
      </c>
      <c r="D100" s="128" t="s">
        <v>165</v>
      </c>
      <c r="E100" s="129" t="s">
        <v>3862</v>
      </c>
      <c r="F100" s="130" t="s">
        <v>3863</v>
      </c>
      <c r="G100" s="131" t="s">
        <v>202</v>
      </c>
      <c r="H100" s="132">
        <v>28</v>
      </c>
      <c r="I100" s="133"/>
      <c r="J100" s="134">
        <f>ROUND(I100*H100,2)</f>
        <v>0</v>
      </c>
      <c r="K100" s="130" t="s">
        <v>3853</v>
      </c>
      <c r="L100" s="33"/>
      <c r="M100" s="135" t="s">
        <v>19</v>
      </c>
      <c r="N100" s="136" t="s">
        <v>47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302</v>
      </c>
      <c r="AT100" s="139" t="s">
        <v>165</v>
      </c>
      <c r="AU100" s="139" t="s">
        <v>84</v>
      </c>
      <c r="AY100" s="18" t="s">
        <v>163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84</v>
      </c>
      <c r="BK100" s="140">
        <f>ROUND(I100*H100,2)</f>
        <v>0</v>
      </c>
      <c r="BL100" s="18" t="s">
        <v>302</v>
      </c>
      <c r="BM100" s="139" t="s">
        <v>8</v>
      </c>
    </row>
    <row r="101" spans="2:65" s="1" customFormat="1">
      <c r="B101" s="33"/>
      <c r="D101" s="141" t="s">
        <v>172</v>
      </c>
      <c r="F101" s="142" t="s">
        <v>3863</v>
      </c>
      <c r="I101" s="143"/>
      <c r="L101" s="33"/>
      <c r="M101" s="144"/>
      <c r="T101" s="54"/>
      <c r="AT101" s="18" t="s">
        <v>172</v>
      </c>
      <c r="AU101" s="18" t="s">
        <v>84</v>
      </c>
    </row>
    <row r="102" spans="2:65" s="1" customFormat="1" ht="16.5" customHeight="1">
      <c r="B102" s="33"/>
      <c r="C102" s="128" t="s">
        <v>216</v>
      </c>
      <c r="D102" s="128" t="s">
        <v>165</v>
      </c>
      <c r="E102" s="129" t="s">
        <v>3864</v>
      </c>
      <c r="F102" s="130" t="s">
        <v>3865</v>
      </c>
      <c r="G102" s="131" t="s">
        <v>168</v>
      </c>
      <c r="H102" s="132">
        <v>7</v>
      </c>
      <c r="I102" s="133"/>
      <c r="J102" s="134">
        <f>ROUND(I102*H102,2)</f>
        <v>0</v>
      </c>
      <c r="K102" s="130" t="s">
        <v>3853</v>
      </c>
      <c r="L102" s="33"/>
      <c r="M102" s="135" t="s">
        <v>19</v>
      </c>
      <c r="N102" s="136" t="s">
        <v>47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AR102" s="139" t="s">
        <v>302</v>
      </c>
      <c r="AT102" s="139" t="s">
        <v>165</v>
      </c>
      <c r="AU102" s="139" t="s">
        <v>84</v>
      </c>
      <c r="AY102" s="18" t="s">
        <v>163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84</v>
      </c>
      <c r="BK102" s="140">
        <f>ROUND(I102*H102,2)</f>
        <v>0</v>
      </c>
      <c r="BL102" s="18" t="s">
        <v>302</v>
      </c>
      <c r="BM102" s="139" t="s">
        <v>274</v>
      </c>
    </row>
    <row r="103" spans="2:65" s="1" customFormat="1">
      <c r="B103" s="33"/>
      <c r="D103" s="141" t="s">
        <v>172</v>
      </c>
      <c r="F103" s="142" t="s">
        <v>3865</v>
      </c>
      <c r="I103" s="143"/>
      <c r="L103" s="33"/>
      <c r="M103" s="144"/>
      <c r="T103" s="54"/>
      <c r="AT103" s="18" t="s">
        <v>172</v>
      </c>
      <c r="AU103" s="18" t="s">
        <v>84</v>
      </c>
    </row>
    <row r="104" spans="2:65" s="1" customFormat="1" ht="16.5" customHeight="1">
      <c r="B104" s="33"/>
      <c r="C104" s="128" t="s">
        <v>225</v>
      </c>
      <c r="D104" s="128" t="s">
        <v>165</v>
      </c>
      <c r="E104" s="129" t="s">
        <v>3866</v>
      </c>
      <c r="F104" s="130" t="s">
        <v>3867</v>
      </c>
      <c r="G104" s="131" t="s">
        <v>168</v>
      </c>
      <c r="H104" s="132">
        <v>7</v>
      </c>
      <c r="I104" s="133"/>
      <c r="J104" s="134">
        <f>ROUND(I104*H104,2)</f>
        <v>0</v>
      </c>
      <c r="K104" s="130" t="s">
        <v>3853</v>
      </c>
      <c r="L104" s="33"/>
      <c r="M104" s="135" t="s">
        <v>19</v>
      </c>
      <c r="N104" s="136" t="s">
        <v>47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302</v>
      </c>
      <c r="AT104" s="139" t="s">
        <v>165</v>
      </c>
      <c r="AU104" s="139" t="s">
        <v>84</v>
      </c>
      <c r="AY104" s="18" t="s">
        <v>163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84</v>
      </c>
      <c r="BK104" s="140">
        <f>ROUND(I104*H104,2)</f>
        <v>0</v>
      </c>
      <c r="BL104" s="18" t="s">
        <v>302</v>
      </c>
      <c r="BM104" s="139" t="s">
        <v>302</v>
      </c>
    </row>
    <row r="105" spans="2:65" s="1" customFormat="1">
      <c r="B105" s="33"/>
      <c r="D105" s="141" t="s">
        <v>172</v>
      </c>
      <c r="F105" s="142" t="s">
        <v>3867</v>
      </c>
      <c r="I105" s="143"/>
      <c r="L105" s="33"/>
      <c r="M105" s="144"/>
      <c r="T105" s="54"/>
      <c r="AT105" s="18" t="s">
        <v>172</v>
      </c>
      <c r="AU105" s="18" t="s">
        <v>84</v>
      </c>
    </row>
    <row r="106" spans="2:65" s="1" customFormat="1" ht="24.15" customHeight="1">
      <c r="B106" s="33"/>
      <c r="C106" s="128" t="s">
        <v>236</v>
      </c>
      <c r="D106" s="128" t="s">
        <v>165</v>
      </c>
      <c r="E106" s="129" t="s">
        <v>3868</v>
      </c>
      <c r="F106" s="130" t="s">
        <v>3869</v>
      </c>
      <c r="G106" s="131" t="s">
        <v>277</v>
      </c>
      <c r="H106" s="132">
        <v>0.26500000000000001</v>
      </c>
      <c r="I106" s="133"/>
      <c r="J106" s="134">
        <f>ROUND(I106*H106,2)</f>
        <v>0</v>
      </c>
      <c r="K106" s="130" t="s">
        <v>3853</v>
      </c>
      <c r="L106" s="33"/>
      <c r="M106" s="135" t="s">
        <v>19</v>
      </c>
      <c r="N106" s="136" t="s">
        <v>47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AR106" s="139" t="s">
        <v>302</v>
      </c>
      <c r="AT106" s="139" t="s">
        <v>165</v>
      </c>
      <c r="AU106" s="139" t="s">
        <v>84</v>
      </c>
      <c r="AY106" s="18" t="s">
        <v>163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8" t="s">
        <v>84</v>
      </c>
      <c r="BK106" s="140">
        <f>ROUND(I106*H106,2)</f>
        <v>0</v>
      </c>
      <c r="BL106" s="18" t="s">
        <v>302</v>
      </c>
      <c r="BM106" s="139" t="s">
        <v>316</v>
      </c>
    </row>
    <row r="107" spans="2:65" s="1" customFormat="1" ht="19.2">
      <c r="B107" s="33"/>
      <c r="D107" s="141" t="s">
        <v>172</v>
      </c>
      <c r="F107" s="142" t="s">
        <v>3869</v>
      </c>
      <c r="I107" s="143"/>
      <c r="L107" s="33"/>
      <c r="M107" s="144"/>
      <c r="T107" s="54"/>
      <c r="AT107" s="18" t="s">
        <v>172</v>
      </c>
      <c r="AU107" s="18" t="s">
        <v>84</v>
      </c>
    </row>
    <row r="108" spans="2:65" s="1" customFormat="1" ht="16.5" customHeight="1">
      <c r="B108" s="33"/>
      <c r="C108" s="128" t="s">
        <v>248</v>
      </c>
      <c r="D108" s="128" t="s">
        <v>165</v>
      </c>
      <c r="E108" s="129" t="s">
        <v>3870</v>
      </c>
      <c r="F108" s="130" t="s">
        <v>3871</v>
      </c>
      <c r="G108" s="131" t="s">
        <v>168</v>
      </c>
      <c r="H108" s="132">
        <v>18</v>
      </c>
      <c r="I108" s="133"/>
      <c r="J108" s="134">
        <f>ROUND(I108*H108,2)</f>
        <v>0</v>
      </c>
      <c r="K108" s="130" t="s">
        <v>3853</v>
      </c>
      <c r="L108" s="33"/>
      <c r="M108" s="135" t="s">
        <v>19</v>
      </c>
      <c r="N108" s="136" t="s">
        <v>47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AR108" s="139" t="s">
        <v>302</v>
      </c>
      <c r="AT108" s="139" t="s">
        <v>165</v>
      </c>
      <c r="AU108" s="139" t="s">
        <v>84</v>
      </c>
      <c r="AY108" s="18" t="s">
        <v>163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8" t="s">
        <v>84</v>
      </c>
      <c r="BK108" s="140">
        <f>ROUND(I108*H108,2)</f>
        <v>0</v>
      </c>
      <c r="BL108" s="18" t="s">
        <v>302</v>
      </c>
      <c r="BM108" s="139" t="s">
        <v>329</v>
      </c>
    </row>
    <row r="109" spans="2:65" s="1" customFormat="1">
      <c r="B109" s="33"/>
      <c r="D109" s="141" t="s">
        <v>172</v>
      </c>
      <c r="F109" s="142" t="s">
        <v>3871</v>
      </c>
      <c r="I109" s="143"/>
      <c r="L109" s="33"/>
      <c r="M109" s="144"/>
      <c r="T109" s="54"/>
      <c r="AT109" s="18" t="s">
        <v>172</v>
      </c>
      <c r="AU109" s="18" t="s">
        <v>84</v>
      </c>
    </row>
    <row r="110" spans="2:65" s="1" customFormat="1" ht="16.5" customHeight="1">
      <c r="B110" s="33"/>
      <c r="C110" s="128" t="s">
        <v>256</v>
      </c>
      <c r="D110" s="128" t="s">
        <v>165</v>
      </c>
      <c r="E110" s="129" t="s">
        <v>3872</v>
      </c>
      <c r="F110" s="130" t="s">
        <v>3873</v>
      </c>
      <c r="G110" s="131" t="s">
        <v>168</v>
      </c>
      <c r="H110" s="132">
        <v>2</v>
      </c>
      <c r="I110" s="133"/>
      <c r="J110" s="134">
        <f>ROUND(I110*H110,2)</f>
        <v>0</v>
      </c>
      <c r="K110" s="130" t="s">
        <v>3853</v>
      </c>
      <c r="L110" s="33"/>
      <c r="M110" s="135" t="s">
        <v>19</v>
      </c>
      <c r="N110" s="136" t="s">
        <v>47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AR110" s="139" t="s">
        <v>302</v>
      </c>
      <c r="AT110" s="139" t="s">
        <v>165</v>
      </c>
      <c r="AU110" s="139" t="s">
        <v>84</v>
      </c>
      <c r="AY110" s="18" t="s">
        <v>163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8" t="s">
        <v>84</v>
      </c>
      <c r="BK110" s="140">
        <f>ROUND(I110*H110,2)</f>
        <v>0</v>
      </c>
      <c r="BL110" s="18" t="s">
        <v>302</v>
      </c>
      <c r="BM110" s="139" t="s">
        <v>340</v>
      </c>
    </row>
    <row r="111" spans="2:65" s="1" customFormat="1">
      <c r="B111" s="33"/>
      <c r="D111" s="141" t="s">
        <v>172</v>
      </c>
      <c r="F111" s="142" t="s">
        <v>3873</v>
      </c>
      <c r="I111" s="143"/>
      <c r="L111" s="33"/>
      <c r="M111" s="144"/>
      <c r="T111" s="54"/>
      <c r="AT111" s="18" t="s">
        <v>172</v>
      </c>
      <c r="AU111" s="18" t="s">
        <v>84</v>
      </c>
    </row>
    <row r="112" spans="2:65" s="1" customFormat="1" ht="16.5" customHeight="1">
      <c r="B112" s="33"/>
      <c r="C112" s="128" t="s">
        <v>8</v>
      </c>
      <c r="D112" s="128" t="s">
        <v>165</v>
      </c>
      <c r="E112" s="129" t="s">
        <v>3874</v>
      </c>
      <c r="F112" s="130" t="s">
        <v>3875</v>
      </c>
      <c r="G112" s="131" t="s">
        <v>168</v>
      </c>
      <c r="H112" s="132">
        <v>1</v>
      </c>
      <c r="I112" s="133"/>
      <c r="J112" s="134">
        <f>ROUND(I112*H112,2)</f>
        <v>0</v>
      </c>
      <c r="K112" s="130" t="s">
        <v>3853</v>
      </c>
      <c r="L112" s="33"/>
      <c r="M112" s="135" t="s">
        <v>19</v>
      </c>
      <c r="N112" s="136" t="s">
        <v>47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AR112" s="139" t="s">
        <v>302</v>
      </c>
      <c r="AT112" s="139" t="s">
        <v>165</v>
      </c>
      <c r="AU112" s="139" t="s">
        <v>84</v>
      </c>
      <c r="AY112" s="18" t="s">
        <v>163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8" t="s">
        <v>84</v>
      </c>
      <c r="BK112" s="140">
        <f>ROUND(I112*H112,2)</f>
        <v>0</v>
      </c>
      <c r="BL112" s="18" t="s">
        <v>302</v>
      </c>
      <c r="BM112" s="139" t="s">
        <v>352</v>
      </c>
    </row>
    <row r="113" spans="2:65" s="1" customFormat="1">
      <c r="B113" s="33"/>
      <c r="D113" s="141" t="s">
        <v>172</v>
      </c>
      <c r="F113" s="142" t="s">
        <v>3875</v>
      </c>
      <c r="I113" s="143"/>
      <c r="L113" s="33"/>
      <c r="M113" s="144"/>
      <c r="T113" s="54"/>
      <c r="AT113" s="18" t="s">
        <v>172</v>
      </c>
      <c r="AU113" s="18" t="s">
        <v>84</v>
      </c>
    </row>
    <row r="114" spans="2:65" s="1" customFormat="1" ht="16.5" customHeight="1">
      <c r="B114" s="33"/>
      <c r="C114" s="128" t="s">
        <v>268</v>
      </c>
      <c r="D114" s="128" t="s">
        <v>165</v>
      </c>
      <c r="E114" s="129" t="s">
        <v>3876</v>
      </c>
      <c r="F114" s="130" t="s">
        <v>3877</v>
      </c>
      <c r="G114" s="131" t="s">
        <v>202</v>
      </c>
      <c r="H114" s="132">
        <v>337</v>
      </c>
      <c r="I114" s="133"/>
      <c r="J114" s="134">
        <f>ROUND(I114*H114,2)</f>
        <v>0</v>
      </c>
      <c r="K114" s="130" t="s">
        <v>3853</v>
      </c>
      <c r="L114" s="33"/>
      <c r="M114" s="135" t="s">
        <v>19</v>
      </c>
      <c r="N114" s="136" t="s">
        <v>47</v>
      </c>
      <c r="P114" s="137">
        <f>O114*H114</f>
        <v>0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AR114" s="139" t="s">
        <v>302</v>
      </c>
      <c r="AT114" s="139" t="s">
        <v>165</v>
      </c>
      <c r="AU114" s="139" t="s">
        <v>84</v>
      </c>
      <c r="AY114" s="18" t="s">
        <v>163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8" t="s">
        <v>84</v>
      </c>
      <c r="BK114" s="140">
        <f>ROUND(I114*H114,2)</f>
        <v>0</v>
      </c>
      <c r="BL114" s="18" t="s">
        <v>302</v>
      </c>
      <c r="BM114" s="139" t="s">
        <v>365</v>
      </c>
    </row>
    <row r="115" spans="2:65" s="1" customFormat="1">
      <c r="B115" s="33"/>
      <c r="D115" s="141" t="s">
        <v>172</v>
      </c>
      <c r="F115" s="142" t="s">
        <v>3877</v>
      </c>
      <c r="I115" s="143"/>
      <c r="L115" s="33"/>
      <c r="M115" s="144"/>
      <c r="T115" s="54"/>
      <c r="AT115" s="18" t="s">
        <v>172</v>
      </c>
      <c r="AU115" s="18" t="s">
        <v>84</v>
      </c>
    </row>
    <row r="116" spans="2:65" s="1" customFormat="1" ht="16.5" customHeight="1">
      <c r="B116" s="33"/>
      <c r="C116" s="128" t="s">
        <v>274</v>
      </c>
      <c r="D116" s="128" t="s">
        <v>165</v>
      </c>
      <c r="E116" s="129" t="s">
        <v>3878</v>
      </c>
      <c r="F116" s="130" t="s">
        <v>3879</v>
      </c>
      <c r="G116" s="131" t="s">
        <v>202</v>
      </c>
      <c r="H116" s="132">
        <v>19</v>
      </c>
      <c r="I116" s="133"/>
      <c r="J116" s="134">
        <f>ROUND(I116*H116,2)</f>
        <v>0</v>
      </c>
      <c r="K116" s="130" t="s">
        <v>3853</v>
      </c>
      <c r="L116" s="33"/>
      <c r="M116" s="135" t="s">
        <v>19</v>
      </c>
      <c r="N116" s="136" t="s">
        <v>47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AR116" s="139" t="s">
        <v>302</v>
      </c>
      <c r="AT116" s="139" t="s">
        <v>165</v>
      </c>
      <c r="AU116" s="139" t="s">
        <v>84</v>
      </c>
      <c r="AY116" s="18" t="s">
        <v>163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8" t="s">
        <v>84</v>
      </c>
      <c r="BK116" s="140">
        <f>ROUND(I116*H116,2)</f>
        <v>0</v>
      </c>
      <c r="BL116" s="18" t="s">
        <v>302</v>
      </c>
      <c r="BM116" s="139" t="s">
        <v>377</v>
      </c>
    </row>
    <row r="117" spans="2:65" s="1" customFormat="1">
      <c r="B117" s="33"/>
      <c r="D117" s="141" t="s">
        <v>172</v>
      </c>
      <c r="F117" s="142" t="s">
        <v>3879</v>
      </c>
      <c r="I117" s="143"/>
      <c r="L117" s="33"/>
      <c r="M117" s="144"/>
      <c r="T117" s="54"/>
      <c r="AT117" s="18" t="s">
        <v>172</v>
      </c>
      <c r="AU117" s="18" t="s">
        <v>84</v>
      </c>
    </row>
    <row r="118" spans="2:65" s="1" customFormat="1" ht="16.5" customHeight="1">
      <c r="B118" s="33"/>
      <c r="C118" s="128" t="s">
        <v>281</v>
      </c>
      <c r="D118" s="128" t="s">
        <v>165</v>
      </c>
      <c r="E118" s="129" t="s">
        <v>3880</v>
      </c>
      <c r="F118" s="130" t="s">
        <v>3881</v>
      </c>
      <c r="G118" s="131" t="s">
        <v>168</v>
      </c>
      <c r="H118" s="132">
        <v>25</v>
      </c>
      <c r="I118" s="133"/>
      <c r="J118" s="134">
        <f>ROUND(I118*H118,2)</f>
        <v>0</v>
      </c>
      <c r="K118" s="130" t="s">
        <v>3853</v>
      </c>
      <c r="L118" s="33"/>
      <c r="M118" s="135" t="s">
        <v>19</v>
      </c>
      <c r="N118" s="136" t="s">
        <v>47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302</v>
      </c>
      <c r="AT118" s="139" t="s">
        <v>165</v>
      </c>
      <c r="AU118" s="139" t="s">
        <v>84</v>
      </c>
      <c r="AY118" s="18" t="s">
        <v>163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8" t="s">
        <v>84</v>
      </c>
      <c r="BK118" s="140">
        <f>ROUND(I118*H118,2)</f>
        <v>0</v>
      </c>
      <c r="BL118" s="18" t="s">
        <v>302</v>
      </c>
      <c r="BM118" s="139" t="s">
        <v>389</v>
      </c>
    </row>
    <row r="119" spans="2:65" s="1" customFormat="1">
      <c r="B119" s="33"/>
      <c r="D119" s="141" t="s">
        <v>172</v>
      </c>
      <c r="F119" s="142" t="s">
        <v>3881</v>
      </c>
      <c r="I119" s="143"/>
      <c r="L119" s="33"/>
      <c r="M119" s="144"/>
      <c r="T119" s="54"/>
      <c r="AT119" s="18" t="s">
        <v>172</v>
      </c>
      <c r="AU119" s="18" t="s">
        <v>84</v>
      </c>
    </row>
    <row r="120" spans="2:65" s="11" customFormat="1" ht="25.95" customHeight="1">
      <c r="B120" s="116"/>
      <c r="D120" s="117" t="s">
        <v>75</v>
      </c>
      <c r="E120" s="118" t="s">
        <v>3882</v>
      </c>
      <c r="F120" s="118" t="s">
        <v>3883</v>
      </c>
      <c r="I120" s="119"/>
      <c r="J120" s="120">
        <f>BK120</f>
        <v>0</v>
      </c>
      <c r="L120" s="116"/>
      <c r="M120" s="121"/>
      <c r="P120" s="122">
        <f>SUM(P121:P178)</f>
        <v>0</v>
      </c>
      <c r="R120" s="122">
        <f>SUM(R121:R178)</f>
        <v>0</v>
      </c>
      <c r="T120" s="123">
        <f>SUM(T121:T178)</f>
        <v>0</v>
      </c>
      <c r="AR120" s="117" t="s">
        <v>86</v>
      </c>
      <c r="AT120" s="124" t="s">
        <v>75</v>
      </c>
      <c r="AU120" s="124" t="s">
        <v>76</v>
      </c>
      <c r="AY120" s="117" t="s">
        <v>163</v>
      </c>
      <c r="BK120" s="125">
        <f>SUM(BK121:BK178)</f>
        <v>0</v>
      </c>
    </row>
    <row r="121" spans="2:65" s="1" customFormat="1" ht="24.15" customHeight="1">
      <c r="B121" s="33"/>
      <c r="C121" s="128" t="s">
        <v>302</v>
      </c>
      <c r="D121" s="128" t="s">
        <v>165</v>
      </c>
      <c r="E121" s="129" t="s">
        <v>3884</v>
      </c>
      <c r="F121" s="130" t="s">
        <v>3885</v>
      </c>
      <c r="G121" s="131" t="s">
        <v>202</v>
      </c>
      <c r="H121" s="132">
        <v>172</v>
      </c>
      <c r="I121" s="133"/>
      <c r="J121" s="134">
        <f>ROUND(I121*H121,2)</f>
        <v>0</v>
      </c>
      <c r="K121" s="130" t="s">
        <v>3853</v>
      </c>
      <c r="L121" s="33"/>
      <c r="M121" s="135" t="s">
        <v>19</v>
      </c>
      <c r="N121" s="136" t="s">
        <v>47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302</v>
      </c>
      <c r="AT121" s="139" t="s">
        <v>165</v>
      </c>
      <c r="AU121" s="139" t="s">
        <v>84</v>
      </c>
      <c r="AY121" s="18" t="s">
        <v>163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84</v>
      </c>
      <c r="BK121" s="140">
        <f>ROUND(I121*H121,2)</f>
        <v>0</v>
      </c>
      <c r="BL121" s="18" t="s">
        <v>302</v>
      </c>
      <c r="BM121" s="139" t="s">
        <v>403</v>
      </c>
    </row>
    <row r="122" spans="2:65" s="1" customFormat="1" ht="19.2">
      <c r="B122" s="33"/>
      <c r="D122" s="141" t="s">
        <v>172</v>
      </c>
      <c r="F122" s="142" t="s">
        <v>3885</v>
      </c>
      <c r="I122" s="143"/>
      <c r="L122" s="33"/>
      <c r="M122" s="144"/>
      <c r="T122" s="54"/>
      <c r="AT122" s="18" t="s">
        <v>172</v>
      </c>
      <c r="AU122" s="18" t="s">
        <v>84</v>
      </c>
    </row>
    <row r="123" spans="2:65" s="1" customFormat="1" ht="24.15" customHeight="1">
      <c r="B123" s="33"/>
      <c r="C123" s="128" t="s">
        <v>308</v>
      </c>
      <c r="D123" s="128" t="s">
        <v>165</v>
      </c>
      <c r="E123" s="129" t="s">
        <v>3886</v>
      </c>
      <c r="F123" s="130" t="s">
        <v>3887</v>
      </c>
      <c r="G123" s="131" t="s">
        <v>202</v>
      </c>
      <c r="H123" s="132">
        <v>49</v>
      </c>
      <c r="I123" s="133"/>
      <c r="J123" s="134">
        <f>ROUND(I123*H123,2)</f>
        <v>0</v>
      </c>
      <c r="K123" s="130" t="s">
        <v>3853</v>
      </c>
      <c r="L123" s="33"/>
      <c r="M123" s="135" t="s">
        <v>19</v>
      </c>
      <c r="N123" s="136" t="s">
        <v>47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302</v>
      </c>
      <c r="AT123" s="139" t="s">
        <v>165</v>
      </c>
      <c r="AU123" s="139" t="s">
        <v>84</v>
      </c>
      <c r="AY123" s="18" t="s">
        <v>163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8" t="s">
        <v>84</v>
      </c>
      <c r="BK123" s="140">
        <f>ROUND(I123*H123,2)</f>
        <v>0</v>
      </c>
      <c r="BL123" s="18" t="s">
        <v>302</v>
      </c>
      <c r="BM123" s="139" t="s">
        <v>427</v>
      </c>
    </row>
    <row r="124" spans="2:65" s="1" customFormat="1" ht="19.2">
      <c r="B124" s="33"/>
      <c r="D124" s="141" t="s">
        <v>172</v>
      </c>
      <c r="F124" s="142" t="s">
        <v>3887</v>
      </c>
      <c r="I124" s="143"/>
      <c r="L124" s="33"/>
      <c r="M124" s="144"/>
      <c r="T124" s="54"/>
      <c r="AT124" s="18" t="s">
        <v>172</v>
      </c>
      <c r="AU124" s="18" t="s">
        <v>84</v>
      </c>
    </row>
    <row r="125" spans="2:65" s="1" customFormat="1" ht="24.15" customHeight="1">
      <c r="B125" s="33"/>
      <c r="C125" s="128" t="s">
        <v>316</v>
      </c>
      <c r="D125" s="128" t="s">
        <v>165</v>
      </c>
      <c r="E125" s="129" t="s">
        <v>3888</v>
      </c>
      <c r="F125" s="130" t="s">
        <v>3889</v>
      </c>
      <c r="G125" s="131" t="s">
        <v>202</v>
      </c>
      <c r="H125" s="132">
        <v>75</v>
      </c>
      <c r="I125" s="133"/>
      <c r="J125" s="134">
        <f>ROUND(I125*H125,2)</f>
        <v>0</v>
      </c>
      <c r="K125" s="130" t="s">
        <v>3853</v>
      </c>
      <c r="L125" s="33"/>
      <c r="M125" s="135" t="s">
        <v>19</v>
      </c>
      <c r="N125" s="136" t="s">
        <v>47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302</v>
      </c>
      <c r="AT125" s="139" t="s">
        <v>165</v>
      </c>
      <c r="AU125" s="139" t="s">
        <v>84</v>
      </c>
      <c r="AY125" s="18" t="s">
        <v>163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8" t="s">
        <v>84</v>
      </c>
      <c r="BK125" s="140">
        <f>ROUND(I125*H125,2)</f>
        <v>0</v>
      </c>
      <c r="BL125" s="18" t="s">
        <v>302</v>
      </c>
      <c r="BM125" s="139" t="s">
        <v>442</v>
      </c>
    </row>
    <row r="126" spans="2:65" s="1" customFormat="1" ht="19.2">
      <c r="B126" s="33"/>
      <c r="D126" s="141" t="s">
        <v>172</v>
      </c>
      <c r="F126" s="142" t="s">
        <v>3889</v>
      </c>
      <c r="I126" s="143"/>
      <c r="L126" s="33"/>
      <c r="M126" s="144"/>
      <c r="T126" s="54"/>
      <c r="AT126" s="18" t="s">
        <v>172</v>
      </c>
      <c r="AU126" s="18" t="s">
        <v>84</v>
      </c>
    </row>
    <row r="127" spans="2:65" s="1" customFormat="1" ht="24.15" customHeight="1">
      <c r="B127" s="33"/>
      <c r="C127" s="128" t="s">
        <v>322</v>
      </c>
      <c r="D127" s="128" t="s">
        <v>165</v>
      </c>
      <c r="E127" s="129" t="s">
        <v>3890</v>
      </c>
      <c r="F127" s="130" t="s">
        <v>3891</v>
      </c>
      <c r="G127" s="131" t="s">
        <v>202</v>
      </c>
      <c r="H127" s="132">
        <v>32</v>
      </c>
      <c r="I127" s="133"/>
      <c r="J127" s="134">
        <f>ROUND(I127*H127,2)</f>
        <v>0</v>
      </c>
      <c r="K127" s="130" t="s">
        <v>3853</v>
      </c>
      <c r="L127" s="33"/>
      <c r="M127" s="135" t="s">
        <v>19</v>
      </c>
      <c r="N127" s="136" t="s">
        <v>47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302</v>
      </c>
      <c r="AT127" s="139" t="s">
        <v>165</v>
      </c>
      <c r="AU127" s="139" t="s">
        <v>84</v>
      </c>
      <c r="AY127" s="18" t="s">
        <v>163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8" t="s">
        <v>84</v>
      </c>
      <c r="BK127" s="140">
        <f>ROUND(I127*H127,2)</f>
        <v>0</v>
      </c>
      <c r="BL127" s="18" t="s">
        <v>302</v>
      </c>
      <c r="BM127" s="139" t="s">
        <v>458</v>
      </c>
    </row>
    <row r="128" spans="2:65" s="1" customFormat="1" ht="19.2">
      <c r="B128" s="33"/>
      <c r="D128" s="141" t="s">
        <v>172</v>
      </c>
      <c r="F128" s="142" t="s">
        <v>3891</v>
      </c>
      <c r="I128" s="143"/>
      <c r="L128" s="33"/>
      <c r="M128" s="144"/>
      <c r="T128" s="54"/>
      <c r="AT128" s="18" t="s">
        <v>172</v>
      </c>
      <c r="AU128" s="18" t="s">
        <v>84</v>
      </c>
    </row>
    <row r="129" spans="2:65" s="1" customFormat="1" ht="24.15" customHeight="1">
      <c r="B129" s="33"/>
      <c r="C129" s="128" t="s">
        <v>329</v>
      </c>
      <c r="D129" s="128" t="s">
        <v>165</v>
      </c>
      <c r="E129" s="129" t="s">
        <v>3892</v>
      </c>
      <c r="F129" s="130" t="s">
        <v>3893</v>
      </c>
      <c r="G129" s="131" t="s">
        <v>202</v>
      </c>
      <c r="H129" s="132">
        <v>172</v>
      </c>
      <c r="I129" s="133"/>
      <c r="J129" s="134">
        <f>ROUND(I129*H129,2)</f>
        <v>0</v>
      </c>
      <c r="K129" s="130" t="s">
        <v>3853</v>
      </c>
      <c r="L129" s="33"/>
      <c r="M129" s="135" t="s">
        <v>19</v>
      </c>
      <c r="N129" s="136" t="s">
        <v>47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302</v>
      </c>
      <c r="AT129" s="139" t="s">
        <v>165</v>
      </c>
      <c r="AU129" s="139" t="s">
        <v>84</v>
      </c>
      <c r="AY129" s="18" t="s">
        <v>163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8" t="s">
        <v>84</v>
      </c>
      <c r="BK129" s="140">
        <f>ROUND(I129*H129,2)</f>
        <v>0</v>
      </c>
      <c r="BL129" s="18" t="s">
        <v>302</v>
      </c>
      <c r="BM129" s="139" t="s">
        <v>475</v>
      </c>
    </row>
    <row r="130" spans="2:65" s="1" customFormat="1">
      <c r="B130" s="33"/>
      <c r="D130" s="141" t="s">
        <v>172</v>
      </c>
      <c r="F130" s="142" t="s">
        <v>3893</v>
      </c>
      <c r="I130" s="143"/>
      <c r="L130" s="33"/>
      <c r="M130" s="144"/>
      <c r="T130" s="54"/>
      <c r="AT130" s="18" t="s">
        <v>172</v>
      </c>
      <c r="AU130" s="18" t="s">
        <v>84</v>
      </c>
    </row>
    <row r="131" spans="2:65" s="1" customFormat="1" ht="24.15" customHeight="1">
      <c r="B131" s="33"/>
      <c r="C131" s="128" t="s">
        <v>7</v>
      </c>
      <c r="D131" s="128" t="s">
        <v>165</v>
      </c>
      <c r="E131" s="129" t="s">
        <v>3894</v>
      </c>
      <c r="F131" s="130" t="s">
        <v>3895</v>
      </c>
      <c r="G131" s="131" t="s">
        <v>202</v>
      </c>
      <c r="H131" s="132">
        <v>49</v>
      </c>
      <c r="I131" s="133"/>
      <c r="J131" s="134">
        <f>ROUND(I131*H131,2)</f>
        <v>0</v>
      </c>
      <c r="K131" s="130" t="s">
        <v>3853</v>
      </c>
      <c r="L131" s="33"/>
      <c r="M131" s="135" t="s">
        <v>19</v>
      </c>
      <c r="N131" s="136" t="s">
        <v>47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302</v>
      </c>
      <c r="AT131" s="139" t="s">
        <v>165</v>
      </c>
      <c r="AU131" s="139" t="s">
        <v>84</v>
      </c>
      <c r="AY131" s="18" t="s">
        <v>163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8" t="s">
        <v>84</v>
      </c>
      <c r="BK131" s="140">
        <f>ROUND(I131*H131,2)</f>
        <v>0</v>
      </c>
      <c r="BL131" s="18" t="s">
        <v>302</v>
      </c>
      <c r="BM131" s="139" t="s">
        <v>492</v>
      </c>
    </row>
    <row r="132" spans="2:65" s="1" customFormat="1">
      <c r="B132" s="33"/>
      <c r="D132" s="141" t="s">
        <v>172</v>
      </c>
      <c r="F132" s="142" t="s">
        <v>3895</v>
      </c>
      <c r="I132" s="143"/>
      <c r="L132" s="33"/>
      <c r="M132" s="144"/>
      <c r="T132" s="54"/>
      <c r="AT132" s="18" t="s">
        <v>172</v>
      </c>
      <c r="AU132" s="18" t="s">
        <v>84</v>
      </c>
    </row>
    <row r="133" spans="2:65" s="1" customFormat="1" ht="24.15" customHeight="1">
      <c r="B133" s="33"/>
      <c r="C133" s="128" t="s">
        <v>340</v>
      </c>
      <c r="D133" s="128" t="s">
        <v>165</v>
      </c>
      <c r="E133" s="129" t="s">
        <v>3896</v>
      </c>
      <c r="F133" s="130" t="s">
        <v>3897</v>
      </c>
      <c r="G133" s="131" t="s">
        <v>202</v>
      </c>
      <c r="H133" s="132">
        <v>75</v>
      </c>
      <c r="I133" s="133"/>
      <c r="J133" s="134">
        <f>ROUND(I133*H133,2)</f>
        <v>0</v>
      </c>
      <c r="K133" s="130" t="s">
        <v>3853</v>
      </c>
      <c r="L133" s="33"/>
      <c r="M133" s="135" t="s">
        <v>19</v>
      </c>
      <c r="N133" s="136" t="s">
        <v>47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302</v>
      </c>
      <c r="AT133" s="139" t="s">
        <v>165</v>
      </c>
      <c r="AU133" s="139" t="s">
        <v>84</v>
      </c>
      <c r="AY133" s="18" t="s">
        <v>163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8" t="s">
        <v>84</v>
      </c>
      <c r="BK133" s="140">
        <f>ROUND(I133*H133,2)</f>
        <v>0</v>
      </c>
      <c r="BL133" s="18" t="s">
        <v>302</v>
      </c>
      <c r="BM133" s="139" t="s">
        <v>505</v>
      </c>
    </row>
    <row r="134" spans="2:65" s="1" customFormat="1">
      <c r="B134" s="33"/>
      <c r="D134" s="141" t="s">
        <v>172</v>
      </c>
      <c r="F134" s="142" t="s">
        <v>3897</v>
      </c>
      <c r="I134" s="143"/>
      <c r="L134" s="33"/>
      <c r="M134" s="144"/>
      <c r="T134" s="54"/>
      <c r="AT134" s="18" t="s">
        <v>172</v>
      </c>
      <c r="AU134" s="18" t="s">
        <v>84</v>
      </c>
    </row>
    <row r="135" spans="2:65" s="1" customFormat="1" ht="24.15" customHeight="1">
      <c r="B135" s="33"/>
      <c r="C135" s="128" t="s">
        <v>346</v>
      </c>
      <c r="D135" s="128" t="s">
        <v>165</v>
      </c>
      <c r="E135" s="129" t="s">
        <v>3898</v>
      </c>
      <c r="F135" s="130" t="s">
        <v>3899</v>
      </c>
      <c r="G135" s="131" t="s">
        <v>202</v>
      </c>
      <c r="H135" s="132">
        <v>32</v>
      </c>
      <c r="I135" s="133"/>
      <c r="J135" s="134">
        <f>ROUND(I135*H135,2)</f>
        <v>0</v>
      </c>
      <c r="K135" s="130" t="s">
        <v>3853</v>
      </c>
      <c r="L135" s="33"/>
      <c r="M135" s="135" t="s">
        <v>19</v>
      </c>
      <c r="N135" s="136" t="s">
        <v>47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302</v>
      </c>
      <c r="AT135" s="139" t="s">
        <v>165</v>
      </c>
      <c r="AU135" s="139" t="s">
        <v>84</v>
      </c>
      <c r="AY135" s="18" t="s">
        <v>163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8" t="s">
        <v>84</v>
      </c>
      <c r="BK135" s="140">
        <f>ROUND(I135*H135,2)</f>
        <v>0</v>
      </c>
      <c r="BL135" s="18" t="s">
        <v>302</v>
      </c>
      <c r="BM135" s="139" t="s">
        <v>521</v>
      </c>
    </row>
    <row r="136" spans="2:65" s="1" customFormat="1">
      <c r="B136" s="33"/>
      <c r="D136" s="141" t="s">
        <v>172</v>
      </c>
      <c r="F136" s="142" t="s">
        <v>3899</v>
      </c>
      <c r="I136" s="143"/>
      <c r="L136" s="33"/>
      <c r="M136" s="144"/>
      <c r="T136" s="54"/>
      <c r="AT136" s="18" t="s">
        <v>172</v>
      </c>
      <c r="AU136" s="18" t="s">
        <v>84</v>
      </c>
    </row>
    <row r="137" spans="2:65" s="1" customFormat="1" ht="21.75" customHeight="1">
      <c r="B137" s="33"/>
      <c r="C137" s="128" t="s">
        <v>352</v>
      </c>
      <c r="D137" s="128" t="s">
        <v>165</v>
      </c>
      <c r="E137" s="129" t="s">
        <v>3900</v>
      </c>
      <c r="F137" s="130" t="s">
        <v>3901</v>
      </c>
      <c r="G137" s="131" t="s">
        <v>168</v>
      </c>
      <c r="H137" s="132">
        <v>2</v>
      </c>
      <c r="I137" s="133"/>
      <c r="J137" s="134">
        <f>ROUND(I137*H137,2)</f>
        <v>0</v>
      </c>
      <c r="K137" s="130" t="s">
        <v>3853</v>
      </c>
      <c r="L137" s="33"/>
      <c r="M137" s="135" t="s">
        <v>19</v>
      </c>
      <c r="N137" s="136" t="s">
        <v>47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302</v>
      </c>
      <c r="AT137" s="139" t="s">
        <v>165</v>
      </c>
      <c r="AU137" s="139" t="s">
        <v>84</v>
      </c>
      <c r="AY137" s="18" t="s">
        <v>163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8" t="s">
        <v>84</v>
      </c>
      <c r="BK137" s="140">
        <f>ROUND(I137*H137,2)</f>
        <v>0</v>
      </c>
      <c r="BL137" s="18" t="s">
        <v>302</v>
      </c>
      <c r="BM137" s="139" t="s">
        <v>539</v>
      </c>
    </row>
    <row r="138" spans="2:65" s="1" customFormat="1">
      <c r="B138" s="33"/>
      <c r="D138" s="141" t="s">
        <v>172</v>
      </c>
      <c r="F138" s="142" t="s">
        <v>3901</v>
      </c>
      <c r="I138" s="143"/>
      <c r="L138" s="33"/>
      <c r="M138" s="144"/>
      <c r="T138" s="54"/>
      <c r="AT138" s="18" t="s">
        <v>172</v>
      </c>
      <c r="AU138" s="18" t="s">
        <v>84</v>
      </c>
    </row>
    <row r="139" spans="2:65" s="1" customFormat="1" ht="21.75" customHeight="1">
      <c r="B139" s="33"/>
      <c r="C139" s="128" t="s">
        <v>359</v>
      </c>
      <c r="D139" s="128" t="s">
        <v>165</v>
      </c>
      <c r="E139" s="129" t="s">
        <v>3902</v>
      </c>
      <c r="F139" s="130" t="s">
        <v>3903</v>
      </c>
      <c r="G139" s="131" t="s">
        <v>168</v>
      </c>
      <c r="H139" s="132">
        <v>2</v>
      </c>
      <c r="I139" s="133"/>
      <c r="J139" s="134">
        <f>ROUND(I139*H139,2)</f>
        <v>0</v>
      </c>
      <c r="K139" s="130" t="s">
        <v>3853</v>
      </c>
      <c r="L139" s="33"/>
      <c r="M139" s="135" t="s">
        <v>19</v>
      </c>
      <c r="N139" s="136" t="s">
        <v>47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302</v>
      </c>
      <c r="AT139" s="139" t="s">
        <v>165</v>
      </c>
      <c r="AU139" s="139" t="s">
        <v>84</v>
      </c>
      <c r="AY139" s="18" t="s">
        <v>163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8" t="s">
        <v>84</v>
      </c>
      <c r="BK139" s="140">
        <f>ROUND(I139*H139,2)</f>
        <v>0</v>
      </c>
      <c r="BL139" s="18" t="s">
        <v>302</v>
      </c>
      <c r="BM139" s="139" t="s">
        <v>561</v>
      </c>
    </row>
    <row r="140" spans="2:65" s="1" customFormat="1">
      <c r="B140" s="33"/>
      <c r="D140" s="141" t="s">
        <v>172</v>
      </c>
      <c r="F140" s="142" t="s">
        <v>3903</v>
      </c>
      <c r="I140" s="143"/>
      <c r="L140" s="33"/>
      <c r="M140" s="144"/>
      <c r="T140" s="54"/>
      <c r="AT140" s="18" t="s">
        <v>172</v>
      </c>
      <c r="AU140" s="18" t="s">
        <v>84</v>
      </c>
    </row>
    <row r="141" spans="2:65" s="1" customFormat="1" ht="21.75" customHeight="1">
      <c r="B141" s="33"/>
      <c r="C141" s="128" t="s">
        <v>365</v>
      </c>
      <c r="D141" s="128" t="s">
        <v>165</v>
      </c>
      <c r="E141" s="129" t="s">
        <v>3904</v>
      </c>
      <c r="F141" s="130" t="s">
        <v>3905</v>
      </c>
      <c r="G141" s="131" t="s">
        <v>168</v>
      </c>
      <c r="H141" s="132">
        <v>1</v>
      </c>
      <c r="I141" s="133"/>
      <c r="J141" s="134">
        <f>ROUND(I141*H141,2)</f>
        <v>0</v>
      </c>
      <c r="K141" s="130" t="s">
        <v>3853</v>
      </c>
      <c r="L141" s="33"/>
      <c r="M141" s="135" t="s">
        <v>19</v>
      </c>
      <c r="N141" s="136" t="s">
        <v>47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302</v>
      </c>
      <c r="AT141" s="139" t="s">
        <v>165</v>
      </c>
      <c r="AU141" s="139" t="s">
        <v>84</v>
      </c>
      <c r="AY141" s="18" t="s">
        <v>163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8" t="s">
        <v>84</v>
      </c>
      <c r="BK141" s="140">
        <f>ROUND(I141*H141,2)</f>
        <v>0</v>
      </c>
      <c r="BL141" s="18" t="s">
        <v>302</v>
      </c>
      <c r="BM141" s="139" t="s">
        <v>577</v>
      </c>
    </row>
    <row r="142" spans="2:65" s="1" customFormat="1">
      <c r="B142" s="33"/>
      <c r="D142" s="141" t="s">
        <v>172</v>
      </c>
      <c r="F142" s="142" t="s">
        <v>3905</v>
      </c>
      <c r="I142" s="143"/>
      <c r="L142" s="33"/>
      <c r="M142" s="144"/>
      <c r="T142" s="54"/>
      <c r="AT142" s="18" t="s">
        <v>172</v>
      </c>
      <c r="AU142" s="18" t="s">
        <v>84</v>
      </c>
    </row>
    <row r="143" spans="2:65" s="1" customFormat="1" ht="21.75" customHeight="1">
      <c r="B143" s="33"/>
      <c r="C143" s="128" t="s">
        <v>371</v>
      </c>
      <c r="D143" s="128" t="s">
        <v>165</v>
      </c>
      <c r="E143" s="129" t="s">
        <v>3906</v>
      </c>
      <c r="F143" s="130" t="s">
        <v>3907</v>
      </c>
      <c r="G143" s="131" t="s">
        <v>168</v>
      </c>
      <c r="H143" s="132">
        <v>1</v>
      </c>
      <c r="I143" s="133"/>
      <c r="J143" s="134">
        <f>ROUND(I143*H143,2)</f>
        <v>0</v>
      </c>
      <c r="K143" s="130" t="s">
        <v>3853</v>
      </c>
      <c r="L143" s="33"/>
      <c r="M143" s="135" t="s">
        <v>19</v>
      </c>
      <c r="N143" s="136" t="s">
        <v>47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302</v>
      </c>
      <c r="AT143" s="139" t="s">
        <v>165</v>
      </c>
      <c r="AU143" s="139" t="s">
        <v>84</v>
      </c>
      <c r="AY143" s="18" t="s">
        <v>163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8" t="s">
        <v>84</v>
      </c>
      <c r="BK143" s="140">
        <f>ROUND(I143*H143,2)</f>
        <v>0</v>
      </c>
      <c r="BL143" s="18" t="s">
        <v>302</v>
      </c>
      <c r="BM143" s="139" t="s">
        <v>597</v>
      </c>
    </row>
    <row r="144" spans="2:65" s="1" customFormat="1">
      <c r="B144" s="33"/>
      <c r="D144" s="141" t="s">
        <v>172</v>
      </c>
      <c r="F144" s="142" t="s">
        <v>3907</v>
      </c>
      <c r="I144" s="143"/>
      <c r="L144" s="33"/>
      <c r="M144" s="144"/>
      <c r="T144" s="54"/>
      <c r="AT144" s="18" t="s">
        <v>172</v>
      </c>
      <c r="AU144" s="18" t="s">
        <v>84</v>
      </c>
    </row>
    <row r="145" spans="2:65" s="1" customFormat="1" ht="21.75" customHeight="1">
      <c r="B145" s="33"/>
      <c r="C145" s="128" t="s">
        <v>377</v>
      </c>
      <c r="D145" s="128" t="s">
        <v>165</v>
      </c>
      <c r="E145" s="129" t="s">
        <v>3908</v>
      </c>
      <c r="F145" s="130" t="s">
        <v>3909</v>
      </c>
      <c r="G145" s="131" t="s">
        <v>168</v>
      </c>
      <c r="H145" s="132">
        <v>2</v>
      </c>
      <c r="I145" s="133"/>
      <c r="J145" s="134">
        <f>ROUND(I145*H145,2)</f>
        <v>0</v>
      </c>
      <c r="K145" s="130" t="s">
        <v>3853</v>
      </c>
      <c r="L145" s="33"/>
      <c r="M145" s="135" t="s">
        <v>19</v>
      </c>
      <c r="N145" s="136" t="s">
        <v>47</v>
      </c>
      <c r="P145" s="137">
        <f>O145*H145</f>
        <v>0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302</v>
      </c>
      <c r="AT145" s="139" t="s">
        <v>165</v>
      </c>
      <c r="AU145" s="139" t="s">
        <v>84</v>
      </c>
      <c r="AY145" s="18" t="s">
        <v>163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8" t="s">
        <v>84</v>
      </c>
      <c r="BK145" s="140">
        <f>ROUND(I145*H145,2)</f>
        <v>0</v>
      </c>
      <c r="BL145" s="18" t="s">
        <v>302</v>
      </c>
      <c r="BM145" s="139" t="s">
        <v>621</v>
      </c>
    </row>
    <row r="146" spans="2:65" s="1" customFormat="1">
      <c r="B146" s="33"/>
      <c r="D146" s="141" t="s">
        <v>172</v>
      </c>
      <c r="F146" s="142" t="s">
        <v>3909</v>
      </c>
      <c r="I146" s="143"/>
      <c r="L146" s="33"/>
      <c r="M146" s="144"/>
      <c r="T146" s="54"/>
      <c r="AT146" s="18" t="s">
        <v>172</v>
      </c>
      <c r="AU146" s="18" t="s">
        <v>84</v>
      </c>
    </row>
    <row r="147" spans="2:65" s="1" customFormat="1" ht="21.75" customHeight="1">
      <c r="B147" s="33"/>
      <c r="C147" s="128" t="s">
        <v>382</v>
      </c>
      <c r="D147" s="128" t="s">
        <v>165</v>
      </c>
      <c r="E147" s="129" t="s">
        <v>3910</v>
      </c>
      <c r="F147" s="130" t="s">
        <v>3911</v>
      </c>
      <c r="G147" s="131" t="s">
        <v>168</v>
      </c>
      <c r="H147" s="132">
        <v>1</v>
      </c>
      <c r="I147" s="133"/>
      <c r="J147" s="134">
        <f>ROUND(I147*H147,2)</f>
        <v>0</v>
      </c>
      <c r="K147" s="130" t="s">
        <v>3853</v>
      </c>
      <c r="L147" s="33"/>
      <c r="M147" s="135" t="s">
        <v>19</v>
      </c>
      <c r="N147" s="136" t="s">
        <v>47</v>
      </c>
      <c r="P147" s="137">
        <f>O147*H147</f>
        <v>0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302</v>
      </c>
      <c r="AT147" s="139" t="s">
        <v>165</v>
      </c>
      <c r="AU147" s="139" t="s">
        <v>84</v>
      </c>
      <c r="AY147" s="18" t="s">
        <v>163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8" t="s">
        <v>84</v>
      </c>
      <c r="BK147" s="140">
        <f>ROUND(I147*H147,2)</f>
        <v>0</v>
      </c>
      <c r="BL147" s="18" t="s">
        <v>302</v>
      </c>
      <c r="BM147" s="139" t="s">
        <v>641</v>
      </c>
    </row>
    <row r="148" spans="2:65" s="1" customFormat="1">
      <c r="B148" s="33"/>
      <c r="D148" s="141" t="s">
        <v>172</v>
      </c>
      <c r="F148" s="142" t="s">
        <v>3911</v>
      </c>
      <c r="I148" s="143"/>
      <c r="L148" s="33"/>
      <c r="M148" s="144"/>
      <c r="T148" s="54"/>
      <c r="AT148" s="18" t="s">
        <v>172</v>
      </c>
      <c r="AU148" s="18" t="s">
        <v>84</v>
      </c>
    </row>
    <row r="149" spans="2:65" s="1" customFormat="1" ht="16.5" customHeight="1">
      <c r="B149" s="33"/>
      <c r="C149" s="128" t="s">
        <v>389</v>
      </c>
      <c r="D149" s="128" t="s">
        <v>165</v>
      </c>
      <c r="E149" s="129" t="s">
        <v>3912</v>
      </c>
      <c r="F149" s="130" t="s">
        <v>3913</v>
      </c>
      <c r="G149" s="131" t="s">
        <v>168</v>
      </c>
      <c r="H149" s="132">
        <v>2</v>
      </c>
      <c r="I149" s="133"/>
      <c r="J149" s="134">
        <f>ROUND(I149*H149,2)</f>
        <v>0</v>
      </c>
      <c r="K149" s="130" t="s">
        <v>3853</v>
      </c>
      <c r="L149" s="33"/>
      <c r="M149" s="135" t="s">
        <v>19</v>
      </c>
      <c r="N149" s="136" t="s">
        <v>47</v>
      </c>
      <c r="P149" s="137">
        <f>O149*H149</f>
        <v>0</v>
      </c>
      <c r="Q149" s="137">
        <v>0</v>
      </c>
      <c r="R149" s="137">
        <f>Q149*H149</f>
        <v>0</v>
      </c>
      <c r="S149" s="137">
        <v>0</v>
      </c>
      <c r="T149" s="138">
        <f>S149*H149</f>
        <v>0</v>
      </c>
      <c r="AR149" s="139" t="s">
        <v>302</v>
      </c>
      <c r="AT149" s="139" t="s">
        <v>165</v>
      </c>
      <c r="AU149" s="139" t="s">
        <v>84</v>
      </c>
      <c r="AY149" s="18" t="s">
        <v>163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8" t="s">
        <v>84</v>
      </c>
      <c r="BK149" s="140">
        <f>ROUND(I149*H149,2)</f>
        <v>0</v>
      </c>
      <c r="BL149" s="18" t="s">
        <v>302</v>
      </c>
      <c r="BM149" s="139" t="s">
        <v>660</v>
      </c>
    </row>
    <row r="150" spans="2:65" s="1" customFormat="1">
      <c r="B150" s="33"/>
      <c r="D150" s="141" t="s">
        <v>172</v>
      </c>
      <c r="F150" s="142" t="s">
        <v>3913</v>
      </c>
      <c r="I150" s="143"/>
      <c r="L150" s="33"/>
      <c r="M150" s="144"/>
      <c r="T150" s="54"/>
      <c r="AT150" s="18" t="s">
        <v>172</v>
      </c>
      <c r="AU150" s="18" t="s">
        <v>84</v>
      </c>
    </row>
    <row r="151" spans="2:65" s="1" customFormat="1" ht="16.5" customHeight="1">
      <c r="B151" s="33"/>
      <c r="C151" s="128" t="s">
        <v>396</v>
      </c>
      <c r="D151" s="128" t="s">
        <v>165</v>
      </c>
      <c r="E151" s="129" t="s">
        <v>3914</v>
      </c>
      <c r="F151" s="130" t="s">
        <v>3915</v>
      </c>
      <c r="G151" s="131" t="s">
        <v>202</v>
      </c>
      <c r="H151" s="132">
        <v>12</v>
      </c>
      <c r="I151" s="133"/>
      <c r="J151" s="134">
        <f>ROUND(I151*H151,2)</f>
        <v>0</v>
      </c>
      <c r="K151" s="130" t="s">
        <v>3853</v>
      </c>
      <c r="L151" s="33"/>
      <c r="M151" s="135" t="s">
        <v>19</v>
      </c>
      <c r="N151" s="136" t="s">
        <v>47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302</v>
      </c>
      <c r="AT151" s="139" t="s">
        <v>165</v>
      </c>
      <c r="AU151" s="139" t="s">
        <v>84</v>
      </c>
      <c r="AY151" s="18" t="s">
        <v>163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8" t="s">
        <v>84</v>
      </c>
      <c r="BK151" s="140">
        <f>ROUND(I151*H151,2)</f>
        <v>0</v>
      </c>
      <c r="BL151" s="18" t="s">
        <v>302</v>
      </c>
      <c r="BM151" s="139" t="s">
        <v>678</v>
      </c>
    </row>
    <row r="152" spans="2:65" s="1" customFormat="1">
      <c r="B152" s="33"/>
      <c r="D152" s="141" t="s">
        <v>172</v>
      </c>
      <c r="F152" s="142" t="s">
        <v>3915</v>
      </c>
      <c r="I152" s="143"/>
      <c r="L152" s="33"/>
      <c r="M152" s="144"/>
      <c r="T152" s="54"/>
      <c r="AT152" s="18" t="s">
        <v>172</v>
      </c>
      <c r="AU152" s="18" t="s">
        <v>84</v>
      </c>
    </row>
    <row r="153" spans="2:65" s="1" customFormat="1" ht="16.5" customHeight="1">
      <c r="B153" s="33"/>
      <c r="C153" s="128" t="s">
        <v>403</v>
      </c>
      <c r="D153" s="128" t="s">
        <v>165</v>
      </c>
      <c r="E153" s="129" t="s">
        <v>3916</v>
      </c>
      <c r="F153" s="130" t="s">
        <v>3917</v>
      </c>
      <c r="G153" s="131" t="s">
        <v>168</v>
      </c>
      <c r="H153" s="132">
        <v>51</v>
      </c>
      <c r="I153" s="133"/>
      <c r="J153" s="134">
        <f>ROUND(I153*H153,2)</f>
        <v>0</v>
      </c>
      <c r="K153" s="130" t="s">
        <v>3853</v>
      </c>
      <c r="L153" s="33"/>
      <c r="M153" s="135" t="s">
        <v>19</v>
      </c>
      <c r="N153" s="136" t="s">
        <v>47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302</v>
      </c>
      <c r="AT153" s="139" t="s">
        <v>165</v>
      </c>
      <c r="AU153" s="139" t="s">
        <v>84</v>
      </c>
      <c r="AY153" s="18" t="s">
        <v>163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8" t="s">
        <v>84</v>
      </c>
      <c r="BK153" s="140">
        <f>ROUND(I153*H153,2)</f>
        <v>0</v>
      </c>
      <c r="BL153" s="18" t="s">
        <v>302</v>
      </c>
      <c r="BM153" s="139" t="s">
        <v>695</v>
      </c>
    </row>
    <row r="154" spans="2:65" s="1" customFormat="1">
      <c r="B154" s="33"/>
      <c r="D154" s="141" t="s">
        <v>172</v>
      </c>
      <c r="F154" s="142" t="s">
        <v>3918</v>
      </c>
      <c r="I154" s="143"/>
      <c r="L154" s="33"/>
      <c r="M154" s="144"/>
      <c r="T154" s="54"/>
      <c r="AT154" s="18" t="s">
        <v>172</v>
      </c>
      <c r="AU154" s="18" t="s">
        <v>84</v>
      </c>
    </row>
    <row r="155" spans="2:65" s="1" customFormat="1" ht="24.15" customHeight="1">
      <c r="B155" s="33"/>
      <c r="C155" s="128" t="s">
        <v>419</v>
      </c>
      <c r="D155" s="128" t="s">
        <v>165</v>
      </c>
      <c r="E155" s="129" t="s">
        <v>3919</v>
      </c>
      <c r="F155" s="130" t="s">
        <v>3920</v>
      </c>
      <c r="G155" s="131" t="s">
        <v>168</v>
      </c>
      <c r="H155" s="132">
        <v>1</v>
      </c>
      <c r="I155" s="133"/>
      <c r="J155" s="134">
        <f>ROUND(I155*H155,2)</f>
        <v>0</v>
      </c>
      <c r="K155" s="130" t="s">
        <v>3853</v>
      </c>
      <c r="L155" s="33"/>
      <c r="M155" s="135" t="s">
        <v>19</v>
      </c>
      <c r="N155" s="136" t="s">
        <v>47</v>
      </c>
      <c r="P155" s="137">
        <f>O155*H155</f>
        <v>0</v>
      </c>
      <c r="Q155" s="137">
        <v>0</v>
      </c>
      <c r="R155" s="137">
        <f>Q155*H155</f>
        <v>0</v>
      </c>
      <c r="S155" s="137">
        <v>0</v>
      </c>
      <c r="T155" s="138">
        <f>S155*H155</f>
        <v>0</v>
      </c>
      <c r="AR155" s="139" t="s">
        <v>302</v>
      </c>
      <c r="AT155" s="139" t="s">
        <v>165</v>
      </c>
      <c r="AU155" s="139" t="s">
        <v>84</v>
      </c>
      <c r="AY155" s="18" t="s">
        <v>163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8" t="s">
        <v>84</v>
      </c>
      <c r="BK155" s="140">
        <f>ROUND(I155*H155,2)</f>
        <v>0</v>
      </c>
      <c r="BL155" s="18" t="s">
        <v>302</v>
      </c>
      <c r="BM155" s="139" t="s">
        <v>714</v>
      </c>
    </row>
    <row r="156" spans="2:65" s="1" customFormat="1" ht="19.2">
      <c r="B156" s="33"/>
      <c r="D156" s="141" t="s">
        <v>172</v>
      </c>
      <c r="F156" s="142" t="s">
        <v>3921</v>
      </c>
      <c r="I156" s="143"/>
      <c r="L156" s="33"/>
      <c r="M156" s="144"/>
      <c r="T156" s="54"/>
      <c r="AT156" s="18" t="s">
        <v>172</v>
      </c>
      <c r="AU156" s="18" t="s">
        <v>84</v>
      </c>
    </row>
    <row r="157" spans="2:65" s="1" customFormat="1" ht="24.15" customHeight="1">
      <c r="B157" s="33"/>
      <c r="C157" s="128" t="s">
        <v>427</v>
      </c>
      <c r="D157" s="128" t="s">
        <v>165</v>
      </c>
      <c r="E157" s="129" t="s">
        <v>3922</v>
      </c>
      <c r="F157" s="130" t="s">
        <v>3923</v>
      </c>
      <c r="G157" s="131" t="s">
        <v>168</v>
      </c>
      <c r="H157" s="132">
        <v>1</v>
      </c>
      <c r="I157" s="133"/>
      <c r="J157" s="134">
        <f>ROUND(I157*H157,2)</f>
        <v>0</v>
      </c>
      <c r="K157" s="130" t="s">
        <v>3853</v>
      </c>
      <c r="L157" s="33"/>
      <c r="M157" s="135" t="s">
        <v>19</v>
      </c>
      <c r="N157" s="136" t="s">
        <v>47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302</v>
      </c>
      <c r="AT157" s="139" t="s">
        <v>165</v>
      </c>
      <c r="AU157" s="139" t="s">
        <v>84</v>
      </c>
      <c r="AY157" s="18" t="s">
        <v>163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8" t="s">
        <v>84</v>
      </c>
      <c r="BK157" s="140">
        <f>ROUND(I157*H157,2)</f>
        <v>0</v>
      </c>
      <c r="BL157" s="18" t="s">
        <v>302</v>
      </c>
      <c r="BM157" s="139" t="s">
        <v>729</v>
      </c>
    </row>
    <row r="158" spans="2:65" s="1" customFormat="1">
      <c r="B158" s="33"/>
      <c r="D158" s="141" t="s">
        <v>172</v>
      </c>
      <c r="F158" s="142" t="s">
        <v>3924</v>
      </c>
      <c r="I158" s="143"/>
      <c r="L158" s="33"/>
      <c r="M158" s="144"/>
      <c r="T158" s="54"/>
      <c r="AT158" s="18" t="s">
        <v>172</v>
      </c>
      <c r="AU158" s="18" t="s">
        <v>84</v>
      </c>
    </row>
    <row r="159" spans="2:65" s="1" customFormat="1" ht="16.5" customHeight="1">
      <c r="B159" s="33"/>
      <c r="C159" s="128" t="s">
        <v>435</v>
      </c>
      <c r="D159" s="128" t="s">
        <v>165</v>
      </c>
      <c r="E159" s="129" t="s">
        <v>3925</v>
      </c>
      <c r="F159" s="130" t="s">
        <v>3926</v>
      </c>
      <c r="G159" s="131" t="s">
        <v>168</v>
      </c>
      <c r="H159" s="132">
        <v>2</v>
      </c>
      <c r="I159" s="133"/>
      <c r="J159" s="134">
        <f>ROUND(I159*H159,2)</f>
        <v>0</v>
      </c>
      <c r="K159" s="130" t="s">
        <v>3853</v>
      </c>
      <c r="L159" s="33"/>
      <c r="M159" s="135" t="s">
        <v>19</v>
      </c>
      <c r="N159" s="136" t="s">
        <v>47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302</v>
      </c>
      <c r="AT159" s="139" t="s">
        <v>165</v>
      </c>
      <c r="AU159" s="139" t="s">
        <v>84</v>
      </c>
      <c r="AY159" s="18" t="s">
        <v>163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8" t="s">
        <v>84</v>
      </c>
      <c r="BK159" s="140">
        <f>ROUND(I159*H159,2)</f>
        <v>0</v>
      </c>
      <c r="BL159" s="18" t="s">
        <v>302</v>
      </c>
      <c r="BM159" s="139" t="s">
        <v>746</v>
      </c>
    </row>
    <row r="160" spans="2:65" s="1" customFormat="1">
      <c r="B160" s="33"/>
      <c r="D160" s="141" t="s">
        <v>172</v>
      </c>
      <c r="F160" s="142" t="s">
        <v>3926</v>
      </c>
      <c r="I160" s="143"/>
      <c r="L160" s="33"/>
      <c r="M160" s="144"/>
      <c r="T160" s="54"/>
      <c r="AT160" s="18" t="s">
        <v>172</v>
      </c>
      <c r="AU160" s="18" t="s">
        <v>84</v>
      </c>
    </row>
    <row r="161" spans="2:65" s="1" customFormat="1" ht="16.5" customHeight="1">
      <c r="B161" s="33"/>
      <c r="C161" s="128" t="s">
        <v>442</v>
      </c>
      <c r="D161" s="128" t="s">
        <v>165</v>
      </c>
      <c r="E161" s="129" t="s">
        <v>3927</v>
      </c>
      <c r="F161" s="130" t="s">
        <v>3928</v>
      </c>
      <c r="G161" s="131" t="s">
        <v>168</v>
      </c>
      <c r="H161" s="132">
        <v>3</v>
      </c>
      <c r="I161" s="133"/>
      <c r="J161" s="134">
        <f>ROUND(I161*H161,2)</f>
        <v>0</v>
      </c>
      <c r="K161" s="130" t="s">
        <v>3853</v>
      </c>
      <c r="L161" s="33"/>
      <c r="M161" s="135" t="s">
        <v>19</v>
      </c>
      <c r="N161" s="136" t="s">
        <v>47</v>
      </c>
      <c r="P161" s="137">
        <f>O161*H161</f>
        <v>0</v>
      </c>
      <c r="Q161" s="137">
        <v>0</v>
      </c>
      <c r="R161" s="137">
        <f>Q161*H161</f>
        <v>0</v>
      </c>
      <c r="S161" s="137">
        <v>0</v>
      </c>
      <c r="T161" s="138">
        <f>S161*H161</f>
        <v>0</v>
      </c>
      <c r="AR161" s="139" t="s">
        <v>302</v>
      </c>
      <c r="AT161" s="139" t="s">
        <v>165</v>
      </c>
      <c r="AU161" s="139" t="s">
        <v>84</v>
      </c>
      <c r="AY161" s="18" t="s">
        <v>163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8" t="s">
        <v>84</v>
      </c>
      <c r="BK161" s="140">
        <f>ROUND(I161*H161,2)</f>
        <v>0</v>
      </c>
      <c r="BL161" s="18" t="s">
        <v>302</v>
      </c>
      <c r="BM161" s="139" t="s">
        <v>756</v>
      </c>
    </row>
    <row r="162" spans="2:65" s="1" customFormat="1">
      <c r="B162" s="33"/>
      <c r="D162" s="141" t="s">
        <v>172</v>
      </c>
      <c r="F162" s="142" t="s">
        <v>3928</v>
      </c>
      <c r="I162" s="143"/>
      <c r="L162" s="33"/>
      <c r="M162" s="144"/>
      <c r="T162" s="54"/>
      <c r="AT162" s="18" t="s">
        <v>172</v>
      </c>
      <c r="AU162" s="18" t="s">
        <v>84</v>
      </c>
    </row>
    <row r="163" spans="2:65" s="1" customFormat="1" ht="16.5" customHeight="1">
      <c r="B163" s="33"/>
      <c r="C163" s="128" t="s">
        <v>448</v>
      </c>
      <c r="D163" s="128" t="s">
        <v>165</v>
      </c>
      <c r="E163" s="129" t="s">
        <v>3929</v>
      </c>
      <c r="F163" s="130" t="s">
        <v>3930</v>
      </c>
      <c r="G163" s="131" t="s">
        <v>168</v>
      </c>
      <c r="H163" s="132">
        <v>51</v>
      </c>
      <c r="I163" s="133"/>
      <c r="J163" s="134">
        <f>ROUND(I163*H163,2)</f>
        <v>0</v>
      </c>
      <c r="K163" s="130" t="s">
        <v>3853</v>
      </c>
      <c r="L163" s="33"/>
      <c r="M163" s="135" t="s">
        <v>19</v>
      </c>
      <c r="N163" s="136" t="s">
        <v>47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302</v>
      </c>
      <c r="AT163" s="139" t="s">
        <v>165</v>
      </c>
      <c r="AU163" s="139" t="s">
        <v>84</v>
      </c>
      <c r="AY163" s="18" t="s">
        <v>163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8" t="s">
        <v>84</v>
      </c>
      <c r="BK163" s="140">
        <f>ROUND(I163*H163,2)</f>
        <v>0</v>
      </c>
      <c r="BL163" s="18" t="s">
        <v>302</v>
      </c>
      <c r="BM163" s="139" t="s">
        <v>776</v>
      </c>
    </row>
    <row r="164" spans="2:65" s="1" customFormat="1">
      <c r="B164" s="33"/>
      <c r="D164" s="141" t="s">
        <v>172</v>
      </c>
      <c r="F164" s="142" t="s">
        <v>3930</v>
      </c>
      <c r="I164" s="143"/>
      <c r="L164" s="33"/>
      <c r="M164" s="144"/>
      <c r="T164" s="54"/>
      <c r="AT164" s="18" t="s">
        <v>172</v>
      </c>
      <c r="AU164" s="18" t="s">
        <v>84</v>
      </c>
    </row>
    <row r="165" spans="2:65" s="1" customFormat="1" ht="24.15" customHeight="1">
      <c r="B165" s="33"/>
      <c r="C165" s="128" t="s">
        <v>458</v>
      </c>
      <c r="D165" s="128" t="s">
        <v>165</v>
      </c>
      <c r="E165" s="129" t="s">
        <v>3931</v>
      </c>
      <c r="F165" s="130" t="s">
        <v>3932</v>
      </c>
      <c r="G165" s="131" t="s">
        <v>202</v>
      </c>
      <c r="H165" s="132">
        <v>12</v>
      </c>
      <c r="I165" s="133"/>
      <c r="J165" s="134">
        <f>ROUND(I165*H165,2)</f>
        <v>0</v>
      </c>
      <c r="K165" s="130" t="s">
        <v>3853</v>
      </c>
      <c r="L165" s="33"/>
      <c r="M165" s="135" t="s">
        <v>19</v>
      </c>
      <c r="N165" s="136" t="s">
        <v>47</v>
      </c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302</v>
      </c>
      <c r="AT165" s="139" t="s">
        <v>165</v>
      </c>
      <c r="AU165" s="139" t="s">
        <v>84</v>
      </c>
      <c r="AY165" s="18" t="s">
        <v>163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8" t="s">
        <v>84</v>
      </c>
      <c r="BK165" s="140">
        <f>ROUND(I165*H165,2)</f>
        <v>0</v>
      </c>
      <c r="BL165" s="18" t="s">
        <v>302</v>
      </c>
      <c r="BM165" s="139" t="s">
        <v>791</v>
      </c>
    </row>
    <row r="166" spans="2:65" s="1" customFormat="1" ht="19.2">
      <c r="B166" s="33"/>
      <c r="D166" s="141" t="s">
        <v>172</v>
      </c>
      <c r="F166" s="142" t="s">
        <v>3932</v>
      </c>
      <c r="I166" s="143"/>
      <c r="L166" s="33"/>
      <c r="M166" s="144"/>
      <c r="T166" s="54"/>
      <c r="AT166" s="18" t="s">
        <v>172</v>
      </c>
      <c r="AU166" s="18" t="s">
        <v>84</v>
      </c>
    </row>
    <row r="167" spans="2:65" s="1" customFormat="1" ht="16.5" customHeight="1">
      <c r="B167" s="33"/>
      <c r="C167" s="128" t="s">
        <v>465</v>
      </c>
      <c r="D167" s="128" t="s">
        <v>165</v>
      </c>
      <c r="E167" s="129" t="s">
        <v>3933</v>
      </c>
      <c r="F167" s="130" t="s">
        <v>3934</v>
      </c>
      <c r="G167" s="131" t="s">
        <v>202</v>
      </c>
      <c r="H167" s="132">
        <v>12</v>
      </c>
      <c r="I167" s="133"/>
      <c r="J167" s="134">
        <f>ROUND(I167*H167,2)</f>
        <v>0</v>
      </c>
      <c r="K167" s="130" t="s">
        <v>3853</v>
      </c>
      <c r="L167" s="33"/>
      <c r="M167" s="135" t="s">
        <v>19</v>
      </c>
      <c r="N167" s="136" t="s">
        <v>47</v>
      </c>
      <c r="P167" s="137">
        <f>O167*H167</f>
        <v>0</v>
      </c>
      <c r="Q167" s="137">
        <v>0</v>
      </c>
      <c r="R167" s="137">
        <f>Q167*H167</f>
        <v>0</v>
      </c>
      <c r="S167" s="137">
        <v>0</v>
      </c>
      <c r="T167" s="138">
        <f>S167*H167</f>
        <v>0</v>
      </c>
      <c r="AR167" s="139" t="s">
        <v>302</v>
      </c>
      <c r="AT167" s="139" t="s">
        <v>165</v>
      </c>
      <c r="AU167" s="139" t="s">
        <v>84</v>
      </c>
      <c r="AY167" s="18" t="s">
        <v>163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8" t="s">
        <v>84</v>
      </c>
      <c r="BK167" s="140">
        <f>ROUND(I167*H167,2)</f>
        <v>0</v>
      </c>
      <c r="BL167" s="18" t="s">
        <v>302</v>
      </c>
      <c r="BM167" s="139" t="s">
        <v>817</v>
      </c>
    </row>
    <row r="168" spans="2:65" s="1" customFormat="1">
      <c r="B168" s="33"/>
      <c r="D168" s="141" t="s">
        <v>172</v>
      </c>
      <c r="F168" s="142" t="s">
        <v>3935</v>
      </c>
      <c r="I168" s="143"/>
      <c r="L168" s="33"/>
      <c r="M168" s="144"/>
      <c r="T168" s="54"/>
      <c r="AT168" s="18" t="s">
        <v>172</v>
      </c>
      <c r="AU168" s="18" t="s">
        <v>84</v>
      </c>
    </row>
    <row r="169" spans="2:65" s="1" customFormat="1" ht="16.5" customHeight="1">
      <c r="B169" s="33"/>
      <c r="C169" s="128" t="s">
        <v>475</v>
      </c>
      <c r="D169" s="128" t="s">
        <v>165</v>
      </c>
      <c r="E169" s="129" t="s">
        <v>3936</v>
      </c>
      <c r="F169" s="130" t="s">
        <v>3937</v>
      </c>
      <c r="G169" s="131" t="s">
        <v>202</v>
      </c>
      <c r="H169" s="132">
        <v>340</v>
      </c>
      <c r="I169" s="133"/>
      <c r="J169" s="134">
        <f>ROUND(I169*H169,2)</f>
        <v>0</v>
      </c>
      <c r="K169" s="130" t="s">
        <v>3853</v>
      </c>
      <c r="L169" s="33"/>
      <c r="M169" s="135" t="s">
        <v>19</v>
      </c>
      <c r="N169" s="136" t="s">
        <v>47</v>
      </c>
      <c r="P169" s="137">
        <f>O169*H169</f>
        <v>0</v>
      </c>
      <c r="Q169" s="137">
        <v>0</v>
      </c>
      <c r="R169" s="137">
        <f>Q169*H169</f>
        <v>0</v>
      </c>
      <c r="S169" s="137">
        <v>0</v>
      </c>
      <c r="T169" s="138">
        <f>S169*H169</f>
        <v>0</v>
      </c>
      <c r="AR169" s="139" t="s">
        <v>302</v>
      </c>
      <c r="AT169" s="139" t="s">
        <v>165</v>
      </c>
      <c r="AU169" s="139" t="s">
        <v>84</v>
      </c>
      <c r="AY169" s="18" t="s">
        <v>163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8" t="s">
        <v>84</v>
      </c>
      <c r="BK169" s="140">
        <f>ROUND(I169*H169,2)</f>
        <v>0</v>
      </c>
      <c r="BL169" s="18" t="s">
        <v>302</v>
      </c>
      <c r="BM169" s="139" t="s">
        <v>836</v>
      </c>
    </row>
    <row r="170" spans="2:65" s="1" customFormat="1">
      <c r="B170" s="33"/>
      <c r="D170" s="141" t="s">
        <v>172</v>
      </c>
      <c r="F170" s="142" t="s">
        <v>3937</v>
      </c>
      <c r="I170" s="143"/>
      <c r="L170" s="33"/>
      <c r="M170" s="144"/>
      <c r="T170" s="54"/>
      <c r="AT170" s="18" t="s">
        <v>172</v>
      </c>
      <c r="AU170" s="18" t="s">
        <v>84</v>
      </c>
    </row>
    <row r="171" spans="2:65" s="1" customFormat="1" ht="21.75" customHeight="1">
      <c r="B171" s="33"/>
      <c r="C171" s="128" t="s">
        <v>486</v>
      </c>
      <c r="D171" s="128" t="s">
        <v>165</v>
      </c>
      <c r="E171" s="129" t="s">
        <v>3938</v>
      </c>
      <c r="F171" s="130" t="s">
        <v>3939</v>
      </c>
      <c r="G171" s="131" t="s">
        <v>202</v>
      </c>
      <c r="H171" s="132">
        <v>340</v>
      </c>
      <c r="I171" s="133"/>
      <c r="J171" s="134">
        <f>ROUND(I171*H171,2)</f>
        <v>0</v>
      </c>
      <c r="K171" s="130" t="s">
        <v>3853</v>
      </c>
      <c r="L171" s="33"/>
      <c r="M171" s="135" t="s">
        <v>19</v>
      </c>
      <c r="N171" s="136" t="s">
        <v>47</v>
      </c>
      <c r="P171" s="137">
        <f>O171*H171</f>
        <v>0</v>
      </c>
      <c r="Q171" s="137">
        <v>0</v>
      </c>
      <c r="R171" s="137">
        <f>Q171*H171</f>
        <v>0</v>
      </c>
      <c r="S171" s="137">
        <v>0</v>
      </c>
      <c r="T171" s="138">
        <f>S171*H171</f>
        <v>0</v>
      </c>
      <c r="AR171" s="139" t="s">
        <v>302</v>
      </c>
      <c r="AT171" s="139" t="s">
        <v>165</v>
      </c>
      <c r="AU171" s="139" t="s">
        <v>84</v>
      </c>
      <c r="AY171" s="18" t="s">
        <v>163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8" t="s">
        <v>84</v>
      </c>
      <c r="BK171" s="140">
        <f>ROUND(I171*H171,2)</f>
        <v>0</v>
      </c>
      <c r="BL171" s="18" t="s">
        <v>302</v>
      </c>
      <c r="BM171" s="139" t="s">
        <v>851</v>
      </c>
    </row>
    <row r="172" spans="2:65" s="1" customFormat="1">
      <c r="B172" s="33"/>
      <c r="D172" s="141" t="s">
        <v>172</v>
      </c>
      <c r="F172" s="142" t="s">
        <v>3939</v>
      </c>
      <c r="I172" s="143"/>
      <c r="L172" s="33"/>
      <c r="M172" s="144"/>
      <c r="T172" s="54"/>
      <c r="AT172" s="18" t="s">
        <v>172</v>
      </c>
      <c r="AU172" s="18" t="s">
        <v>84</v>
      </c>
    </row>
    <row r="173" spans="2:65" s="1" customFormat="1" ht="16.5" customHeight="1">
      <c r="B173" s="33"/>
      <c r="C173" s="128" t="s">
        <v>492</v>
      </c>
      <c r="D173" s="128" t="s">
        <v>165</v>
      </c>
      <c r="E173" s="129" t="s">
        <v>3940</v>
      </c>
      <c r="F173" s="130" t="s">
        <v>3941</v>
      </c>
      <c r="G173" s="131" t="s">
        <v>202</v>
      </c>
      <c r="H173" s="132">
        <v>2</v>
      </c>
      <c r="I173" s="133"/>
      <c r="J173" s="134">
        <f>ROUND(I173*H173,2)</f>
        <v>0</v>
      </c>
      <c r="K173" s="130" t="s">
        <v>3853</v>
      </c>
      <c r="L173" s="33"/>
      <c r="M173" s="135" t="s">
        <v>19</v>
      </c>
      <c r="N173" s="136" t="s">
        <v>47</v>
      </c>
      <c r="P173" s="137">
        <f>O173*H173</f>
        <v>0</v>
      </c>
      <c r="Q173" s="137">
        <v>0</v>
      </c>
      <c r="R173" s="137">
        <f>Q173*H173</f>
        <v>0</v>
      </c>
      <c r="S173" s="137">
        <v>0</v>
      </c>
      <c r="T173" s="138">
        <f>S173*H173</f>
        <v>0</v>
      </c>
      <c r="AR173" s="139" t="s">
        <v>302</v>
      </c>
      <c r="AT173" s="139" t="s">
        <v>165</v>
      </c>
      <c r="AU173" s="139" t="s">
        <v>84</v>
      </c>
      <c r="AY173" s="18" t="s">
        <v>163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8" t="s">
        <v>84</v>
      </c>
      <c r="BK173" s="140">
        <f>ROUND(I173*H173,2)</f>
        <v>0</v>
      </c>
      <c r="BL173" s="18" t="s">
        <v>302</v>
      </c>
      <c r="BM173" s="139" t="s">
        <v>865</v>
      </c>
    </row>
    <row r="174" spans="2:65" s="1" customFormat="1">
      <c r="B174" s="33"/>
      <c r="D174" s="141" t="s">
        <v>172</v>
      </c>
      <c r="F174" s="142" t="s">
        <v>3941</v>
      </c>
      <c r="I174" s="143"/>
      <c r="L174" s="33"/>
      <c r="M174" s="144"/>
      <c r="T174" s="54"/>
      <c r="AT174" s="18" t="s">
        <v>172</v>
      </c>
      <c r="AU174" s="18" t="s">
        <v>84</v>
      </c>
    </row>
    <row r="175" spans="2:65" s="1" customFormat="1" ht="16.5" customHeight="1">
      <c r="B175" s="33"/>
      <c r="C175" s="128" t="s">
        <v>497</v>
      </c>
      <c r="D175" s="128" t="s">
        <v>165</v>
      </c>
      <c r="E175" s="129" t="s">
        <v>3942</v>
      </c>
      <c r="F175" s="130" t="s">
        <v>3943</v>
      </c>
      <c r="G175" s="131" t="s">
        <v>202</v>
      </c>
      <c r="H175" s="132">
        <v>2</v>
      </c>
      <c r="I175" s="133"/>
      <c r="J175" s="134">
        <f>ROUND(I175*H175,2)</f>
        <v>0</v>
      </c>
      <c r="K175" s="130" t="s">
        <v>3853</v>
      </c>
      <c r="L175" s="33"/>
      <c r="M175" s="135" t="s">
        <v>19</v>
      </c>
      <c r="N175" s="136" t="s">
        <v>47</v>
      </c>
      <c r="P175" s="137">
        <f>O175*H175</f>
        <v>0</v>
      </c>
      <c r="Q175" s="137">
        <v>0</v>
      </c>
      <c r="R175" s="137">
        <f>Q175*H175</f>
        <v>0</v>
      </c>
      <c r="S175" s="137">
        <v>0</v>
      </c>
      <c r="T175" s="138">
        <f>S175*H175</f>
        <v>0</v>
      </c>
      <c r="AR175" s="139" t="s">
        <v>302</v>
      </c>
      <c r="AT175" s="139" t="s">
        <v>165</v>
      </c>
      <c r="AU175" s="139" t="s">
        <v>84</v>
      </c>
      <c r="AY175" s="18" t="s">
        <v>163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8" t="s">
        <v>84</v>
      </c>
      <c r="BK175" s="140">
        <f>ROUND(I175*H175,2)</f>
        <v>0</v>
      </c>
      <c r="BL175" s="18" t="s">
        <v>302</v>
      </c>
      <c r="BM175" s="139" t="s">
        <v>882</v>
      </c>
    </row>
    <row r="176" spans="2:65" s="1" customFormat="1">
      <c r="B176" s="33"/>
      <c r="D176" s="141" t="s">
        <v>172</v>
      </c>
      <c r="F176" s="142" t="s">
        <v>3943</v>
      </c>
      <c r="I176" s="143"/>
      <c r="L176" s="33"/>
      <c r="M176" s="144"/>
      <c r="T176" s="54"/>
      <c r="AT176" s="18" t="s">
        <v>172</v>
      </c>
      <c r="AU176" s="18" t="s">
        <v>84</v>
      </c>
    </row>
    <row r="177" spans="2:65" s="1" customFormat="1" ht="16.5" customHeight="1">
      <c r="B177" s="33"/>
      <c r="C177" s="128" t="s">
        <v>505</v>
      </c>
      <c r="D177" s="128" t="s">
        <v>165</v>
      </c>
      <c r="E177" s="129" t="s">
        <v>3944</v>
      </c>
      <c r="F177" s="130" t="s">
        <v>3945</v>
      </c>
      <c r="G177" s="131" t="s">
        <v>202</v>
      </c>
      <c r="H177" s="132">
        <v>2</v>
      </c>
      <c r="I177" s="133"/>
      <c r="J177" s="134">
        <f>ROUND(I177*H177,2)</f>
        <v>0</v>
      </c>
      <c r="K177" s="130" t="s">
        <v>3853</v>
      </c>
      <c r="L177" s="33"/>
      <c r="M177" s="135" t="s">
        <v>19</v>
      </c>
      <c r="N177" s="136" t="s">
        <v>47</v>
      </c>
      <c r="P177" s="137">
        <f>O177*H177</f>
        <v>0</v>
      </c>
      <c r="Q177" s="137">
        <v>0</v>
      </c>
      <c r="R177" s="137">
        <f>Q177*H177</f>
        <v>0</v>
      </c>
      <c r="S177" s="137">
        <v>0</v>
      </c>
      <c r="T177" s="138">
        <f>S177*H177</f>
        <v>0</v>
      </c>
      <c r="AR177" s="139" t="s">
        <v>302</v>
      </c>
      <c r="AT177" s="139" t="s">
        <v>165</v>
      </c>
      <c r="AU177" s="139" t="s">
        <v>84</v>
      </c>
      <c r="AY177" s="18" t="s">
        <v>163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8" t="s">
        <v>84</v>
      </c>
      <c r="BK177" s="140">
        <f>ROUND(I177*H177,2)</f>
        <v>0</v>
      </c>
      <c r="BL177" s="18" t="s">
        <v>302</v>
      </c>
      <c r="BM177" s="139" t="s">
        <v>897</v>
      </c>
    </row>
    <row r="178" spans="2:65" s="1" customFormat="1">
      <c r="B178" s="33"/>
      <c r="D178" s="141" t="s">
        <v>172</v>
      </c>
      <c r="F178" s="142" t="s">
        <v>3945</v>
      </c>
      <c r="I178" s="143"/>
      <c r="L178" s="33"/>
      <c r="M178" s="144"/>
      <c r="T178" s="54"/>
      <c r="AT178" s="18" t="s">
        <v>172</v>
      </c>
      <c r="AU178" s="18" t="s">
        <v>84</v>
      </c>
    </row>
    <row r="179" spans="2:65" s="11" customFormat="1" ht="25.95" customHeight="1">
      <c r="B179" s="116"/>
      <c r="D179" s="117" t="s">
        <v>75</v>
      </c>
      <c r="E179" s="118" t="s">
        <v>3946</v>
      </c>
      <c r="F179" s="118" t="s">
        <v>3947</v>
      </c>
      <c r="I179" s="119"/>
      <c r="J179" s="120">
        <f>BK179</f>
        <v>0</v>
      </c>
      <c r="L179" s="116"/>
      <c r="M179" s="121"/>
      <c r="P179" s="122">
        <f>SUM(P180:P253)</f>
        <v>0</v>
      </c>
      <c r="R179" s="122">
        <f>SUM(R180:R253)</f>
        <v>0</v>
      </c>
      <c r="T179" s="123">
        <f>SUM(T180:T253)</f>
        <v>0</v>
      </c>
      <c r="AR179" s="117" t="s">
        <v>86</v>
      </c>
      <c r="AT179" s="124" t="s">
        <v>75</v>
      </c>
      <c r="AU179" s="124" t="s">
        <v>76</v>
      </c>
      <c r="AY179" s="117" t="s">
        <v>163</v>
      </c>
      <c r="BK179" s="125">
        <f>SUM(BK180:BK253)</f>
        <v>0</v>
      </c>
    </row>
    <row r="180" spans="2:65" s="1" customFormat="1" ht="16.5" customHeight="1">
      <c r="B180" s="33"/>
      <c r="C180" s="128" t="s">
        <v>514</v>
      </c>
      <c r="D180" s="128" t="s">
        <v>165</v>
      </c>
      <c r="E180" s="129" t="s">
        <v>3948</v>
      </c>
      <c r="F180" s="130" t="s">
        <v>3949</v>
      </c>
      <c r="G180" s="131" t="s">
        <v>3807</v>
      </c>
      <c r="H180" s="132">
        <v>2</v>
      </c>
      <c r="I180" s="133"/>
      <c r="J180" s="134">
        <f>ROUND(I180*H180,2)</f>
        <v>0</v>
      </c>
      <c r="K180" s="130" t="s">
        <v>3853</v>
      </c>
      <c r="L180" s="33"/>
      <c r="M180" s="135" t="s">
        <v>19</v>
      </c>
      <c r="N180" s="136" t="s">
        <v>47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AR180" s="139" t="s">
        <v>302</v>
      </c>
      <c r="AT180" s="139" t="s">
        <v>165</v>
      </c>
      <c r="AU180" s="139" t="s">
        <v>84</v>
      </c>
      <c r="AY180" s="18" t="s">
        <v>163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8" t="s">
        <v>84</v>
      </c>
      <c r="BK180" s="140">
        <f>ROUND(I180*H180,2)</f>
        <v>0</v>
      </c>
      <c r="BL180" s="18" t="s">
        <v>302</v>
      </c>
      <c r="BM180" s="139" t="s">
        <v>971</v>
      </c>
    </row>
    <row r="181" spans="2:65" s="1" customFormat="1">
      <c r="B181" s="33"/>
      <c r="D181" s="141" t="s">
        <v>172</v>
      </c>
      <c r="F181" s="142" t="s">
        <v>3949</v>
      </c>
      <c r="I181" s="143"/>
      <c r="L181" s="33"/>
      <c r="M181" s="144"/>
      <c r="T181" s="54"/>
      <c r="AT181" s="18" t="s">
        <v>172</v>
      </c>
      <c r="AU181" s="18" t="s">
        <v>84</v>
      </c>
    </row>
    <row r="182" spans="2:65" s="1" customFormat="1" ht="21.75" customHeight="1">
      <c r="B182" s="33"/>
      <c r="C182" s="128" t="s">
        <v>521</v>
      </c>
      <c r="D182" s="128" t="s">
        <v>165</v>
      </c>
      <c r="E182" s="129" t="s">
        <v>3950</v>
      </c>
      <c r="F182" s="130" t="s">
        <v>3951</v>
      </c>
      <c r="G182" s="131" t="s">
        <v>168</v>
      </c>
      <c r="H182" s="132">
        <v>2</v>
      </c>
      <c r="I182" s="133"/>
      <c r="J182" s="134">
        <f>ROUND(I182*H182,2)</f>
        <v>0</v>
      </c>
      <c r="K182" s="130" t="s">
        <v>3853</v>
      </c>
      <c r="L182" s="33"/>
      <c r="M182" s="135" t="s">
        <v>19</v>
      </c>
      <c r="N182" s="136" t="s">
        <v>47</v>
      </c>
      <c r="P182" s="137">
        <f>O182*H182</f>
        <v>0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302</v>
      </c>
      <c r="AT182" s="139" t="s">
        <v>165</v>
      </c>
      <c r="AU182" s="139" t="s">
        <v>84</v>
      </c>
      <c r="AY182" s="18" t="s">
        <v>163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8" t="s">
        <v>84</v>
      </c>
      <c r="BK182" s="140">
        <f>ROUND(I182*H182,2)</f>
        <v>0</v>
      </c>
      <c r="BL182" s="18" t="s">
        <v>302</v>
      </c>
      <c r="BM182" s="139" t="s">
        <v>985</v>
      </c>
    </row>
    <row r="183" spans="2:65" s="1" customFormat="1">
      <c r="B183" s="33"/>
      <c r="D183" s="141" t="s">
        <v>172</v>
      </c>
      <c r="F183" s="142" t="s">
        <v>3951</v>
      </c>
      <c r="I183" s="143"/>
      <c r="L183" s="33"/>
      <c r="M183" s="144"/>
      <c r="T183" s="54"/>
      <c r="AT183" s="18" t="s">
        <v>172</v>
      </c>
      <c r="AU183" s="18" t="s">
        <v>84</v>
      </c>
    </row>
    <row r="184" spans="2:65" s="1" customFormat="1" ht="16.5" customHeight="1">
      <c r="B184" s="33"/>
      <c r="C184" s="128" t="s">
        <v>530</v>
      </c>
      <c r="D184" s="128" t="s">
        <v>165</v>
      </c>
      <c r="E184" s="129" t="s">
        <v>3952</v>
      </c>
      <c r="F184" s="130" t="s">
        <v>3953</v>
      </c>
      <c r="G184" s="131" t="s">
        <v>3807</v>
      </c>
      <c r="H184" s="132">
        <v>1</v>
      </c>
      <c r="I184" s="133"/>
      <c r="J184" s="134">
        <f>ROUND(I184*H184,2)</f>
        <v>0</v>
      </c>
      <c r="K184" s="130" t="s">
        <v>3853</v>
      </c>
      <c r="L184" s="33"/>
      <c r="M184" s="135" t="s">
        <v>19</v>
      </c>
      <c r="N184" s="136" t="s">
        <v>47</v>
      </c>
      <c r="P184" s="137">
        <f>O184*H184</f>
        <v>0</v>
      </c>
      <c r="Q184" s="137">
        <v>0</v>
      </c>
      <c r="R184" s="137">
        <f>Q184*H184</f>
        <v>0</v>
      </c>
      <c r="S184" s="137">
        <v>0</v>
      </c>
      <c r="T184" s="138">
        <f>S184*H184</f>
        <v>0</v>
      </c>
      <c r="AR184" s="139" t="s">
        <v>302</v>
      </c>
      <c r="AT184" s="139" t="s">
        <v>165</v>
      </c>
      <c r="AU184" s="139" t="s">
        <v>84</v>
      </c>
      <c r="AY184" s="18" t="s">
        <v>163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8" t="s">
        <v>84</v>
      </c>
      <c r="BK184" s="140">
        <f>ROUND(I184*H184,2)</f>
        <v>0</v>
      </c>
      <c r="BL184" s="18" t="s">
        <v>302</v>
      </c>
      <c r="BM184" s="139" t="s">
        <v>1009</v>
      </c>
    </row>
    <row r="185" spans="2:65" s="1" customFormat="1">
      <c r="B185" s="33"/>
      <c r="D185" s="141" t="s">
        <v>172</v>
      </c>
      <c r="F185" s="142" t="s">
        <v>3953</v>
      </c>
      <c r="I185" s="143"/>
      <c r="L185" s="33"/>
      <c r="M185" s="144"/>
      <c r="T185" s="54"/>
      <c r="AT185" s="18" t="s">
        <v>172</v>
      </c>
      <c r="AU185" s="18" t="s">
        <v>84</v>
      </c>
    </row>
    <row r="186" spans="2:65" s="1" customFormat="1" ht="16.5" customHeight="1">
      <c r="B186" s="33"/>
      <c r="C186" s="128" t="s">
        <v>539</v>
      </c>
      <c r="D186" s="128" t="s">
        <v>165</v>
      </c>
      <c r="E186" s="129" t="s">
        <v>3954</v>
      </c>
      <c r="F186" s="130" t="s">
        <v>3955</v>
      </c>
      <c r="G186" s="131" t="s">
        <v>2159</v>
      </c>
      <c r="H186" s="132">
        <v>11</v>
      </c>
      <c r="I186" s="133"/>
      <c r="J186" s="134">
        <f>ROUND(I186*H186,2)</f>
        <v>0</v>
      </c>
      <c r="K186" s="130" t="s">
        <v>3853</v>
      </c>
      <c r="L186" s="33"/>
      <c r="M186" s="135" t="s">
        <v>19</v>
      </c>
      <c r="N186" s="136" t="s">
        <v>47</v>
      </c>
      <c r="P186" s="137">
        <f>O186*H186</f>
        <v>0</v>
      </c>
      <c r="Q186" s="137">
        <v>0</v>
      </c>
      <c r="R186" s="137">
        <f>Q186*H186</f>
        <v>0</v>
      </c>
      <c r="S186" s="137">
        <v>0</v>
      </c>
      <c r="T186" s="138">
        <f>S186*H186</f>
        <v>0</v>
      </c>
      <c r="AR186" s="139" t="s">
        <v>302</v>
      </c>
      <c r="AT186" s="139" t="s">
        <v>165</v>
      </c>
      <c r="AU186" s="139" t="s">
        <v>84</v>
      </c>
      <c r="AY186" s="18" t="s">
        <v>163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8" t="s">
        <v>84</v>
      </c>
      <c r="BK186" s="140">
        <f>ROUND(I186*H186,2)</f>
        <v>0</v>
      </c>
      <c r="BL186" s="18" t="s">
        <v>302</v>
      </c>
      <c r="BM186" s="139" t="s">
        <v>1035</v>
      </c>
    </row>
    <row r="187" spans="2:65" s="1" customFormat="1">
      <c r="B187" s="33"/>
      <c r="D187" s="141" t="s">
        <v>172</v>
      </c>
      <c r="F187" s="142" t="s">
        <v>3955</v>
      </c>
      <c r="I187" s="143"/>
      <c r="L187" s="33"/>
      <c r="M187" s="144"/>
      <c r="T187" s="54"/>
      <c r="AT187" s="18" t="s">
        <v>172</v>
      </c>
      <c r="AU187" s="18" t="s">
        <v>84</v>
      </c>
    </row>
    <row r="188" spans="2:65" s="1" customFormat="1" ht="16.5" customHeight="1">
      <c r="B188" s="33"/>
      <c r="C188" s="128" t="s">
        <v>548</v>
      </c>
      <c r="D188" s="128" t="s">
        <v>165</v>
      </c>
      <c r="E188" s="129" t="s">
        <v>3956</v>
      </c>
      <c r="F188" s="130" t="s">
        <v>3957</v>
      </c>
      <c r="G188" s="131" t="s">
        <v>2159</v>
      </c>
      <c r="H188" s="132">
        <v>11</v>
      </c>
      <c r="I188" s="133"/>
      <c r="J188" s="134">
        <f>ROUND(I188*H188,2)</f>
        <v>0</v>
      </c>
      <c r="K188" s="130" t="s">
        <v>3853</v>
      </c>
      <c r="L188" s="33"/>
      <c r="M188" s="135" t="s">
        <v>19</v>
      </c>
      <c r="N188" s="136" t="s">
        <v>47</v>
      </c>
      <c r="P188" s="137">
        <f>O188*H188</f>
        <v>0</v>
      </c>
      <c r="Q188" s="137">
        <v>0</v>
      </c>
      <c r="R188" s="137">
        <f>Q188*H188</f>
        <v>0</v>
      </c>
      <c r="S188" s="137">
        <v>0</v>
      </c>
      <c r="T188" s="138">
        <f>S188*H188</f>
        <v>0</v>
      </c>
      <c r="AR188" s="139" t="s">
        <v>302</v>
      </c>
      <c r="AT188" s="139" t="s">
        <v>165</v>
      </c>
      <c r="AU188" s="139" t="s">
        <v>84</v>
      </c>
      <c r="AY188" s="18" t="s">
        <v>163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8" t="s">
        <v>84</v>
      </c>
      <c r="BK188" s="140">
        <f>ROUND(I188*H188,2)</f>
        <v>0</v>
      </c>
      <c r="BL188" s="18" t="s">
        <v>302</v>
      </c>
      <c r="BM188" s="139" t="s">
        <v>1085</v>
      </c>
    </row>
    <row r="189" spans="2:65" s="1" customFormat="1">
      <c r="B189" s="33"/>
      <c r="D189" s="141" t="s">
        <v>172</v>
      </c>
      <c r="F189" s="142" t="s">
        <v>3957</v>
      </c>
      <c r="I189" s="143"/>
      <c r="L189" s="33"/>
      <c r="M189" s="144"/>
      <c r="T189" s="54"/>
      <c r="AT189" s="18" t="s">
        <v>172</v>
      </c>
      <c r="AU189" s="18" t="s">
        <v>84</v>
      </c>
    </row>
    <row r="190" spans="2:65" s="1" customFormat="1" ht="16.5" customHeight="1">
      <c r="B190" s="33"/>
      <c r="C190" s="128" t="s">
        <v>561</v>
      </c>
      <c r="D190" s="128" t="s">
        <v>165</v>
      </c>
      <c r="E190" s="129" t="s">
        <v>3958</v>
      </c>
      <c r="F190" s="130" t="s">
        <v>3959</v>
      </c>
      <c r="G190" s="131" t="s">
        <v>3807</v>
      </c>
      <c r="H190" s="132">
        <v>2</v>
      </c>
      <c r="I190" s="133"/>
      <c r="J190" s="134">
        <f>ROUND(I190*H190,2)</f>
        <v>0</v>
      </c>
      <c r="K190" s="130" t="s">
        <v>3853</v>
      </c>
      <c r="L190" s="33"/>
      <c r="M190" s="135" t="s">
        <v>19</v>
      </c>
      <c r="N190" s="136" t="s">
        <v>47</v>
      </c>
      <c r="P190" s="137">
        <f>O190*H190</f>
        <v>0</v>
      </c>
      <c r="Q190" s="137">
        <v>0</v>
      </c>
      <c r="R190" s="137">
        <f>Q190*H190</f>
        <v>0</v>
      </c>
      <c r="S190" s="137">
        <v>0</v>
      </c>
      <c r="T190" s="138">
        <f>S190*H190</f>
        <v>0</v>
      </c>
      <c r="AR190" s="139" t="s">
        <v>302</v>
      </c>
      <c r="AT190" s="139" t="s">
        <v>165</v>
      </c>
      <c r="AU190" s="139" t="s">
        <v>84</v>
      </c>
      <c r="AY190" s="18" t="s">
        <v>163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8" t="s">
        <v>84</v>
      </c>
      <c r="BK190" s="140">
        <f>ROUND(I190*H190,2)</f>
        <v>0</v>
      </c>
      <c r="BL190" s="18" t="s">
        <v>302</v>
      </c>
      <c r="BM190" s="139" t="s">
        <v>1125</v>
      </c>
    </row>
    <row r="191" spans="2:65" s="1" customFormat="1">
      <c r="B191" s="33"/>
      <c r="D191" s="141" t="s">
        <v>172</v>
      </c>
      <c r="F191" s="142" t="s">
        <v>3959</v>
      </c>
      <c r="I191" s="143"/>
      <c r="L191" s="33"/>
      <c r="M191" s="144"/>
      <c r="T191" s="54"/>
      <c r="AT191" s="18" t="s">
        <v>172</v>
      </c>
      <c r="AU191" s="18" t="s">
        <v>84</v>
      </c>
    </row>
    <row r="192" spans="2:65" s="1" customFormat="1" ht="16.5" customHeight="1">
      <c r="B192" s="33"/>
      <c r="C192" s="128" t="s">
        <v>570</v>
      </c>
      <c r="D192" s="128" t="s">
        <v>165</v>
      </c>
      <c r="E192" s="129" t="s">
        <v>3960</v>
      </c>
      <c r="F192" s="130" t="s">
        <v>3961</v>
      </c>
      <c r="G192" s="131" t="s">
        <v>3807</v>
      </c>
      <c r="H192" s="132">
        <v>2</v>
      </c>
      <c r="I192" s="133"/>
      <c r="J192" s="134">
        <f>ROUND(I192*H192,2)</f>
        <v>0</v>
      </c>
      <c r="K192" s="130" t="s">
        <v>3853</v>
      </c>
      <c r="L192" s="33"/>
      <c r="M192" s="135" t="s">
        <v>19</v>
      </c>
      <c r="N192" s="136" t="s">
        <v>47</v>
      </c>
      <c r="P192" s="137">
        <f>O192*H192</f>
        <v>0</v>
      </c>
      <c r="Q192" s="137">
        <v>0</v>
      </c>
      <c r="R192" s="137">
        <f>Q192*H192</f>
        <v>0</v>
      </c>
      <c r="S192" s="137">
        <v>0</v>
      </c>
      <c r="T192" s="138">
        <f>S192*H192</f>
        <v>0</v>
      </c>
      <c r="AR192" s="139" t="s">
        <v>302</v>
      </c>
      <c r="AT192" s="139" t="s">
        <v>165</v>
      </c>
      <c r="AU192" s="139" t="s">
        <v>84</v>
      </c>
      <c r="AY192" s="18" t="s">
        <v>163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8" t="s">
        <v>84</v>
      </c>
      <c r="BK192" s="140">
        <f>ROUND(I192*H192,2)</f>
        <v>0</v>
      </c>
      <c r="BL192" s="18" t="s">
        <v>302</v>
      </c>
      <c r="BM192" s="139" t="s">
        <v>1138</v>
      </c>
    </row>
    <row r="193" spans="2:65" s="1" customFormat="1">
      <c r="B193" s="33"/>
      <c r="D193" s="141" t="s">
        <v>172</v>
      </c>
      <c r="F193" s="142" t="s">
        <v>3961</v>
      </c>
      <c r="I193" s="143"/>
      <c r="L193" s="33"/>
      <c r="M193" s="144"/>
      <c r="T193" s="54"/>
      <c r="AT193" s="18" t="s">
        <v>172</v>
      </c>
      <c r="AU193" s="18" t="s">
        <v>84</v>
      </c>
    </row>
    <row r="194" spans="2:65" s="1" customFormat="1" ht="16.5" customHeight="1">
      <c r="B194" s="33"/>
      <c r="C194" s="128" t="s">
        <v>577</v>
      </c>
      <c r="D194" s="128" t="s">
        <v>165</v>
      </c>
      <c r="E194" s="129" t="s">
        <v>3962</v>
      </c>
      <c r="F194" s="130" t="s">
        <v>3963</v>
      </c>
      <c r="G194" s="131" t="s">
        <v>3807</v>
      </c>
      <c r="H194" s="132">
        <v>2</v>
      </c>
      <c r="I194" s="133"/>
      <c r="J194" s="134">
        <f>ROUND(I194*H194,2)</f>
        <v>0</v>
      </c>
      <c r="K194" s="130" t="s">
        <v>3853</v>
      </c>
      <c r="L194" s="33"/>
      <c r="M194" s="135" t="s">
        <v>19</v>
      </c>
      <c r="N194" s="136" t="s">
        <v>47</v>
      </c>
      <c r="P194" s="137">
        <f>O194*H194</f>
        <v>0</v>
      </c>
      <c r="Q194" s="137">
        <v>0</v>
      </c>
      <c r="R194" s="137">
        <f>Q194*H194</f>
        <v>0</v>
      </c>
      <c r="S194" s="137">
        <v>0</v>
      </c>
      <c r="T194" s="138">
        <f>S194*H194</f>
        <v>0</v>
      </c>
      <c r="AR194" s="139" t="s">
        <v>302</v>
      </c>
      <c r="AT194" s="139" t="s">
        <v>165</v>
      </c>
      <c r="AU194" s="139" t="s">
        <v>84</v>
      </c>
      <c r="AY194" s="18" t="s">
        <v>163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8" t="s">
        <v>84</v>
      </c>
      <c r="BK194" s="140">
        <f>ROUND(I194*H194,2)</f>
        <v>0</v>
      </c>
      <c r="BL194" s="18" t="s">
        <v>302</v>
      </c>
      <c r="BM194" s="139" t="s">
        <v>1150</v>
      </c>
    </row>
    <row r="195" spans="2:65" s="1" customFormat="1">
      <c r="B195" s="33"/>
      <c r="D195" s="141" t="s">
        <v>172</v>
      </c>
      <c r="F195" s="142" t="s">
        <v>3963</v>
      </c>
      <c r="I195" s="143"/>
      <c r="L195" s="33"/>
      <c r="M195" s="144"/>
      <c r="T195" s="54"/>
      <c r="AT195" s="18" t="s">
        <v>172</v>
      </c>
      <c r="AU195" s="18" t="s">
        <v>84</v>
      </c>
    </row>
    <row r="196" spans="2:65" s="1" customFormat="1" ht="16.5" customHeight="1">
      <c r="B196" s="33"/>
      <c r="C196" s="128" t="s">
        <v>586</v>
      </c>
      <c r="D196" s="128" t="s">
        <v>165</v>
      </c>
      <c r="E196" s="129" t="s">
        <v>3964</v>
      </c>
      <c r="F196" s="130" t="s">
        <v>3965</v>
      </c>
      <c r="G196" s="131" t="s">
        <v>3807</v>
      </c>
      <c r="H196" s="132">
        <v>3</v>
      </c>
      <c r="I196" s="133"/>
      <c r="J196" s="134">
        <f>ROUND(I196*H196,2)</f>
        <v>0</v>
      </c>
      <c r="K196" s="130" t="s">
        <v>3853</v>
      </c>
      <c r="L196" s="33"/>
      <c r="M196" s="135" t="s">
        <v>19</v>
      </c>
      <c r="N196" s="136" t="s">
        <v>47</v>
      </c>
      <c r="P196" s="137">
        <f>O196*H196</f>
        <v>0</v>
      </c>
      <c r="Q196" s="137">
        <v>0</v>
      </c>
      <c r="R196" s="137">
        <f>Q196*H196</f>
        <v>0</v>
      </c>
      <c r="S196" s="137">
        <v>0</v>
      </c>
      <c r="T196" s="138">
        <f>S196*H196</f>
        <v>0</v>
      </c>
      <c r="AR196" s="139" t="s">
        <v>302</v>
      </c>
      <c r="AT196" s="139" t="s">
        <v>165</v>
      </c>
      <c r="AU196" s="139" t="s">
        <v>84</v>
      </c>
      <c r="AY196" s="18" t="s">
        <v>163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8" t="s">
        <v>84</v>
      </c>
      <c r="BK196" s="140">
        <f>ROUND(I196*H196,2)</f>
        <v>0</v>
      </c>
      <c r="BL196" s="18" t="s">
        <v>302</v>
      </c>
      <c r="BM196" s="139" t="s">
        <v>1161</v>
      </c>
    </row>
    <row r="197" spans="2:65" s="1" customFormat="1">
      <c r="B197" s="33"/>
      <c r="D197" s="141" t="s">
        <v>172</v>
      </c>
      <c r="F197" s="142" t="s">
        <v>3965</v>
      </c>
      <c r="I197" s="143"/>
      <c r="L197" s="33"/>
      <c r="M197" s="144"/>
      <c r="T197" s="54"/>
      <c r="AT197" s="18" t="s">
        <v>172</v>
      </c>
      <c r="AU197" s="18" t="s">
        <v>84</v>
      </c>
    </row>
    <row r="198" spans="2:65" s="1" customFormat="1" ht="21.75" customHeight="1">
      <c r="B198" s="33"/>
      <c r="C198" s="128" t="s">
        <v>597</v>
      </c>
      <c r="D198" s="128" t="s">
        <v>165</v>
      </c>
      <c r="E198" s="129" t="s">
        <v>3966</v>
      </c>
      <c r="F198" s="130" t="s">
        <v>3967</v>
      </c>
      <c r="G198" s="131" t="s">
        <v>3807</v>
      </c>
      <c r="H198" s="132">
        <v>12</v>
      </c>
      <c r="I198" s="133"/>
      <c r="J198" s="134">
        <f>ROUND(I198*H198,2)</f>
        <v>0</v>
      </c>
      <c r="K198" s="130" t="s">
        <v>3853</v>
      </c>
      <c r="L198" s="33"/>
      <c r="M198" s="135" t="s">
        <v>19</v>
      </c>
      <c r="N198" s="136" t="s">
        <v>47</v>
      </c>
      <c r="P198" s="137">
        <f>O198*H198</f>
        <v>0</v>
      </c>
      <c r="Q198" s="137">
        <v>0</v>
      </c>
      <c r="R198" s="137">
        <f>Q198*H198</f>
        <v>0</v>
      </c>
      <c r="S198" s="137">
        <v>0</v>
      </c>
      <c r="T198" s="138">
        <f>S198*H198</f>
        <v>0</v>
      </c>
      <c r="AR198" s="139" t="s">
        <v>302</v>
      </c>
      <c r="AT198" s="139" t="s">
        <v>165</v>
      </c>
      <c r="AU198" s="139" t="s">
        <v>84</v>
      </c>
      <c r="AY198" s="18" t="s">
        <v>163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8" t="s">
        <v>84</v>
      </c>
      <c r="BK198" s="140">
        <f>ROUND(I198*H198,2)</f>
        <v>0</v>
      </c>
      <c r="BL198" s="18" t="s">
        <v>302</v>
      </c>
      <c r="BM198" s="139" t="s">
        <v>1177</v>
      </c>
    </row>
    <row r="199" spans="2:65" s="1" customFormat="1">
      <c r="B199" s="33"/>
      <c r="D199" s="141" t="s">
        <v>172</v>
      </c>
      <c r="F199" s="142" t="s">
        <v>3967</v>
      </c>
      <c r="I199" s="143"/>
      <c r="L199" s="33"/>
      <c r="M199" s="144"/>
      <c r="T199" s="54"/>
      <c r="AT199" s="18" t="s">
        <v>172</v>
      </c>
      <c r="AU199" s="18" t="s">
        <v>84</v>
      </c>
    </row>
    <row r="200" spans="2:65" s="1" customFormat="1" ht="16.5" customHeight="1">
      <c r="B200" s="33"/>
      <c r="C200" s="128" t="s">
        <v>612</v>
      </c>
      <c r="D200" s="128" t="s">
        <v>165</v>
      </c>
      <c r="E200" s="129" t="s">
        <v>3968</v>
      </c>
      <c r="F200" s="130" t="s">
        <v>3969</v>
      </c>
      <c r="G200" s="131" t="s">
        <v>3807</v>
      </c>
      <c r="H200" s="132">
        <v>1</v>
      </c>
      <c r="I200" s="133"/>
      <c r="J200" s="134">
        <f>ROUND(I200*H200,2)</f>
        <v>0</v>
      </c>
      <c r="K200" s="130" t="s">
        <v>3853</v>
      </c>
      <c r="L200" s="33"/>
      <c r="M200" s="135" t="s">
        <v>19</v>
      </c>
      <c r="N200" s="136" t="s">
        <v>47</v>
      </c>
      <c r="P200" s="137">
        <f>O200*H200</f>
        <v>0</v>
      </c>
      <c r="Q200" s="137">
        <v>0</v>
      </c>
      <c r="R200" s="137">
        <f>Q200*H200</f>
        <v>0</v>
      </c>
      <c r="S200" s="137">
        <v>0</v>
      </c>
      <c r="T200" s="138">
        <f>S200*H200</f>
        <v>0</v>
      </c>
      <c r="AR200" s="139" t="s">
        <v>302</v>
      </c>
      <c r="AT200" s="139" t="s">
        <v>165</v>
      </c>
      <c r="AU200" s="139" t="s">
        <v>84</v>
      </c>
      <c r="AY200" s="18" t="s">
        <v>163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8" t="s">
        <v>84</v>
      </c>
      <c r="BK200" s="140">
        <f>ROUND(I200*H200,2)</f>
        <v>0</v>
      </c>
      <c r="BL200" s="18" t="s">
        <v>302</v>
      </c>
      <c r="BM200" s="139" t="s">
        <v>1196</v>
      </c>
    </row>
    <row r="201" spans="2:65" s="1" customFormat="1">
      <c r="B201" s="33"/>
      <c r="D201" s="141" t="s">
        <v>172</v>
      </c>
      <c r="F201" s="142" t="s">
        <v>3969</v>
      </c>
      <c r="I201" s="143"/>
      <c r="L201" s="33"/>
      <c r="M201" s="144"/>
      <c r="T201" s="54"/>
      <c r="AT201" s="18" t="s">
        <v>172</v>
      </c>
      <c r="AU201" s="18" t="s">
        <v>84</v>
      </c>
    </row>
    <row r="202" spans="2:65" s="1" customFormat="1" ht="16.5" customHeight="1">
      <c r="B202" s="33"/>
      <c r="C202" s="128" t="s">
        <v>621</v>
      </c>
      <c r="D202" s="128" t="s">
        <v>165</v>
      </c>
      <c r="E202" s="129" t="s">
        <v>3970</v>
      </c>
      <c r="F202" s="130" t="s">
        <v>3971</v>
      </c>
      <c r="G202" s="131" t="s">
        <v>3807</v>
      </c>
      <c r="H202" s="132">
        <v>2</v>
      </c>
      <c r="I202" s="133"/>
      <c r="J202" s="134">
        <f>ROUND(I202*H202,2)</f>
        <v>0</v>
      </c>
      <c r="K202" s="130" t="s">
        <v>3853</v>
      </c>
      <c r="L202" s="33"/>
      <c r="M202" s="135" t="s">
        <v>19</v>
      </c>
      <c r="N202" s="136" t="s">
        <v>47</v>
      </c>
      <c r="P202" s="137">
        <f>O202*H202</f>
        <v>0</v>
      </c>
      <c r="Q202" s="137">
        <v>0</v>
      </c>
      <c r="R202" s="137">
        <f>Q202*H202</f>
        <v>0</v>
      </c>
      <c r="S202" s="137">
        <v>0</v>
      </c>
      <c r="T202" s="138">
        <f>S202*H202</f>
        <v>0</v>
      </c>
      <c r="AR202" s="139" t="s">
        <v>302</v>
      </c>
      <c r="AT202" s="139" t="s">
        <v>165</v>
      </c>
      <c r="AU202" s="139" t="s">
        <v>84</v>
      </c>
      <c r="AY202" s="18" t="s">
        <v>163</v>
      </c>
      <c r="BE202" s="140">
        <f>IF(N202="základní",J202,0)</f>
        <v>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8" t="s">
        <v>84</v>
      </c>
      <c r="BK202" s="140">
        <f>ROUND(I202*H202,2)</f>
        <v>0</v>
      </c>
      <c r="BL202" s="18" t="s">
        <v>302</v>
      </c>
      <c r="BM202" s="139" t="s">
        <v>1207</v>
      </c>
    </row>
    <row r="203" spans="2:65" s="1" customFormat="1">
      <c r="B203" s="33"/>
      <c r="D203" s="141" t="s">
        <v>172</v>
      </c>
      <c r="F203" s="142" t="s">
        <v>3971</v>
      </c>
      <c r="I203" s="143"/>
      <c r="L203" s="33"/>
      <c r="M203" s="144"/>
      <c r="T203" s="54"/>
      <c r="AT203" s="18" t="s">
        <v>172</v>
      </c>
      <c r="AU203" s="18" t="s">
        <v>84</v>
      </c>
    </row>
    <row r="204" spans="2:65" s="1" customFormat="1" ht="16.5" customHeight="1">
      <c r="B204" s="33"/>
      <c r="C204" s="128" t="s">
        <v>631</v>
      </c>
      <c r="D204" s="128" t="s">
        <v>165</v>
      </c>
      <c r="E204" s="129" t="s">
        <v>3972</v>
      </c>
      <c r="F204" s="130" t="s">
        <v>3973</v>
      </c>
      <c r="G204" s="131" t="s">
        <v>3807</v>
      </c>
      <c r="H204" s="132">
        <v>2</v>
      </c>
      <c r="I204" s="133"/>
      <c r="J204" s="134">
        <f>ROUND(I204*H204,2)</f>
        <v>0</v>
      </c>
      <c r="K204" s="130" t="s">
        <v>3853</v>
      </c>
      <c r="L204" s="33"/>
      <c r="M204" s="135" t="s">
        <v>19</v>
      </c>
      <c r="N204" s="136" t="s">
        <v>47</v>
      </c>
      <c r="P204" s="137">
        <f>O204*H204</f>
        <v>0</v>
      </c>
      <c r="Q204" s="137">
        <v>0</v>
      </c>
      <c r="R204" s="137">
        <f>Q204*H204</f>
        <v>0</v>
      </c>
      <c r="S204" s="137">
        <v>0</v>
      </c>
      <c r="T204" s="138">
        <f>S204*H204</f>
        <v>0</v>
      </c>
      <c r="AR204" s="139" t="s">
        <v>302</v>
      </c>
      <c r="AT204" s="139" t="s">
        <v>165</v>
      </c>
      <c r="AU204" s="139" t="s">
        <v>84</v>
      </c>
      <c r="AY204" s="18" t="s">
        <v>163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8" t="s">
        <v>84</v>
      </c>
      <c r="BK204" s="140">
        <f>ROUND(I204*H204,2)</f>
        <v>0</v>
      </c>
      <c r="BL204" s="18" t="s">
        <v>302</v>
      </c>
      <c r="BM204" s="139" t="s">
        <v>1245</v>
      </c>
    </row>
    <row r="205" spans="2:65" s="1" customFormat="1">
      <c r="B205" s="33"/>
      <c r="D205" s="141" t="s">
        <v>172</v>
      </c>
      <c r="F205" s="142" t="s">
        <v>3973</v>
      </c>
      <c r="I205" s="143"/>
      <c r="L205" s="33"/>
      <c r="M205" s="144"/>
      <c r="T205" s="54"/>
      <c r="AT205" s="18" t="s">
        <v>172</v>
      </c>
      <c r="AU205" s="18" t="s">
        <v>84</v>
      </c>
    </row>
    <row r="206" spans="2:65" s="1" customFormat="1" ht="21.75" customHeight="1">
      <c r="B206" s="33"/>
      <c r="C206" s="128" t="s">
        <v>641</v>
      </c>
      <c r="D206" s="128" t="s">
        <v>165</v>
      </c>
      <c r="E206" s="129" t="s">
        <v>3974</v>
      </c>
      <c r="F206" s="130" t="s">
        <v>3975</v>
      </c>
      <c r="G206" s="131" t="s">
        <v>168</v>
      </c>
      <c r="H206" s="132">
        <v>16</v>
      </c>
      <c r="I206" s="133"/>
      <c r="J206" s="134">
        <f>ROUND(I206*H206,2)</f>
        <v>0</v>
      </c>
      <c r="K206" s="130" t="s">
        <v>3853</v>
      </c>
      <c r="L206" s="33"/>
      <c r="M206" s="135" t="s">
        <v>19</v>
      </c>
      <c r="N206" s="136" t="s">
        <v>47</v>
      </c>
      <c r="P206" s="137">
        <f>O206*H206</f>
        <v>0</v>
      </c>
      <c r="Q206" s="137">
        <v>0</v>
      </c>
      <c r="R206" s="137">
        <f>Q206*H206</f>
        <v>0</v>
      </c>
      <c r="S206" s="137">
        <v>0</v>
      </c>
      <c r="T206" s="138">
        <f>S206*H206</f>
        <v>0</v>
      </c>
      <c r="AR206" s="139" t="s">
        <v>302</v>
      </c>
      <c r="AT206" s="139" t="s">
        <v>165</v>
      </c>
      <c r="AU206" s="139" t="s">
        <v>84</v>
      </c>
      <c r="AY206" s="18" t="s">
        <v>163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8" t="s">
        <v>84</v>
      </c>
      <c r="BK206" s="140">
        <f>ROUND(I206*H206,2)</f>
        <v>0</v>
      </c>
      <c r="BL206" s="18" t="s">
        <v>302</v>
      </c>
      <c r="BM206" s="139" t="s">
        <v>1267</v>
      </c>
    </row>
    <row r="207" spans="2:65" s="1" customFormat="1">
      <c r="B207" s="33"/>
      <c r="D207" s="141" t="s">
        <v>172</v>
      </c>
      <c r="F207" s="142" t="s">
        <v>3975</v>
      </c>
      <c r="I207" s="143"/>
      <c r="L207" s="33"/>
      <c r="M207" s="144"/>
      <c r="T207" s="54"/>
      <c r="AT207" s="18" t="s">
        <v>172</v>
      </c>
      <c r="AU207" s="18" t="s">
        <v>84</v>
      </c>
    </row>
    <row r="208" spans="2:65" s="1" customFormat="1" ht="21.75" customHeight="1">
      <c r="B208" s="33"/>
      <c r="C208" s="128" t="s">
        <v>649</v>
      </c>
      <c r="D208" s="128" t="s">
        <v>165</v>
      </c>
      <c r="E208" s="129" t="s">
        <v>3976</v>
      </c>
      <c r="F208" s="130" t="s">
        <v>3977</v>
      </c>
      <c r="G208" s="131" t="s">
        <v>3807</v>
      </c>
      <c r="H208" s="132">
        <v>24</v>
      </c>
      <c r="I208" s="133"/>
      <c r="J208" s="134">
        <f>ROUND(I208*H208,2)</f>
        <v>0</v>
      </c>
      <c r="K208" s="130" t="s">
        <v>3853</v>
      </c>
      <c r="L208" s="33"/>
      <c r="M208" s="135" t="s">
        <v>19</v>
      </c>
      <c r="N208" s="136" t="s">
        <v>47</v>
      </c>
      <c r="P208" s="137">
        <f>O208*H208</f>
        <v>0</v>
      </c>
      <c r="Q208" s="137">
        <v>0</v>
      </c>
      <c r="R208" s="137">
        <f>Q208*H208</f>
        <v>0</v>
      </c>
      <c r="S208" s="137">
        <v>0</v>
      </c>
      <c r="T208" s="138">
        <f>S208*H208</f>
        <v>0</v>
      </c>
      <c r="AR208" s="139" t="s">
        <v>302</v>
      </c>
      <c r="AT208" s="139" t="s">
        <v>165</v>
      </c>
      <c r="AU208" s="139" t="s">
        <v>84</v>
      </c>
      <c r="AY208" s="18" t="s">
        <v>163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8" t="s">
        <v>84</v>
      </c>
      <c r="BK208" s="140">
        <f>ROUND(I208*H208,2)</f>
        <v>0</v>
      </c>
      <c r="BL208" s="18" t="s">
        <v>302</v>
      </c>
      <c r="BM208" s="139" t="s">
        <v>1308</v>
      </c>
    </row>
    <row r="209" spans="2:65" s="1" customFormat="1">
      <c r="B209" s="33"/>
      <c r="D209" s="141" t="s">
        <v>172</v>
      </c>
      <c r="F209" s="142" t="s">
        <v>3978</v>
      </c>
      <c r="I209" s="143"/>
      <c r="L209" s="33"/>
      <c r="M209" s="144"/>
      <c r="T209" s="54"/>
      <c r="AT209" s="18" t="s">
        <v>172</v>
      </c>
      <c r="AU209" s="18" t="s">
        <v>84</v>
      </c>
    </row>
    <row r="210" spans="2:65" s="1" customFormat="1" ht="16.5" customHeight="1">
      <c r="B210" s="33"/>
      <c r="C210" s="128" t="s">
        <v>660</v>
      </c>
      <c r="D210" s="128" t="s">
        <v>165</v>
      </c>
      <c r="E210" s="129" t="s">
        <v>3979</v>
      </c>
      <c r="F210" s="130" t="s">
        <v>3980</v>
      </c>
      <c r="G210" s="131" t="s">
        <v>3807</v>
      </c>
      <c r="H210" s="132">
        <v>2</v>
      </c>
      <c r="I210" s="133"/>
      <c r="J210" s="134">
        <f>ROUND(I210*H210,2)</f>
        <v>0</v>
      </c>
      <c r="K210" s="130" t="s">
        <v>3853</v>
      </c>
      <c r="L210" s="33"/>
      <c r="M210" s="135" t="s">
        <v>19</v>
      </c>
      <c r="N210" s="136" t="s">
        <v>47</v>
      </c>
      <c r="P210" s="137">
        <f>O210*H210</f>
        <v>0</v>
      </c>
      <c r="Q210" s="137">
        <v>0</v>
      </c>
      <c r="R210" s="137">
        <f>Q210*H210</f>
        <v>0</v>
      </c>
      <c r="S210" s="137">
        <v>0</v>
      </c>
      <c r="T210" s="138">
        <f>S210*H210</f>
        <v>0</v>
      </c>
      <c r="AR210" s="139" t="s">
        <v>302</v>
      </c>
      <c r="AT210" s="139" t="s">
        <v>165</v>
      </c>
      <c r="AU210" s="139" t="s">
        <v>84</v>
      </c>
      <c r="AY210" s="18" t="s">
        <v>163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8" t="s">
        <v>84</v>
      </c>
      <c r="BK210" s="140">
        <f>ROUND(I210*H210,2)</f>
        <v>0</v>
      </c>
      <c r="BL210" s="18" t="s">
        <v>302</v>
      </c>
      <c r="BM210" s="139" t="s">
        <v>1323</v>
      </c>
    </row>
    <row r="211" spans="2:65" s="1" customFormat="1">
      <c r="B211" s="33"/>
      <c r="D211" s="141" t="s">
        <v>172</v>
      </c>
      <c r="F211" s="142" t="s">
        <v>3980</v>
      </c>
      <c r="I211" s="143"/>
      <c r="L211" s="33"/>
      <c r="M211" s="144"/>
      <c r="T211" s="54"/>
      <c r="AT211" s="18" t="s">
        <v>172</v>
      </c>
      <c r="AU211" s="18" t="s">
        <v>84</v>
      </c>
    </row>
    <row r="212" spans="2:65" s="1" customFormat="1" ht="16.5" customHeight="1">
      <c r="B212" s="33"/>
      <c r="C212" s="128" t="s">
        <v>666</v>
      </c>
      <c r="D212" s="128" t="s">
        <v>165</v>
      </c>
      <c r="E212" s="129" t="s">
        <v>3981</v>
      </c>
      <c r="F212" s="130" t="s">
        <v>3982</v>
      </c>
      <c r="G212" s="131" t="s">
        <v>168</v>
      </c>
      <c r="H212" s="132">
        <v>2</v>
      </c>
      <c r="I212" s="133"/>
      <c r="J212" s="134">
        <f>ROUND(I212*H212,2)</f>
        <v>0</v>
      </c>
      <c r="K212" s="130" t="s">
        <v>3853</v>
      </c>
      <c r="L212" s="33"/>
      <c r="M212" s="135" t="s">
        <v>19</v>
      </c>
      <c r="N212" s="136" t="s">
        <v>47</v>
      </c>
      <c r="P212" s="137">
        <f>O212*H212</f>
        <v>0</v>
      </c>
      <c r="Q212" s="137">
        <v>0</v>
      </c>
      <c r="R212" s="137">
        <f>Q212*H212</f>
        <v>0</v>
      </c>
      <c r="S212" s="137">
        <v>0</v>
      </c>
      <c r="T212" s="138">
        <f>S212*H212</f>
        <v>0</v>
      </c>
      <c r="AR212" s="139" t="s">
        <v>302</v>
      </c>
      <c r="AT212" s="139" t="s">
        <v>165</v>
      </c>
      <c r="AU212" s="139" t="s">
        <v>84</v>
      </c>
      <c r="AY212" s="18" t="s">
        <v>163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8" t="s">
        <v>84</v>
      </c>
      <c r="BK212" s="140">
        <f>ROUND(I212*H212,2)</f>
        <v>0</v>
      </c>
      <c r="BL212" s="18" t="s">
        <v>302</v>
      </c>
      <c r="BM212" s="139" t="s">
        <v>1335</v>
      </c>
    </row>
    <row r="213" spans="2:65" s="1" customFormat="1">
      <c r="B213" s="33"/>
      <c r="D213" s="141" t="s">
        <v>172</v>
      </c>
      <c r="F213" s="142" t="s">
        <v>3982</v>
      </c>
      <c r="I213" s="143"/>
      <c r="L213" s="33"/>
      <c r="M213" s="144"/>
      <c r="T213" s="54"/>
      <c r="AT213" s="18" t="s">
        <v>172</v>
      </c>
      <c r="AU213" s="18" t="s">
        <v>84</v>
      </c>
    </row>
    <row r="214" spans="2:65" s="1" customFormat="1" ht="16.5" customHeight="1">
      <c r="B214" s="33"/>
      <c r="C214" s="128" t="s">
        <v>678</v>
      </c>
      <c r="D214" s="128" t="s">
        <v>165</v>
      </c>
      <c r="E214" s="129" t="s">
        <v>3983</v>
      </c>
      <c r="F214" s="130" t="s">
        <v>3984</v>
      </c>
      <c r="G214" s="131" t="s">
        <v>168</v>
      </c>
      <c r="H214" s="132">
        <v>2</v>
      </c>
      <c r="I214" s="133"/>
      <c r="J214" s="134">
        <f>ROUND(I214*H214,2)</f>
        <v>0</v>
      </c>
      <c r="K214" s="130" t="s">
        <v>3853</v>
      </c>
      <c r="L214" s="33"/>
      <c r="M214" s="135" t="s">
        <v>19</v>
      </c>
      <c r="N214" s="136" t="s">
        <v>47</v>
      </c>
      <c r="P214" s="137">
        <f>O214*H214</f>
        <v>0</v>
      </c>
      <c r="Q214" s="137">
        <v>0</v>
      </c>
      <c r="R214" s="137">
        <f>Q214*H214</f>
        <v>0</v>
      </c>
      <c r="S214" s="137">
        <v>0</v>
      </c>
      <c r="T214" s="138">
        <f>S214*H214</f>
        <v>0</v>
      </c>
      <c r="AR214" s="139" t="s">
        <v>302</v>
      </c>
      <c r="AT214" s="139" t="s">
        <v>165</v>
      </c>
      <c r="AU214" s="139" t="s">
        <v>84</v>
      </c>
      <c r="AY214" s="18" t="s">
        <v>163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8" t="s">
        <v>84</v>
      </c>
      <c r="BK214" s="140">
        <f>ROUND(I214*H214,2)</f>
        <v>0</v>
      </c>
      <c r="BL214" s="18" t="s">
        <v>302</v>
      </c>
      <c r="BM214" s="139" t="s">
        <v>1346</v>
      </c>
    </row>
    <row r="215" spans="2:65" s="1" customFormat="1">
      <c r="B215" s="33"/>
      <c r="D215" s="141" t="s">
        <v>172</v>
      </c>
      <c r="F215" s="142" t="s">
        <v>3984</v>
      </c>
      <c r="I215" s="143"/>
      <c r="L215" s="33"/>
      <c r="M215" s="144"/>
      <c r="T215" s="54"/>
      <c r="AT215" s="18" t="s">
        <v>172</v>
      </c>
      <c r="AU215" s="18" t="s">
        <v>84</v>
      </c>
    </row>
    <row r="216" spans="2:65" s="1" customFormat="1" ht="16.5" customHeight="1">
      <c r="B216" s="33"/>
      <c r="C216" s="128" t="s">
        <v>689</v>
      </c>
      <c r="D216" s="128" t="s">
        <v>165</v>
      </c>
      <c r="E216" s="129" t="s">
        <v>3985</v>
      </c>
      <c r="F216" s="130" t="s">
        <v>3986</v>
      </c>
      <c r="G216" s="131" t="s">
        <v>3807</v>
      </c>
      <c r="H216" s="132">
        <v>2</v>
      </c>
      <c r="I216" s="133"/>
      <c r="J216" s="134">
        <f>ROUND(I216*H216,2)</f>
        <v>0</v>
      </c>
      <c r="K216" s="130" t="s">
        <v>3853</v>
      </c>
      <c r="L216" s="33"/>
      <c r="M216" s="135" t="s">
        <v>19</v>
      </c>
      <c r="N216" s="136" t="s">
        <v>47</v>
      </c>
      <c r="P216" s="137">
        <f>O216*H216</f>
        <v>0</v>
      </c>
      <c r="Q216" s="137">
        <v>0</v>
      </c>
      <c r="R216" s="137">
        <f>Q216*H216</f>
        <v>0</v>
      </c>
      <c r="S216" s="137">
        <v>0</v>
      </c>
      <c r="T216" s="138">
        <f>S216*H216</f>
        <v>0</v>
      </c>
      <c r="AR216" s="139" t="s">
        <v>302</v>
      </c>
      <c r="AT216" s="139" t="s">
        <v>165</v>
      </c>
      <c r="AU216" s="139" t="s">
        <v>84</v>
      </c>
      <c r="AY216" s="18" t="s">
        <v>163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8" t="s">
        <v>84</v>
      </c>
      <c r="BK216" s="140">
        <f>ROUND(I216*H216,2)</f>
        <v>0</v>
      </c>
      <c r="BL216" s="18" t="s">
        <v>302</v>
      </c>
      <c r="BM216" s="139" t="s">
        <v>1366</v>
      </c>
    </row>
    <row r="217" spans="2:65" s="1" customFormat="1">
      <c r="B217" s="33"/>
      <c r="D217" s="141" t="s">
        <v>172</v>
      </c>
      <c r="F217" s="142" t="s">
        <v>3986</v>
      </c>
      <c r="I217" s="143"/>
      <c r="L217" s="33"/>
      <c r="M217" s="144"/>
      <c r="T217" s="54"/>
      <c r="AT217" s="18" t="s">
        <v>172</v>
      </c>
      <c r="AU217" s="18" t="s">
        <v>84</v>
      </c>
    </row>
    <row r="218" spans="2:65" s="1" customFormat="1" ht="24.15" customHeight="1">
      <c r="B218" s="33"/>
      <c r="C218" s="128" t="s">
        <v>695</v>
      </c>
      <c r="D218" s="128" t="s">
        <v>165</v>
      </c>
      <c r="E218" s="129" t="s">
        <v>3987</v>
      </c>
      <c r="F218" s="130" t="s">
        <v>3988</v>
      </c>
      <c r="G218" s="131" t="s">
        <v>168</v>
      </c>
      <c r="H218" s="132">
        <v>12</v>
      </c>
      <c r="I218" s="133"/>
      <c r="J218" s="134">
        <f>ROUND(I218*H218,2)</f>
        <v>0</v>
      </c>
      <c r="K218" s="130" t="s">
        <v>3853</v>
      </c>
      <c r="L218" s="33"/>
      <c r="M218" s="135" t="s">
        <v>19</v>
      </c>
      <c r="N218" s="136" t="s">
        <v>47</v>
      </c>
      <c r="P218" s="137">
        <f>O218*H218</f>
        <v>0</v>
      </c>
      <c r="Q218" s="137">
        <v>0</v>
      </c>
      <c r="R218" s="137">
        <f>Q218*H218</f>
        <v>0</v>
      </c>
      <c r="S218" s="137">
        <v>0</v>
      </c>
      <c r="T218" s="138">
        <f>S218*H218</f>
        <v>0</v>
      </c>
      <c r="AR218" s="139" t="s">
        <v>302</v>
      </c>
      <c r="AT218" s="139" t="s">
        <v>165</v>
      </c>
      <c r="AU218" s="139" t="s">
        <v>84</v>
      </c>
      <c r="AY218" s="18" t="s">
        <v>163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8" t="s">
        <v>84</v>
      </c>
      <c r="BK218" s="140">
        <f>ROUND(I218*H218,2)</f>
        <v>0</v>
      </c>
      <c r="BL218" s="18" t="s">
        <v>302</v>
      </c>
      <c r="BM218" s="139" t="s">
        <v>1380</v>
      </c>
    </row>
    <row r="219" spans="2:65" s="1" customFormat="1" ht="19.2">
      <c r="B219" s="33"/>
      <c r="D219" s="141" t="s">
        <v>172</v>
      </c>
      <c r="F219" s="142" t="s">
        <v>3988</v>
      </c>
      <c r="I219" s="143"/>
      <c r="L219" s="33"/>
      <c r="M219" s="144"/>
      <c r="T219" s="54"/>
      <c r="AT219" s="18" t="s">
        <v>172</v>
      </c>
      <c r="AU219" s="18" t="s">
        <v>84</v>
      </c>
    </row>
    <row r="220" spans="2:65" s="1" customFormat="1" ht="24.15" customHeight="1">
      <c r="B220" s="33"/>
      <c r="C220" s="128" t="s">
        <v>707</v>
      </c>
      <c r="D220" s="128" t="s">
        <v>165</v>
      </c>
      <c r="E220" s="129" t="s">
        <v>3989</v>
      </c>
      <c r="F220" s="130" t="s">
        <v>3990</v>
      </c>
      <c r="G220" s="131" t="s">
        <v>168</v>
      </c>
      <c r="H220" s="132">
        <v>2</v>
      </c>
      <c r="I220" s="133"/>
      <c r="J220" s="134">
        <f>ROUND(I220*H220,2)</f>
        <v>0</v>
      </c>
      <c r="K220" s="130" t="s">
        <v>3853</v>
      </c>
      <c r="L220" s="33"/>
      <c r="M220" s="135" t="s">
        <v>19</v>
      </c>
      <c r="N220" s="136" t="s">
        <v>47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302</v>
      </c>
      <c r="AT220" s="139" t="s">
        <v>165</v>
      </c>
      <c r="AU220" s="139" t="s">
        <v>84</v>
      </c>
      <c r="AY220" s="18" t="s">
        <v>163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8" t="s">
        <v>84</v>
      </c>
      <c r="BK220" s="140">
        <f>ROUND(I220*H220,2)</f>
        <v>0</v>
      </c>
      <c r="BL220" s="18" t="s">
        <v>302</v>
      </c>
      <c r="BM220" s="139" t="s">
        <v>1396</v>
      </c>
    </row>
    <row r="221" spans="2:65" s="1" customFormat="1" ht="19.2">
      <c r="B221" s="33"/>
      <c r="D221" s="141" t="s">
        <v>172</v>
      </c>
      <c r="F221" s="142" t="s">
        <v>3991</v>
      </c>
      <c r="I221" s="143"/>
      <c r="L221" s="33"/>
      <c r="M221" s="144"/>
      <c r="T221" s="54"/>
      <c r="AT221" s="18" t="s">
        <v>172</v>
      </c>
      <c r="AU221" s="18" t="s">
        <v>84</v>
      </c>
    </row>
    <row r="222" spans="2:65" s="1" customFormat="1" ht="24.15" customHeight="1">
      <c r="B222" s="33"/>
      <c r="C222" s="128" t="s">
        <v>714</v>
      </c>
      <c r="D222" s="128" t="s">
        <v>165</v>
      </c>
      <c r="E222" s="129" t="s">
        <v>3992</v>
      </c>
      <c r="F222" s="130" t="s">
        <v>3993</v>
      </c>
      <c r="G222" s="131" t="s">
        <v>168</v>
      </c>
      <c r="H222" s="132">
        <v>4</v>
      </c>
      <c r="I222" s="133"/>
      <c r="J222" s="134">
        <f>ROUND(I222*H222,2)</f>
        <v>0</v>
      </c>
      <c r="K222" s="130" t="s">
        <v>3853</v>
      </c>
      <c r="L222" s="33"/>
      <c r="M222" s="135" t="s">
        <v>19</v>
      </c>
      <c r="N222" s="136" t="s">
        <v>47</v>
      </c>
      <c r="P222" s="137">
        <f>O222*H222</f>
        <v>0</v>
      </c>
      <c r="Q222" s="137">
        <v>0</v>
      </c>
      <c r="R222" s="137">
        <f>Q222*H222</f>
        <v>0</v>
      </c>
      <c r="S222" s="137">
        <v>0</v>
      </c>
      <c r="T222" s="138">
        <f>S222*H222</f>
        <v>0</v>
      </c>
      <c r="AR222" s="139" t="s">
        <v>302</v>
      </c>
      <c r="AT222" s="139" t="s">
        <v>165</v>
      </c>
      <c r="AU222" s="139" t="s">
        <v>84</v>
      </c>
      <c r="AY222" s="18" t="s">
        <v>163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8" t="s">
        <v>84</v>
      </c>
      <c r="BK222" s="140">
        <f>ROUND(I222*H222,2)</f>
        <v>0</v>
      </c>
      <c r="BL222" s="18" t="s">
        <v>302</v>
      </c>
      <c r="BM222" s="139" t="s">
        <v>1409</v>
      </c>
    </row>
    <row r="223" spans="2:65" s="1" customFormat="1" ht="19.2">
      <c r="B223" s="33"/>
      <c r="D223" s="141" t="s">
        <v>172</v>
      </c>
      <c r="F223" s="142" t="s">
        <v>3993</v>
      </c>
      <c r="I223" s="143"/>
      <c r="L223" s="33"/>
      <c r="M223" s="144"/>
      <c r="T223" s="54"/>
      <c r="AT223" s="18" t="s">
        <v>172</v>
      </c>
      <c r="AU223" s="18" t="s">
        <v>84</v>
      </c>
    </row>
    <row r="224" spans="2:65" s="1" customFormat="1" ht="24.15" customHeight="1">
      <c r="B224" s="33"/>
      <c r="C224" s="128" t="s">
        <v>721</v>
      </c>
      <c r="D224" s="128" t="s">
        <v>165</v>
      </c>
      <c r="E224" s="129" t="s">
        <v>3994</v>
      </c>
      <c r="F224" s="130" t="s">
        <v>3995</v>
      </c>
      <c r="G224" s="131" t="s">
        <v>168</v>
      </c>
      <c r="H224" s="132">
        <v>2</v>
      </c>
      <c r="I224" s="133"/>
      <c r="J224" s="134">
        <f>ROUND(I224*H224,2)</f>
        <v>0</v>
      </c>
      <c r="K224" s="130" t="s">
        <v>3853</v>
      </c>
      <c r="L224" s="33"/>
      <c r="M224" s="135" t="s">
        <v>19</v>
      </c>
      <c r="N224" s="136" t="s">
        <v>47</v>
      </c>
      <c r="P224" s="137">
        <f>O224*H224</f>
        <v>0</v>
      </c>
      <c r="Q224" s="137">
        <v>0</v>
      </c>
      <c r="R224" s="137">
        <f>Q224*H224</f>
        <v>0</v>
      </c>
      <c r="S224" s="137">
        <v>0</v>
      </c>
      <c r="T224" s="138">
        <f>S224*H224</f>
        <v>0</v>
      </c>
      <c r="AR224" s="139" t="s">
        <v>302</v>
      </c>
      <c r="AT224" s="139" t="s">
        <v>165</v>
      </c>
      <c r="AU224" s="139" t="s">
        <v>84</v>
      </c>
      <c r="AY224" s="18" t="s">
        <v>163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8" t="s">
        <v>84</v>
      </c>
      <c r="BK224" s="140">
        <f>ROUND(I224*H224,2)</f>
        <v>0</v>
      </c>
      <c r="BL224" s="18" t="s">
        <v>302</v>
      </c>
      <c r="BM224" s="139" t="s">
        <v>1421</v>
      </c>
    </row>
    <row r="225" spans="2:65" s="1" customFormat="1" ht="19.2">
      <c r="B225" s="33"/>
      <c r="D225" s="141" t="s">
        <v>172</v>
      </c>
      <c r="F225" s="142" t="s">
        <v>3995</v>
      </c>
      <c r="I225" s="143"/>
      <c r="L225" s="33"/>
      <c r="M225" s="144"/>
      <c r="T225" s="54"/>
      <c r="AT225" s="18" t="s">
        <v>172</v>
      </c>
      <c r="AU225" s="18" t="s">
        <v>84</v>
      </c>
    </row>
    <row r="226" spans="2:65" s="1" customFormat="1" ht="16.5" customHeight="1">
      <c r="B226" s="33"/>
      <c r="C226" s="128" t="s">
        <v>729</v>
      </c>
      <c r="D226" s="128" t="s">
        <v>165</v>
      </c>
      <c r="E226" s="129" t="s">
        <v>3996</v>
      </c>
      <c r="F226" s="130" t="s">
        <v>3997</v>
      </c>
      <c r="G226" s="131" t="s">
        <v>168</v>
      </c>
      <c r="H226" s="132">
        <v>3</v>
      </c>
      <c r="I226" s="133"/>
      <c r="J226" s="134">
        <f>ROUND(I226*H226,2)</f>
        <v>0</v>
      </c>
      <c r="K226" s="130" t="s">
        <v>3853</v>
      </c>
      <c r="L226" s="33"/>
      <c r="M226" s="135" t="s">
        <v>19</v>
      </c>
      <c r="N226" s="136" t="s">
        <v>47</v>
      </c>
      <c r="P226" s="137">
        <f>O226*H226</f>
        <v>0</v>
      </c>
      <c r="Q226" s="137">
        <v>0</v>
      </c>
      <c r="R226" s="137">
        <f>Q226*H226</f>
        <v>0</v>
      </c>
      <c r="S226" s="137">
        <v>0</v>
      </c>
      <c r="T226" s="138">
        <f>S226*H226</f>
        <v>0</v>
      </c>
      <c r="AR226" s="139" t="s">
        <v>302</v>
      </c>
      <c r="AT226" s="139" t="s">
        <v>165</v>
      </c>
      <c r="AU226" s="139" t="s">
        <v>84</v>
      </c>
      <c r="AY226" s="18" t="s">
        <v>163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8" t="s">
        <v>84</v>
      </c>
      <c r="BK226" s="140">
        <f>ROUND(I226*H226,2)</f>
        <v>0</v>
      </c>
      <c r="BL226" s="18" t="s">
        <v>302</v>
      </c>
      <c r="BM226" s="139" t="s">
        <v>1444</v>
      </c>
    </row>
    <row r="227" spans="2:65" s="1" customFormat="1">
      <c r="B227" s="33"/>
      <c r="D227" s="141" t="s">
        <v>172</v>
      </c>
      <c r="F227" s="142" t="s">
        <v>3997</v>
      </c>
      <c r="I227" s="143"/>
      <c r="L227" s="33"/>
      <c r="M227" s="144"/>
      <c r="T227" s="54"/>
      <c r="AT227" s="18" t="s">
        <v>172</v>
      </c>
      <c r="AU227" s="18" t="s">
        <v>84</v>
      </c>
    </row>
    <row r="228" spans="2:65" s="1" customFormat="1" ht="16.5" customHeight="1">
      <c r="B228" s="33"/>
      <c r="C228" s="128" t="s">
        <v>736</v>
      </c>
      <c r="D228" s="128" t="s">
        <v>165</v>
      </c>
      <c r="E228" s="129" t="s">
        <v>3998</v>
      </c>
      <c r="F228" s="130" t="s">
        <v>3999</v>
      </c>
      <c r="G228" s="131" t="s">
        <v>168</v>
      </c>
      <c r="H228" s="132">
        <v>2</v>
      </c>
      <c r="I228" s="133"/>
      <c r="J228" s="134">
        <f>ROUND(I228*H228,2)</f>
        <v>0</v>
      </c>
      <c r="K228" s="130" t="s">
        <v>3853</v>
      </c>
      <c r="L228" s="33"/>
      <c r="M228" s="135" t="s">
        <v>19</v>
      </c>
      <c r="N228" s="136" t="s">
        <v>47</v>
      </c>
      <c r="P228" s="137">
        <f>O228*H228</f>
        <v>0</v>
      </c>
      <c r="Q228" s="137">
        <v>0</v>
      </c>
      <c r="R228" s="137">
        <f>Q228*H228</f>
        <v>0</v>
      </c>
      <c r="S228" s="137">
        <v>0</v>
      </c>
      <c r="T228" s="138">
        <f>S228*H228</f>
        <v>0</v>
      </c>
      <c r="AR228" s="139" t="s">
        <v>302</v>
      </c>
      <c r="AT228" s="139" t="s">
        <v>165</v>
      </c>
      <c r="AU228" s="139" t="s">
        <v>84</v>
      </c>
      <c r="AY228" s="18" t="s">
        <v>163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8" t="s">
        <v>84</v>
      </c>
      <c r="BK228" s="140">
        <f>ROUND(I228*H228,2)</f>
        <v>0</v>
      </c>
      <c r="BL228" s="18" t="s">
        <v>302</v>
      </c>
      <c r="BM228" s="139" t="s">
        <v>1456</v>
      </c>
    </row>
    <row r="229" spans="2:65" s="1" customFormat="1">
      <c r="B229" s="33"/>
      <c r="D229" s="141" t="s">
        <v>172</v>
      </c>
      <c r="F229" s="142" t="s">
        <v>3999</v>
      </c>
      <c r="I229" s="143"/>
      <c r="L229" s="33"/>
      <c r="M229" s="144"/>
      <c r="T229" s="54"/>
      <c r="AT229" s="18" t="s">
        <v>172</v>
      </c>
      <c r="AU229" s="18" t="s">
        <v>84</v>
      </c>
    </row>
    <row r="230" spans="2:65" s="1" customFormat="1" ht="21.75" customHeight="1">
      <c r="B230" s="33"/>
      <c r="C230" s="128" t="s">
        <v>746</v>
      </c>
      <c r="D230" s="128" t="s">
        <v>165</v>
      </c>
      <c r="E230" s="129" t="s">
        <v>4000</v>
      </c>
      <c r="F230" s="130" t="s">
        <v>4001</v>
      </c>
      <c r="G230" s="131" t="s">
        <v>3807</v>
      </c>
      <c r="H230" s="132">
        <v>2</v>
      </c>
      <c r="I230" s="133"/>
      <c r="J230" s="134">
        <f>ROUND(I230*H230,2)</f>
        <v>0</v>
      </c>
      <c r="K230" s="130" t="s">
        <v>3853</v>
      </c>
      <c r="L230" s="33"/>
      <c r="M230" s="135" t="s">
        <v>19</v>
      </c>
      <c r="N230" s="136" t="s">
        <v>47</v>
      </c>
      <c r="P230" s="137">
        <f>O230*H230</f>
        <v>0</v>
      </c>
      <c r="Q230" s="137">
        <v>0</v>
      </c>
      <c r="R230" s="137">
        <f>Q230*H230</f>
        <v>0</v>
      </c>
      <c r="S230" s="137">
        <v>0</v>
      </c>
      <c r="T230" s="138">
        <f>S230*H230</f>
        <v>0</v>
      </c>
      <c r="AR230" s="139" t="s">
        <v>302</v>
      </c>
      <c r="AT230" s="139" t="s">
        <v>165</v>
      </c>
      <c r="AU230" s="139" t="s">
        <v>84</v>
      </c>
      <c r="AY230" s="18" t="s">
        <v>163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8" t="s">
        <v>84</v>
      </c>
      <c r="BK230" s="140">
        <f>ROUND(I230*H230,2)</f>
        <v>0</v>
      </c>
      <c r="BL230" s="18" t="s">
        <v>302</v>
      </c>
      <c r="BM230" s="139" t="s">
        <v>1469</v>
      </c>
    </row>
    <row r="231" spans="2:65" s="1" customFormat="1">
      <c r="B231" s="33"/>
      <c r="D231" s="141" t="s">
        <v>172</v>
      </c>
      <c r="F231" s="142" t="s">
        <v>4001</v>
      </c>
      <c r="I231" s="143"/>
      <c r="L231" s="33"/>
      <c r="M231" s="144"/>
      <c r="T231" s="54"/>
      <c r="AT231" s="18" t="s">
        <v>172</v>
      </c>
      <c r="AU231" s="18" t="s">
        <v>84</v>
      </c>
    </row>
    <row r="232" spans="2:65" s="1" customFormat="1" ht="16.5" customHeight="1">
      <c r="B232" s="33"/>
      <c r="C232" s="128" t="s">
        <v>751</v>
      </c>
      <c r="D232" s="128" t="s">
        <v>165</v>
      </c>
      <c r="E232" s="129" t="s">
        <v>4002</v>
      </c>
      <c r="F232" s="130" t="s">
        <v>4003</v>
      </c>
      <c r="G232" s="131" t="s">
        <v>168</v>
      </c>
      <c r="H232" s="132">
        <v>14</v>
      </c>
      <c r="I232" s="133"/>
      <c r="J232" s="134">
        <f>ROUND(I232*H232,2)</f>
        <v>0</v>
      </c>
      <c r="K232" s="130" t="s">
        <v>3853</v>
      </c>
      <c r="L232" s="33"/>
      <c r="M232" s="135" t="s">
        <v>19</v>
      </c>
      <c r="N232" s="136" t="s">
        <v>47</v>
      </c>
      <c r="P232" s="137">
        <f>O232*H232</f>
        <v>0</v>
      </c>
      <c r="Q232" s="137">
        <v>0</v>
      </c>
      <c r="R232" s="137">
        <f>Q232*H232</f>
        <v>0</v>
      </c>
      <c r="S232" s="137">
        <v>0</v>
      </c>
      <c r="T232" s="138">
        <f>S232*H232</f>
        <v>0</v>
      </c>
      <c r="AR232" s="139" t="s">
        <v>302</v>
      </c>
      <c r="AT232" s="139" t="s">
        <v>165</v>
      </c>
      <c r="AU232" s="139" t="s">
        <v>84</v>
      </c>
      <c r="AY232" s="18" t="s">
        <v>163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8" t="s">
        <v>84</v>
      </c>
      <c r="BK232" s="140">
        <f>ROUND(I232*H232,2)</f>
        <v>0</v>
      </c>
      <c r="BL232" s="18" t="s">
        <v>302</v>
      </c>
      <c r="BM232" s="139" t="s">
        <v>1485</v>
      </c>
    </row>
    <row r="233" spans="2:65" s="1" customFormat="1">
      <c r="B233" s="33"/>
      <c r="D233" s="141" t="s">
        <v>172</v>
      </c>
      <c r="F233" s="142" t="s">
        <v>4003</v>
      </c>
      <c r="I233" s="143"/>
      <c r="L233" s="33"/>
      <c r="M233" s="144"/>
      <c r="T233" s="54"/>
      <c r="AT233" s="18" t="s">
        <v>172</v>
      </c>
      <c r="AU233" s="18" t="s">
        <v>84</v>
      </c>
    </row>
    <row r="234" spans="2:65" s="1" customFormat="1" ht="16.5" customHeight="1">
      <c r="B234" s="33"/>
      <c r="C234" s="128" t="s">
        <v>756</v>
      </c>
      <c r="D234" s="128" t="s">
        <v>165</v>
      </c>
      <c r="E234" s="129" t="s">
        <v>4004</v>
      </c>
      <c r="F234" s="130" t="s">
        <v>4005</v>
      </c>
      <c r="G234" s="131" t="s">
        <v>3807</v>
      </c>
      <c r="H234" s="132">
        <v>3</v>
      </c>
      <c r="I234" s="133"/>
      <c r="J234" s="134">
        <f>ROUND(I234*H234,2)</f>
        <v>0</v>
      </c>
      <c r="K234" s="130" t="s">
        <v>3853</v>
      </c>
      <c r="L234" s="33"/>
      <c r="M234" s="135" t="s">
        <v>19</v>
      </c>
      <c r="N234" s="136" t="s">
        <v>47</v>
      </c>
      <c r="P234" s="137">
        <f>O234*H234</f>
        <v>0</v>
      </c>
      <c r="Q234" s="137">
        <v>0</v>
      </c>
      <c r="R234" s="137">
        <f>Q234*H234</f>
        <v>0</v>
      </c>
      <c r="S234" s="137">
        <v>0</v>
      </c>
      <c r="T234" s="138">
        <f>S234*H234</f>
        <v>0</v>
      </c>
      <c r="AR234" s="139" t="s">
        <v>302</v>
      </c>
      <c r="AT234" s="139" t="s">
        <v>165</v>
      </c>
      <c r="AU234" s="139" t="s">
        <v>84</v>
      </c>
      <c r="AY234" s="18" t="s">
        <v>163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8" t="s">
        <v>84</v>
      </c>
      <c r="BK234" s="140">
        <f>ROUND(I234*H234,2)</f>
        <v>0</v>
      </c>
      <c r="BL234" s="18" t="s">
        <v>302</v>
      </c>
      <c r="BM234" s="139" t="s">
        <v>1497</v>
      </c>
    </row>
    <row r="235" spans="2:65" s="1" customFormat="1">
      <c r="B235" s="33"/>
      <c r="D235" s="141" t="s">
        <v>172</v>
      </c>
      <c r="F235" s="142" t="s">
        <v>4005</v>
      </c>
      <c r="I235" s="143"/>
      <c r="L235" s="33"/>
      <c r="M235" s="144"/>
      <c r="T235" s="54"/>
      <c r="AT235" s="18" t="s">
        <v>172</v>
      </c>
      <c r="AU235" s="18" t="s">
        <v>84</v>
      </c>
    </row>
    <row r="236" spans="2:65" s="1" customFormat="1" ht="16.5" customHeight="1">
      <c r="B236" s="33"/>
      <c r="C236" s="128" t="s">
        <v>766</v>
      </c>
      <c r="D236" s="128" t="s">
        <v>165</v>
      </c>
      <c r="E236" s="129" t="s">
        <v>4006</v>
      </c>
      <c r="F236" s="130" t="s">
        <v>4007</v>
      </c>
      <c r="G236" s="131" t="s">
        <v>3807</v>
      </c>
      <c r="H236" s="132">
        <v>1</v>
      </c>
      <c r="I236" s="133"/>
      <c r="J236" s="134">
        <f>ROUND(I236*H236,2)</f>
        <v>0</v>
      </c>
      <c r="K236" s="130" t="s">
        <v>3853</v>
      </c>
      <c r="L236" s="33"/>
      <c r="M236" s="135" t="s">
        <v>19</v>
      </c>
      <c r="N236" s="136" t="s">
        <v>47</v>
      </c>
      <c r="P236" s="137">
        <f>O236*H236</f>
        <v>0</v>
      </c>
      <c r="Q236" s="137">
        <v>0</v>
      </c>
      <c r="R236" s="137">
        <f>Q236*H236</f>
        <v>0</v>
      </c>
      <c r="S236" s="137">
        <v>0</v>
      </c>
      <c r="T236" s="138">
        <f>S236*H236</f>
        <v>0</v>
      </c>
      <c r="AR236" s="139" t="s">
        <v>302</v>
      </c>
      <c r="AT236" s="139" t="s">
        <v>165</v>
      </c>
      <c r="AU236" s="139" t="s">
        <v>84</v>
      </c>
      <c r="AY236" s="18" t="s">
        <v>163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8" t="s">
        <v>84</v>
      </c>
      <c r="BK236" s="140">
        <f>ROUND(I236*H236,2)</f>
        <v>0</v>
      </c>
      <c r="BL236" s="18" t="s">
        <v>302</v>
      </c>
      <c r="BM236" s="139" t="s">
        <v>1509</v>
      </c>
    </row>
    <row r="237" spans="2:65" s="1" customFormat="1">
      <c r="B237" s="33"/>
      <c r="D237" s="141" t="s">
        <v>172</v>
      </c>
      <c r="F237" s="142" t="s">
        <v>4007</v>
      </c>
      <c r="I237" s="143"/>
      <c r="L237" s="33"/>
      <c r="M237" s="144"/>
      <c r="T237" s="54"/>
      <c r="AT237" s="18" t="s">
        <v>172</v>
      </c>
      <c r="AU237" s="18" t="s">
        <v>84</v>
      </c>
    </row>
    <row r="238" spans="2:65" s="1" customFormat="1" ht="16.5" customHeight="1">
      <c r="B238" s="33"/>
      <c r="C238" s="128" t="s">
        <v>776</v>
      </c>
      <c r="D238" s="128" t="s">
        <v>165</v>
      </c>
      <c r="E238" s="129" t="s">
        <v>4008</v>
      </c>
      <c r="F238" s="130" t="s">
        <v>4009</v>
      </c>
      <c r="G238" s="131" t="s">
        <v>3807</v>
      </c>
      <c r="H238" s="132">
        <v>1</v>
      </c>
      <c r="I238" s="133"/>
      <c r="J238" s="134">
        <f>ROUND(I238*H238,2)</f>
        <v>0</v>
      </c>
      <c r="K238" s="130" t="s">
        <v>3853</v>
      </c>
      <c r="L238" s="33"/>
      <c r="M238" s="135" t="s">
        <v>19</v>
      </c>
      <c r="N238" s="136" t="s">
        <v>47</v>
      </c>
      <c r="P238" s="137">
        <f>O238*H238</f>
        <v>0</v>
      </c>
      <c r="Q238" s="137">
        <v>0</v>
      </c>
      <c r="R238" s="137">
        <f>Q238*H238</f>
        <v>0</v>
      </c>
      <c r="S238" s="137">
        <v>0</v>
      </c>
      <c r="T238" s="138">
        <f>S238*H238</f>
        <v>0</v>
      </c>
      <c r="AR238" s="139" t="s">
        <v>302</v>
      </c>
      <c r="AT238" s="139" t="s">
        <v>165</v>
      </c>
      <c r="AU238" s="139" t="s">
        <v>84</v>
      </c>
      <c r="AY238" s="18" t="s">
        <v>163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8" t="s">
        <v>84</v>
      </c>
      <c r="BK238" s="140">
        <f>ROUND(I238*H238,2)</f>
        <v>0</v>
      </c>
      <c r="BL238" s="18" t="s">
        <v>302</v>
      </c>
      <c r="BM238" s="139" t="s">
        <v>1522</v>
      </c>
    </row>
    <row r="239" spans="2:65" s="1" customFormat="1">
      <c r="B239" s="33"/>
      <c r="D239" s="141" t="s">
        <v>172</v>
      </c>
      <c r="F239" s="142" t="s">
        <v>4009</v>
      </c>
      <c r="I239" s="143"/>
      <c r="L239" s="33"/>
      <c r="M239" s="144"/>
      <c r="T239" s="54"/>
      <c r="AT239" s="18" t="s">
        <v>172</v>
      </c>
      <c r="AU239" s="18" t="s">
        <v>84</v>
      </c>
    </row>
    <row r="240" spans="2:65" s="1" customFormat="1" ht="24.15" customHeight="1">
      <c r="B240" s="33"/>
      <c r="C240" s="128" t="s">
        <v>782</v>
      </c>
      <c r="D240" s="128" t="s">
        <v>165</v>
      </c>
      <c r="E240" s="129" t="s">
        <v>4010</v>
      </c>
      <c r="F240" s="130" t="s">
        <v>4011</v>
      </c>
      <c r="G240" s="131" t="s">
        <v>168</v>
      </c>
      <c r="H240" s="132">
        <v>10</v>
      </c>
      <c r="I240" s="133"/>
      <c r="J240" s="134">
        <f>ROUND(I240*H240,2)</f>
        <v>0</v>
      </c>
      <c r="K240" s="130" t="s">
        <v>3853</v>
      </c>
      <c r="L240" s="33"/>
      <c r="M240" s="135" t="s">
        <v>19</v>
      </c>
      <c r="N240" s="136" t="s">
        <v>47</v>
      </c>
      <c r="P240" s="137">
        <f>O240*H240</f>
        <v>0</v>
      </c>
      <c r="Q240" s="137">
        <v>0</v>
      </c>
      <c r="R240" s="137">
        <f>Q240*H240</f>
        <v>0</v>
      </c>
      <c r="S240" s="137">
        <v>0</v>
      </c>
      <c r="T240" s="138">
        <f>S240*H240</f>
        <v>0</v>
      </c>
      <c r="AR240" s="139" t="s">
        <v>302</v>
      </c>
      <c r="AT240" s="139" t="s">
        <v>165</v>
      </c>
      <c r="AU240" s="139" t="s">
        <v>84</v>
      </c>
      <c r="AY240" s="18" t="s">
        <v>163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8" t="s">
        <v>84</v>
      </c>
      <c r="BK240" s="140">
        <f>ROUND(I240*H240,2)</f>
        <v>0</v>
      </c>
      <c r="BL240" s="18" t="s">
        <v>302</v>
      </c>
      <c r="BM240" s="139" t="s">
        <v>1534</v>
      </c>
    </row>
    <row r="241" spans="2:65" s="1" customFormat="1" ht="19.2">
      <c r="B241" s="33"/>
      <c r="D241" s="141" t="s">
        <v>172</v>
      </c>
      <c r="F241" s="142" t="s">
        <v>4011</v>
      </c>
      <c r="I241" s="143"/>
      <c r="L241" s="33"/>
      <c r="M241" s="144"/>
      <c r="T241" s="54"/>
      <c r="AT241" s="18" t="s">
        <v>172</v>
      </c>
      <c r="AU241" s="18" t="s">
        <v>84</v>
      </c>
    </row>
    <row r="242" spans="2:65" s="1" customFormat="1" ht="16.5" customHeight="1">
      <c r="B242" s="33"/>
      <c r="C242" s="128" t="s">
        <v>791</v>
      </c>
      <c r="D242" s="128" t="s">
        <v>165</v>
      </c>
      <c r="E242" s="129" t="s">
        <v>4012</v>
      </c>
      <c r="F242" s="130" t="s">
        <v>4013</v>
      </c>
      <c r="G242" s="131" t="s">
        <v>168</v>
      </c>
      <c r="H242" s="132">
        <v>1</v>
      </c>
      <c r="I242" s="133"/>
      <c r="J242" s="134">
        <f>ROUND(I242*H242,2)</f>
        <v>0</v>
      </c>
      <c r="K242" s="130" t="s">
        <v>3853</v>
      </c>
      <c r="L242" s="33"/>
      <c r="M242" s="135" t="s">
        <v>19</v>
      </c>
      <c r="N242" s="136" t="s">
        <v>47</v>
      </c>
      <c r="P242" s="137">
        <f>O242*H242</f>
        <v>0</v>
      </c>
      <c r="Q242" s="137">
        <v>0</v>
      </c>
      <c r="R242" s="137">
        <f>Q242*H242</f>
        <v>0</v>
      </c>
      <c r="S242" s="137">
        <v>0</v>
      </c>
      <c r="T242" s="138">
        <f>S242*H242</f>
        <v>0</v>
      </c>
      <c r="AR242" s="139" t="s">
        <v>302</v>
      </c>
      <c r="AT242" s="139" t="s">
        <v>165</v>
      </c>
      <c r="AU242" s="139" t="s">
        <v>84</v>
      </c>
      <c r="AY242" s="18" t="s">
        <v>163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8" t="s">
        <v>84</v>
      </c>
      <c r="BK242" s="140">
        <f>ROUND(I242*H242,2)</f>
        <v>0</v>
      </c>
      <c r="BL242" s="18" t="s">
        <v>302</v>
      </c>
      <c r="BM242" s="139" t="s">
        <v>1549</v>
      </c>
    </row>
    <row r="243" spans="2:65" s="1" customFormat="1">
      <c r="B243" s="33"/>
      <c r="D243" s="141" t="s">
        <v>172</v>
      </c>
      <c r="F243" s="142" t="s">
        <v>4013</v>
      </c>
      <c r="I243" s="143"/>
      <c r="L243" s="33"/>
      <c r="M243" s="144"/>
      <c r="T243" s="54"/>
      <c r="AT243" s="18" t="s">
        <v>172</v>
      </c>
      <c r="AU243" s="18" t="s">
        <v>84</v>
      </c>
    </row>
    <row r="244" spans="2:65" s="1" customFormat="1" ht="21.75" customHeight="1">
      <c r="B244" s="33"/>
      <c r="C244" s="128" t="s">
        <v>809</v>
      </c>
      <c r="D244" s="128" t="s">
        <v>165</v>
      </c>
      <c r="E244" s="129" t="s">
        <v>4014</v>
      </c>
      <c r="F244" s="130" t="s">
        <v>4015</v>
      </c>
      <c r="G244" s="131" t="s">
        <v>168</v>
      </c>
      <c r="H244" s="132">
        <v>15</v>
      </c>
      <c r="I244" s="133"/>
      <c r="J244" s="134">
        <f>ROUND(I244*H244,2)</f>
        <v>0</v>
      </c>
      <c r="K244" s="130" t="s">
        <v>3853</v>
      </c>
      <c r="L244" s="33"/>
      <c r="M244" s="135" t="s">
        <v>19</v>
      </c>
      <c r="N244" s="136" t="s">
        <v>47</v>
      </c>
      <c r="P244" s="137">
        <f>O244*H244</f>
        <v>0</v>
      </c>
      <c r="Q244" s="137">
        <v>0</v>
      </c>
      <c r="R244" s="137">
        <f>Q244*H244</f>
        <v>0</v>
      </c>
      <c r="S244" s="137">
        <v>0</v>
      </c>
      <c r="T244" s="138">
        <f>S244*H244</f>
        <v>0</v>
      </c>
      <c r="AR244" s="139" t="s">
        <v>302</v>
      </c>
      <c r="AT244" s="139" t="s">
        <v>165</v>
      </c>
      <c r="AU244" s="139" t="s">
        <v>84</v>
      </c>
      <c r="AY244" s="18" t="s">
        <v>163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8" t="s">
        <v>84</v>
      </c>
      <c r="BK244" s="140">
        <f>ROUND(I244*H244,2)</f>
        <v>0</v>
      </c>
      <c r="BL244" s="18" t="s">
        <v>302</v>
      </c>
      <c r="BM244" s="139" t="s">
        <v>1568</v>
      </c>
    </row>
    <row r="245" spans="2:65" s="1" customFormat="1">
      <c r="B245" s="33"/>
      <c r="D245" s="141" t="s">
        <v>172</v>
      </c>
      <c r="F245" s="142" t="s">
        <v>4015</v>
      </c>
      <c r="I245" s="143"/>
      <c r="L245" s="33"/>
      <c r="M245" s="144"/>
      <c r="T245" s="54"/>
      <c r="AT245" s="18" t="s">
        <v>172</v>
      </c>
      <c r="AU245" s="18" t="s">
        <v>84</v>
      </c>
    </row>
    <row r="246" spans="2:65" s="1" customFormat="1" ht="16.5" customHeight="1">
      <c r="B246" s="33"/>
      <c r="C246" s="128" t="s">
        <v>817</v>
      </c>
      <c r="D246" s="128" t="s">
        <v>165</v>
      </c>
      <c r="E246" s="129" t="s">
        <v>4016</v>
      </c>
      <c r="F246" s="130" t="s">
        <v>4017</v>
      </c>
      <c r="G246" s="131" t="s">
        <v>3807</v>
      </c>
      <c r="H246" s="132">
        <v>15</v>
      </c>
      <c r="I246" s="133"/>
      <c r="J246" s="134">
        <f>ROUND(I246*H246,2)</f>
        <v>0</v>
      </c>
      <c r="K246" s="130" t="s">
        <v>3853</v>
      </c>
      <c r="L246" s="33"/>
      <c r="M246" s="135" t="s">
        <v>19</v>
      </c>
      <c r="N246" s="136" t="s">
        <v>47</v>
      </c>
      <c r="P246" s="137">
        <f>O246*H246</f>
        <v>0</v>
      </c>
      <c r="Q246" s="137">
        <v>0</v>
      </c>
      <c r="R246" s="137">
        <f>Q246*H246</f>
        <v>0</v>
      </c>
      <c r="S246" s="137">
        <v>0</v>
      </c>
      <c r="T246" s="138">
        <f>S246*H246</f>
        <v>0</v>
      </c>
      <c r="AR246" s="139" t="s">
        <v>302</v>
      </c>
      <c r="AT246" s="139" t="s">
        <v>165</v>
      </c>
      <c r="AU246" s="139" t="s">
        <v>84</v>
      </c>
      <c r="AY246" s="18" t="s">
        <v>163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8" t="s">
        <v>84</v>
      </c>
      <c r="BK246" s="140">
        <f>ROUND(I246*H246,2)</f>
        <v>0</v>
      </c>
      <c r="BL246" s="18" t="s">
        <v>302</v>
      </c>
      <c r="BM246" s="139" t="s">
        <v>1581</v>
      </c>
    </row>
    <row r="247" spans="2:65" s="1" customFormat="1">
      <c r="B247" s="33"/>
      <c r="D247" s="141" t="s">
        <v>172</v>
      </c>
      <c r="F247" s="142" t="s">
        <v>4017</v>
      </c>
      <c r="I247" s="143"/>
      <c r="L247" s="33"/>
      <c r="M247" s="144"/>
      <c r="T247" s="54"/>
      <c r="AT247" s="18" t="s">
        <v>172</v>
      </c>
      <c r="AU247" s="18" t="s">
        <v>84</v>
      </c>
    </row>
    <row r="248" spans="2:65" s="1" customFormat="1" ht="16.5" customHeight="1">
      <c r="B248" s="33"/>
      <c r="C248" s="128" t="s">
        <v>824</v>
      </c>
      <c r="D248" s="128" t="s">
        <v>165</v>
      </c>
      <c r="E248" s="129" t="s">
        <v>4018</v>
      </c>
      <c r="F248" s="130" t="s">
        <v>4019</v>
      </c>
      <c r="G248" s="131" t="s">
        <v>3807</v>
      </c>
      <c r="H248" s="132">
        <v>14</v>
      </c>
      <c r="I248" s="133"/>
      <c r="J248" s="134">
        <f>ROUND(I248*H248,2)</f>
        <v>0</v>
      </c>
      <c r="K248" s="130" t="s">
        <v>3853</v>
      </c>
      <c r="L248" s="33"/>
      <c r="M248" s="135" t="s">
        <v>19</v>
      </c>
      <c r="N248" s="136" t="s">
        <v>47</v>
      </c>
      <c r="P248" s="137">
        <f>O248*H248</f>
        <v>0</v>
      </c>
      <c r="Q248" s="137">
        <v>0</v>
      </c>
      <c r="R248" s="137">
        <f>Q248*H248</f>
        <v>0</v>
      </c>
      <c r="S248" s="137">
        <v>0</v>
      </c>
      <c r="T248" s="138">
        <f>S248*H248</f>
        <v>0</v>
      </c>
      <c r="AR248" s="139" t="s">
        <v>302</v>
      </c>
      <c r="AT248" s="139" t="s">
        <v>165</v>
      </c>
      <c r="AU248" s="139" t="s">
        <v>84</v>
      </c>
      <c r="AY248" s="18" t="s">
        <v>163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8" t="s">
        <v>84</v>
      </c>
      <c r="BK248" s="140">
        <f>ROUND(I248*H248,2)</f>
        <v>0</v>
      </c>
      <c r="BL248" s="18" t="s">
        <v>302</v>
      </c>
      <c r="BM248" s="139" t="s">
        <v>1595</v>
      </c>
    </row>
    <row r="249" spans="2:65" s="1" customFormat="1">
      <c r="B249" s="33"/>
      <c r="D249" s="141" t="s">
        <v>172</v>
      </c>
      <c r="F249" s="142" t="s">
        <v>4019</v>
      </c>
      <c r="I249" s="143"/>
      <c r="L249" s="33"/>
      <c r="M249" s="144"/>
      <c r="T249" s="54"/>
      <c r="AT249" s="18" t="s">
        <v>172</v>
      </c>
      <c r="AU249" s="18" t="s">
        <v>84</v>
      </c>
    </row>
    <row r="250" spans="2:65" s="1" customFormat="1" ht="16.5" customHeight="1">
      <c r="B250" s="33"/>
      <c r="C250" s="128" t="s">
        <v>836</v>
      </c>
      <c r="D250" s="128" t="s">
        <v>165</v>
      </c>
      <c r="E250" s="129" t="s">
        <v>4020</v>
      </c>
      <c r="F250" s="130" t="s">
        <v>4021</v>
      </c>
      <c r="G250" s="131" t="s">
        <v>3807</v>
      </c>
      <c r="H250" s="132">
        <v>14</v>
      </c>
      <c r="I250" s="133"/>
      <c r="J250" s="134">
        <f>ROUND(I250*H250,2)</f>
        <v>0</v>
      </c>
      <c r="K250" s="130" t="s">
        <v>3853</v>
      </c>
      <c r="L250" s="33"/>
      <c r="M250" s="135" t="s">
        <v>19</v>
      </c>
      <c r="N250" s="136" t="s">
        <v>47</v>
      </c>
      <c r="P250" s="137">
        <f>O250*H250</f>
        <v>0</v>
      </c>
      <c r="Q250" s="137">
        <v>0</v>
      </c>
      <c r="R250" s="137">
        <f>Q250*H250</f>
        <v>0</v>
      </c>
      <c r="S250" s="137">
        <v>0</v>
      </c>
      <c r="T250" s="138">
        <f>S250*H250</f>
        <v>0</v>
      </c>
      <c r="AR250" s="139" t="s">
        <v>302</v>
      </c>
      <c r="AT250" s="139" t="s">
        <v>165</v>
      </c>
      <c r="AU250" s="139" t="s">
        <v>84</v>
      </c>
      <c r="AY250" s="18" t="s">
        <v>163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8" t="s">
        <v>84</v>
      </c>
      <c r="BK250" s="140">
        <f>ROUND(I250*H250,2)</f>
        <v>0</v>
      </c>
      <c r="BL250" s="18" t="s">
        <v>302</v>
      </c>
      <c r="BM250" s="139" t="s">
        <v>1609</v>
      </c>
    </row>
    <row r="251" spans="2:65" s="1" customFormat="1">
      <c r="B251" s="33"/>
      <c r="D251" s="141" t="s">
        <v>172</v>
      </c>
      <c r="F251" s="142" t="s">
        <v>4021</v>
      </c>
      <c r="I251" s="143"/>
      <c r="L251" s="33"/>
      <c r="M251" s="144"/>
      <c r="T251" s="54"/>
      <c r="AT251" s="18" t="s">
        <v>172</v>
      </c>
      <c r="AU251" s="18" t="s">
        <v>84</v>
      </c>
    </row>
    <row r="252" spans="2:65" s="1" customFormat="1" ht="16.5" customHeight="1">
      <c r="B252" s="33"/>
      <c r="C252" s="128" t="s">
        <v>843</v>
      </c>
      <c r="D252" s="128" t="s">
        <v>165</v>
      </c>
      <c r="E252" s="129" t="s">
        <v>4022</v>
      </c>
      <c r="F252" s="130" t="s">
        <v>4023</v>
      </c>
      <c r="G252" s="131" t="s">
        <v>3807</v>
      </c>
      <c r="H252" s="132">
        <v>20</v>
      </c>
      <c r="I252" s="133"/>
      <c r="J252" s="134">
        <f>ROUND(I252*H252,2)</f>
        <v>0</v>
      </c>
      <c r="K252" s="130" t="s">
        <v>3853</v>
      </c>
      <c r="L252" s="33"/>
      <c r="M252" s="135" t="s">
        <v>19</v>
      </c>
      <c r="N252" s="136" t="s">
        <v>47</v>
      </c>
      <c r="P252" s="137">
        <f>O252*H252</f>
        <v>0</v>
      </c>
      <c r="Q252" s="137">
        <v>0</v>
      </c>
      <c r="R252" s="137">
        <f>Q252*H252</f>
        <v>0</v>
      </c>
      <c r="S252" s="137">
        <v>0</v>
      </c>
      <c r="T252" s="138">
        <f>S252*H252</f>
        <v>0</v>
      </c>
      <c r="AR252" s="139" t="s">
        <v>302</v>
      </c>
      <c r="AT252" s="139" t="s">
        <v>165</v>
      </c>
      <c r="AU252" s="139" t="s">
        <v>84</v>
      </c>
      <c r="AY252" s="18" t="s">
        <v>163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8" t="s">
        <v>84</v>
      </c>
      <c r="BK252" s="140">
        <f>ROUND(I252*H252,2)</f>
        <v>0</v>
      </c>
      <c r="BL252" s="18" t="s">
        <v>302</v>
      </c>
      <c r="BM252" s="139" t="s">
        <v>1622</v>
      </c>
    </row>
    <row r="253" spans="2:65" s="1" customFormat="1">
      <c r="B253" s="33"/>
      <c r="D253" s="141" t="s">
        <v>172</v>
      </c>
      <c r="F253" s="142" t="s">
        <v>4023</v>
      </c>
      <c r="I253" s="143"/>
      <c r="L253" s="33"/>
      <c r="M253" s="144"/>
      <c r="T253" s="54"/>
      <c r="AT253" s="18" t="s">
        <v>172</v>
      </c>
      <c r="AU253" s="18" t="s">
        <v>84</v>
      </c>
    </row>
    <row r="254" spans="2:65" s="11" customFormat="1" ht="25.95" customHeight="1">
      <c r="B254" s="116"/>
      <c r="D254" s="117" t="s">
        <v>75</v>
      </c>
      <c r="E254" s="118" t="s">
        <v>4024</v>
      </c>
      <c r="F254" s="118" t="s">
        <v>4025</v>
      </c>
      <c r="I254" s="119"/>
      <c r="J254" s="120">
        <f>BK254</f>
        <v>0</v>
      </c>
      <c r="L254" s="116"/>
      <c r="M254" s="121"/>
      <c r="P254" s="122">
        <f>SUM(P255:P256)</f>
        <v>0</v>
      </c>
      <c r="R254" s="122">
        <f>SUM(R255:R256)</f>
        <v>0</v>
      </c>
      <c r="T254" s="123">
        <f>SUM(T255:T256)</f>
        <v>0</v>
      </c>
      <c r="AR254" s="117" t="s">
        <v>86</v>
      </c>
      <c r="AT254" s="124" t="s">
        <v>75</v>
      </c>
      <c r="AU254" s="124" t="s">
        <v>76</v>
      </c>
      <c r="AY254" s="117" t="s">
        <v>163</v>
      </c>
      <c r="BK254" s="125">
        <f>SUM(BK255:BK256)</f>
        <v>0</v>
      </c>
    </row>
    <row r="255" spans="2:65" s="1" customFormat="1" ht="16.5" customHeight="1">
      <c r="B255" s="33"/>
      <c r="C255" s="128" t="s">
        <v>851</v>
      </c>
      <c r="D255" s="128" t="s">
        <v>165</v>
      </c>
      <c r="E255" s="129" t="s">
        <v>4026</v>
      </c>
      <c r="F255" s="130" t="s">
        <v>4027</v>
      </c>
      <c r="G255" s="131" t="s">
        <v>3807</v>
      </c>
      <c r="H255" s="132">
        <v>14</v>
      </c>
      <c r="I255" s="133"/>
      <c r="J255" s="134">
        <f>ROUND(I255*H255,2)</f>
        <v>0</v>
      </c>
      <c r="K255" s="130" t="s">
        <v>3853</v>
      </c>
      <c r="L255" s="33"/>
      <c r="M255" s="135" t="s">
        <v>19</v>
      </c>
      <c r="N255" s="136" t="s">
        <v>47</v>
      </c>
      <c r="P255" s="137">
        <f>O255*H255</f>
        <v>0</v>
      </c>
      <c r="Q255" s="137">
        <v>0</v>
      </c>
      <c r="R255" s="137">
        <f>Q255*H255</f>
        <v>0</v>
      </c>
      <c r="S255" s="137">
        <v>0</v>
      </c>
      <c r="T255" s="138">
        <f>S255*H255</f>
        <v>0</v>
      </c>
      <c r="AR255" s="139" t="s">
        <v>302</v>
      </c>
      <c r="AT255" s="139" t="s">
        <v>165</v>
      </c>
      <c r="AU255" s="139" t="s">
        <v>84</v>
      </c>
      <c r="AY255" s="18" t="s">
        <v>163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8" t="s">
        <v>84</v>
      </c>
      <c r="BK255" s="140">
        <f>ROUND(I255*H255,2)</f>
        <v>0</v>
      </c>
      <c r="BL255" s="18" t="s">
        <v>302</v>
      </c>
      <c r="BM255" s="139" t="s">
        <v>1634</v>
      </c>
    </row>
    <row r="256" spans="2:65" s="1" customFormat="1">
      <c r="B256" s="33"/>
      <c r="D256" s="141" t="s">
        <v>172</v>
      </c>
      <c r="F256" s="142" t="s">
        <v>4027</v>
      </c>
      <c r="I256" s="143"/>
      <c r="L256" s="33"/>
      <c r="M256" s="144"/>
      <c r="T256" s="54"/>
      <c r="AT256" s="18" t="s">
        <v>172</v>
      </c>
      <c r="AU256" s="18" t="s">
        <v>84</v>
      </c>
    </row>
    <row r="257" spans="2:65" s="11" customFormat="1" ht="25.95" customHeight="1">
      <c r="B257" s="116"/>
      <c r="D257" s="117" t="s">
        <v>75</v>
      </c>
      <c r="E257" s="118" t="s">
        <v>4028</v>
      </c>
      <c r="F257" s="118" t="s">
        <v>4029</v>
      </c>
      <c r="I257" s="119"/>
      <c r="J257" s="120">
        <f>BK257</f>
        <v>0</v>
      </c>
      <c r="L257" s="116"/>
      <c r="M257" s="121"/>
      <c r="P257" s="122">
        <f>SUM(P258:P275)</f>
        <v>0</v>
      </c>
      <c r="R257" s="122">
        <f>SUM(R258:R275)</f>
        <v>0</v>
      </c>
      <c r="T257" s="123">
        <f>SUM(T258:T275)</f>
        <v>0</v>
      </c>
      <c r="AR257" s="117" t="s">
        <v>86</v>
      </c>
      <c r="AT257" s="124" t="s">
        <v>75</v>
      </c>
      <c r="AU257" s="124" t="s">
        <v>76</v>
      </c>
      <c r="AY257" s="117" t="s">
        <v>163</v>
      </c>
      <c r="BK257" s="125">
        <f>SUM(BK258:BK275)</f>
        <v>0</v>
      </c>
    </row>
    <row r="258" spans="2:65" s="1" customFormat="1" ht="21.75" customHeight="1">
      <c r="B258" s="33"/>
      <c r="C258" s="128" t="s">
        <v>859</v>
      </c>
      <c r="D258" s="128" t="s">
        <v>165</v>
      </c>
      <c r="E258" s="129" t="s">
        <v>4030</v>
      </c>
      <c r="F258" s="130" t="s">
        <v>4031</v>
      </c>
      <c r="G258" s="131" t="s">
        <v>202</v>
      </c>
      <c r="H258" s="132">
        <v>41</v>
      </c>
      <c r="I258" s="133"/>
      <c r="J258" s="134">
        <f>ROUND(I258*H258,2)</f>
        <v>0</v>
      </c>
      <c r="K258" s="130" t="s">
        <v>3853</v>
      </c>
      <c r="L258" s="33"/>
      <c r="M258" s="135" t="s">
        <v>19</v>
      </c>
      <c r="N258" s="136" t="s">
        <v>47</v>
      </c>
      <c r="P258" s="137">
        <f>O258*H258</f>
        <v>0</v>
      </c>
      <c r="Q258" s="137">
        <v>0</v>
      </c>
      <c r="R258" s="137">
        <f>Q258*H258</f>
        <v>0</v>
      </c>
      <c r="S258" s="137">
        <v>0</v>
      </c>
      <c r="T258" s="138">
        <f>S258*H258</f>
        <v>0</v>
      </c>
      <c r="AR258" s="139" t="s">
        <v>302</v>
      </c>
      <c r="AT258" s="139" t="s">
        <v>165</v>
      </c>
      <c r="AU258" s="139" t="s">
        <v>84</v>
      </c>
      <c r="AY258" s="18" t="s">
        <v>163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8" t="s">
        <v>84</v>
      </c>
      <c r="BK258" s="140">
        <f>ROUND(I258*H258,2)</f>
        <v>0</v>
      </c>
      <c r="BL258" s="18" t="s">
        <v>302</v>
      </c>
      <c r="BM258" s="139" t="s">
        <v>1652</v>
      </c>
    </row>
    <row r="259" spans="2:65" s="1" customFormat="1">
      <c r="B259" s="33"/>
      <c r="D259" s="141" t="s">
        <v>172</v>
      </c>
      <c r="F259" s="142" t="s">
        <v>4031</v>
      </c>
      <c r="I259" s="143"/>
      <c r="L259" s="33"/>
      <c r="M259" s="144"/>
      <c r="T259" s="54"/>
      <c r="AT259" s="18" t="s">
        <v>172</v>
      </c>
      <c r="AU259" s="18" t="s">
        <v>84</v>
      </c>
    </row>
    <row r="260" spans="2:65" s="1" customFormat="1" ht="24.15" customHeight="1">
      <c r="B260" s="33"/>
      <c r="C260" s="128" t="s">
        <v>865</v>
      </c>
      <c r="D260" s="128" t="s">
        <v>165</v>
      </c>
      <c r="E260" s="129" t="s">
        <v>4032</v>
      </c>
      <c r="F260" s="130" t="s">
        <v>4033</v>
      </c>
      <c r="G260" s="131" t="s">
        <v>202</v>
      </c>
      <c r="H260" s="132">
        <v>41</v>
      </c>
      <c r="I260" s="133"/>
      <c r="J260" s="134">
        <f>ROUND(I260*H260,2)</f>
        <v>0</v>
      </c>
      <c r="K260" s="130" t="s">
        <v>3853</v>
      </c>
      <c r="L260" s="33"/>
      <c r="M260" s="135" t="s">
        <v>19</v>
      </c>
      <c r="N260" s="136" t="s">
        <v>47</v>
      </c>
      <c r="P260" s="137">
        <f>O260*H260</f>
        <v>0</v>
      </c>
      <c r="Q260" s="137">
        <v>0</v>
      </c>
      <c r="R260" s="137">
        <f>Q260*H260</f>
        <v>0</v>
      </c>
      <c r="S260" s="137">
        <v>0</v>
      </c>
      <c r="T260" s="138">
        <f>S260*H260</f>
        <v>0</v>
      </c>
      <c r="AR260" s="139" t="s">
        <v>302</v>
      </c>
      <c r="AT260" s="139" t="s">
        <v>165</v>
      </c>
      <c r="AU260" s="139" t="s">
        <v>84</v>
      </c>
      <c r="AY260" s="18" t="s">
        <v>163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8" t="s">
        <v>84</v>
      </c>
      <c r="BK260" s="140">
        <f>ROUND(I260*H260,2)</f>
        <v>0</v>
      </c>
      <c r="BL260" s="18" t="s">
        <v>302</v>
      </c>
      <c r="BM260" s="139" t="s">
        <v>1668</v>
      </c>
    </row>
    <row r="261" spans="2:65" s="1" customFormat="1" ht="19.2">
      <c r="B261" s="33"/>
      <c r="D261" s="141" t="s">
        <v>172</v>
      </c>
      <c r="F261" s="142" t="s">
        <v>4033</v>
      </c>
      <c r="I261" s="143"/>
      <c r="L261" s="33"/>
      <c r="M261" s="144"/>
      <c r="T261" s="54"/>
      <c r="AT261" s="18" t="s">
        <v>172</v>
      </c>
      <c r="AU261" s="18" t="s">
        <v>84</v>
      </c>
    </row>
    <row r="262" spans="2:65" s="1" customFormat="1" ht="21.75" customHeight="1">
      <c r="B262" s="33"/>
      <c r="C262" s="128" t="s">
        <v>871</v>
      </c>
      <c r="D262" s="128" t="s">
        <v>165</v>
      </c>
      <c r="E262" s="129" t="s">
        <v>4034</v>
      </c>
      <c r="F262" s="130" t="s">
        <v>4035</v>
      </c>
      <c r="G262" s="131" t="s">
        <v>202</v>
      </c>
      <c r="H262" s="132">
        <v>7</v>
      </c>
      <c r="I262" s="133"/>
      <c r="J262" s="134">
        <f>ROUND(I262*H262,2)</f>
        <v>0</v>
      </c>
      <c r="K262" s="130" t="s">
        <v>3853</v>
      </c>
      <c r="L262" s="33"/>
      <c r="M262" s="135" t="s">
        <v>19</v>
      </c>
      <c r="N262" s="136" t="s">
        <v>47</v>
      </c>
      <c r="P262" s="137">
        <f>O262*H262</f>
        <v>0</v>
      </c>
      <c r="Q262" s="137">
        <v>0</v>
      </c>
      <c r="R262" s="137">
        <f>Q262*H262</f>
        <v>0</v>
      </c>
      <c r="S262" s="137">
        <v>0</v>
      </c>
      <c r="T262" s="138">
        <f>S262*H262</f>
        <v>0</v>
      </c>
      <c r="AR262" s="139" t="s">
        <v>302</v>
      </c>
      <c r="AT262" s="139" t="s">
        <v>165</v>
      </c>
      <c r="AU262" s="139" t="s">
        <v>84</v>
      </c>
      <c r="AY262" s="18" t="s">
        <v>163</v>
      </c>
      <c r="BE262" s="140">
        <f>IF(N262="základní",J262,0)</f>
        <v>0</v>
      </c>
      <c r="BF262" s="140">
        <f>IF(N262="snížená",J262,0)</f>
        <v>0</v>
      </c>
      <c r="BG262" s="140">
        <f>IF(N262="zákl. přenesená",J262,0)</f>
        <v>0</v>
      </c>
      <c r="BH262" s="140">
        <f>IF(N262="sníž. přenesená",J262,0)</f>
        <v>0</v>
      </c>
      <c r="BI262" s="140">
        <f>IF(N262="nulová",J262,0)</f>
        <v>0</v>
      </c>
      <c r="BJ262" s="18" t="s">
        <v>84</v>
      </c>
      <c r="BK262" s="140">
        <f>ROUND(I262*H262,2)</f>
        <v>0</v>
      </c>
      <c r="BL262" s="18" t="s">
        <v>302</v>
      </c>
      <c r="BM262" s="139" t="s">
        <v>1681</v>
      </c>
    </row>
    <row r="263" spans="2:65" s="1" customFormat="1">
      <c r="B263" s="33"/>
      <c r="D263" s="141" t="s">
        <v>172</v>
      </c>
      <c r="F263" s="142" t="s">
        <v>4035</v>
      </c>
      <c r="I263" s="143"/>
      <c r="L263" s="33"/>
      <c r="M263" s="144"/>
      <c r="T263" s="54"/>
      <c r="AT263" s="18" t="s">
        <v>172</v>
      </c>
      <c r="AU263" s="18" t="s">
        <v>84</v>
      </c>
    </row>
    <row r="264" spans="2:65" s="1" customFormat="1" ht="24.15" customHeight="1">
      <c r="B264" s="33"/>
      <c r="C264" s="128" t="s">
        <v>882</v>
      </c>
      <c r="D264" s="128" t="s">
        <v>165</v>
      </c>
      <c r="E264" s="129" t="s">
        <v>4036</v>
      </c>
      <c r="F264" s="130" t="s">
        <v>4037</v>
      </c>
      <c r="G264" s="131" t="s">
        <v>202</v>
      </c>
      <c r="H264" s="132">
        <v>7</v>
      </c>
      <c r="I264" s="133"/>
      <c r="J264" s="134">
        <f>ROUND(I264*H264,2)</f>
        <v>0</v>
      </c>
      <c r="K264" s="130" t="s">
        <v>3853</v>
      </c>
      <c r="L264" s="33"/>
      <c r="M264" s="135" t="s">
        <v>19</v>
      </c>
      <c r="N264" s="136" t="s">
        <v>47</v>
      </c>
      <c r="P264" s="137">
        <f>O264*H264</f>
        <v>0</v>
      </c>
      <c r="Q264" s="137">
        <v>0</v>
      </c>
      <c r="R264" s="137">
        <f>Q264*H264</f>
        <v>0</v>
      </c>
      <c r="S264" s="137">
        <v>0</v>
      </c>
      <c r="T264" s="138">
        <f>S264*H264</f>
        <v>0</v>
      </c>
      <c r="AR264" s="139" t="s">
        <v>302</v>
      </c>
      <c r="AT264" s="139" t="s">
        <v>165</v>
      </c>
      <c r="AU264" s="139" t="s">
        <v>84</v>
      </c>
      <c r="AY264" s="18" t="s">
        <v>163</v>
      </c>
      <c r="BE264" s="140">
        <f>IF(N264="základní",J264,0)</f>
        <v>0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8" t="s">
        <v>84</v>
      </c>
      <c r="BK264" s="140">
        <f>ROUND(I264*H264,2)</f>
        <v>0</v>
      </c>
      <c r="BL264" s="18" t="s">
        <v>302</v>
      </c>
      <c r="BM264" s="139" t="s">
        <v>1693</v>
      </c>
    </row>
    <row r="265" spans="2:65" s="1" customFormat="1" ht="19.2">
      <c r="B265" s="33"/>
      <c r="D265" s="141" t="s">
        <v>172</v>
      </c>
      <c r="F265" s="142" t="s">
        <v>4037</v>
      </c>
      <c r="I265" s="143"/>
      <c r="L265" s="33"/>
      <c r="M265" s="144"/>
      <c r="T265" s="54"/>
      <c r="AT265" s="18" t="s">
        <v>172</v>
      </c>
      <c r="AU265" s="18" t="s">
        <v>84</v>
      </c>
    </row>
    <row r="266" spans="2:65" s="1" customFormat="1" ht="16.5" customHeight="1">
      <c r="B266" s="33"/>
      <c r="C266" s="128" t="s">
        <v>888</v>
      </c>
      <c r="D266" s="128" t="s">
        <v>165</v>
      </c>
      <c r="E266" s="129" t="s">
        <v>4038</v>
      </c>
      <c r="F266" s="130" t="s">
        <v>4039</v>
      </c>
      <c r="G266" s="131" t="s">
        <v>202</v>
      </c>
      <c r="H266" s="132">
        <v>60</v>
      </c>
      <c r="I266" s="133"/>
      <c r="J266" s="134">
        <f>ROUND(I266*H266,2)</f>
        <v>0</v>
      </c>
      <c r="K266" s="130" t="s">
        <v>3853</v>
      </c>
      <c r="L266" s="33"/>
      <c r="M266" s="135" t="s">
        <v>19</v>
      </c>
      <c r="N266" s="136" t="s">
        <v>47</v>
      </c>
      <c r="P266" s="137">
        <f>O266*H266</f>
        <v>0</v>
      </c>
      <c r="Q266" s="137">
        <v>0</v>
      </c>
      <c r="R266" s="137">
        <f>Q266*H266</f>
        <v>0</v>
      </c>
      <c r="S266" s="137">
        <v>0</v>
      </c>
      <c r="T266" s="138">
        <f>S266*H266</f>
        <v>0</v>
      </c>
      <c r="AR266" s="139" t="s">
        <v>302</v>
      </c>
      <c r="AT266" s="139" t="s">
        <v>165</v>
      </c>
      <c r="AU266" s="139" t="s">
        <v>84</v>
      </c>
      <c r="AY266" s="18" t="s">
        <v>163</v>
      </c>
      <c r="BE266" s="140">
        <f>IF(N266="základní",J266,0)</f>
        <v>0</v>
      </c>
      <c r="BF266" s="140">
        <f>IF(N266="snížená",J266,0)</f>
        <v>0</v>
      </c>
      <c r="BG266" s="140">
        <f>IF(N266="zákl. přenesená",J266,0)</f>
        <v>0</v>
      </c>
      <c r="BH266" s="140">
        <f>IF(N266="sníž. přenesená",J266,0)</f>
        <v>0</v>
      </c>
      <c r="BI266" s="140">
        <f>IF(N266="nulová",J266,0)</f>
        <v>0</v>
      </c>
      <c r="BJ266" s="18" t="s">
        <v>84</v>
      </c>
      <c r="BK266" s="140">
        <f>ROUND(I266*H266,2)</f>
        <v>0</v>
      </c>
      <c r="BL266" s="18" t="s">
        <v>302</v>
      </c>
      <c r="BM266" s="139" t="s">
        <v>1710</v>
      </c>
    </row>
    <row r="267" spans="2:65" s="1" customFormat="1">
      <c r="B267" s="33"/>
      <c r="D267" s="141" t="s">
        <v>172</v>
      </c>
      <c r="F267" s="142" t="s">
        <v>4039</v>
      </c>
      <c r="I267" s="143"/>
      <c r="L267" s="33"/>
      <c r="M267" s="144"/>
      <c r="T267" s="54"/>
      <c r="AT267" s="18" t="s">
        <v>172</v>
      </c>
      <c r="AU267" s="18" t="s">
        <v>84</v>
      </c>
    </row>
    <row r="268" spans="2:65" s="1" customFormat="1" ht="24.15" customHeight="1">
      <c r="B268" s="33"/>
      <c r="C268" s="128" t="s">
        <v>897</v>
      </c>
      <c r="D268" s="128" t="s">
        <v>165</v>
      </c>
      <c r="E268" s="129" t="s">
        <v>4040</v>
      </c>
      <c r="F268" s="130" t="s">
        <v>4041</v>
      </c>
      <c r="G268" s="131" t="s">
        <v>202</v>
      </c>
      <c r="H268" s="132">
        <v>12</v>
      </c>
      <c r="I268" s="133"/>
      <c r="J268" s="134">
        <f>ROUND(I268*H268,2)</f>
        <v>0</v>
      </c>
      <c r="K268" s="130" t="s">
        <v>3853</v>
      </c>
      <c r="L268" s="33"/>
      <c r="M268" s="135" t="s">
        <v>19</v>
      </c>
      <c r="N268" s="136" t="s">
        <v>47</v>
      </c>
      <c r="P268" s="137">
        <f>O268*H268</f>
        <v>0</v>
      </c>
      <c r="Q268" s="137">
        <v>0</v>
      </c>
      <c r="R268" s="137">
        <f>Q268*H268</f>
        <v>0</v>
      </c>
      <c r="S268" s="137">
        <v>0</v>
      </c>
      <c r="T268" s="138">
        <f>S268*H268</f>
        <v>0</v>
      </c>
      <c r="AR268" s="139" t="s">
        <v>302</v>
      </c>
      <c r="AT268" s="139" t="s">
        <v>165</v>
      </c>
      <c r="AU268" s="139" t="s">
        <v>84</v>
      </c>
      <c r="AY268" s="18" t="s">
        <v>163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8" t="s">
        <v>84</v>
      </c>
      <c r="BK268" s="140">
        <f>ROUND(I268*H268,2)</f>
        <v>0</v>
      </c>
      <c r="BL268" s="18" t="s">
        <v>302</v>
      </c>
      <c r="BM268" s="139" t="s">
        <v>1719</v>
      </c>
    </row>
    <row r="269" spans="2:65" s="1" customFormat="1" ht="19.2">
      <c r="B269" s="33"/>
      <c r="D269" s="141" t="s">
        <v>172</v>
      </c>
      <c r="F269" s="142" t="s">
        <v>4041</v>
      </c>
      <c r="I269" s="143"/>
      <c r="L269" s="33"/>
      <c r="M269" s="144"/>
      <c r="T269" s="54"/>
      <c r="AT269" s="18" t="s">
        <v>172</v>
      </c>
      <c r="AU269" s="18" t="s">
        <v>84</v>
      </c>
    </row>
    <row r="270" spans="2:65" s="1" customFormat="1" ht="16.5" customHeight="1">
      <c r="B270" s="33"/>
      <c r="C270" s="128" t="s">
        <v>903</v>
      </c>
      <c r="D270" s="128" t="s">
        <v>165</v>
      </c>
      <c r="E270" s="129" t="s">
        <v>4042</v>
      </c>
      <c r="F270" s="130" t="s">
        <v>4043</v>
      </c>
      <c r="G270" s="131" t="s">
        <v>202</v>
      </c>
      <c r="H270" s="132">
        <v>12</v>
      </c>
      <c r="I270" s="133"/>
      <c r="J270" s="134">
        <f>ROUND(I270*H270,2)</f>
        <v>0</v>
      </c>
      <c r="K270" s="130" t="s">
        <v>3853</v>
      </c>
      <c r="L270" s="33"/>
      <c r="M270" s="135" t="s">
        <v>19</v>
      </c>
      <c r="N270" s="136" t="s">
        <v>47</v>
      </c>
      <c r="P270" s="137">
        <f>O270*H270</f>
        <v>0</v>
      </c>
      <c r="Q270" s="137">
        <v>0</v>
      </c>
      <c r="R270" s="137">
        <f>Q270*H270</f>
        <v>0</v>
      </c>
      <c r="S270" s="137">
        <v>0</v>
      </c>
      <c r="T270" s="138">
        <f>S270*H270</f>
        <v>0</v>
      </c>
      <c r="AR270" s="139" t="s">
        <v>302</v>
      </c>
      <c r="AT270" s="139" t="s">
        <v>165</v>
      </c>
      <c r="AU270" s="139" t="s">
        <v>84</v>
      </c>
      <c r="AY270" s="18" t="s">
        <v>163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8" t="s">
        <v>84</v>
      </c>
      <c r="BK270" s="140">
        <f>ROUND(I270*H270,2)</f>
        <v>0</v>
      </c>
      <c r="BL270" s="18" t="s">
        <v>302</v>
      </c>
      <c r="BM270" s="139" t="s">
        <v>1731</v>
      </c>
    </row>
    <row r="271" spans="2:65" s="1" customFormat="1">
      <c r="B271" s="33"/>
      <c r="D271" s="141" t="s">
        <v>172</v>
      </c>
      <c r="F271" s="142" t="s">
        <v>4043</v>
      </c>
      <c r="I271" s="143"/>
      <c r="L271" s="33"/>
      <c r="M271" s="144"/>
      <c r="T271" s="54"/>
      <c r="AT271" s="18" t="s">
        <v>172</v>
      </c>
      <c r="AU271" s="18" t="s">
        <v>84</v>
      </c>
    </row>
    <row r="272" spans="2:65" s="1" customFormat="1" ht="16.5" customHeight="1">
      <c r="B272" s="33"/>
      <c r="C272" s="128" t="s">
        <v>971</v>
      </c>
      <c r="D272" s="128" t="s">
        <v>165</v>
      </c>
      <c r="E272" s="129" t="s">
        <v>4044</v>
      </c>
      <c r="F272" s="130" t="s">
        <v>4045</v>
      </c>
      <c r="G272" s="131" t="s">
        <v>202</v>
      </c>
      <c r="H272" s="132">
        <v>4</v>
      </c>
      <c r="I272" s="133"/>
      <c r="J272" s="134">
        <f>ROUND(I272*H272,2)</f>
        <v>0</v>
      </c>
      <c r="K272" s="130" t="s">
        <v>3853</v>
      </c>
      <c r="L272" s="33"/>
      <c r="M272" s="135" t="s">
        <v>19</v>
      </c>
      <c r="N272" s="136" t="s">
        <v>47</v>
      </c>
      <c r="P272" s="137">
        <f>O272*H272</f>
        <v>0</v>
      </c>
      <c r="Q272" s="137">
        <v>0</v>
      </c>
      <c r="R272" s="137">
        <f>Q272*H272</f>
        <v>0</v>
      </c>
      <c r="S272" s="137">
        <v>0</v>
      </c>
      <c r="T272" s="138">
        <f>S272*H272</f>
        <v>0</v>
      </c>
      <c r="AR272" s="139" t="s">
        <v>302</v>
      </c>
      <c r="AT272" s="139" t="s">
        <v>165</v>
      </c>
      <c r="AU272" s="139" t="s">
        <v>84</v>
      </c>
      <c r="AY272" s="18" t="s">
        <v>163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8" t="s">
        <v>84</v>
      </c>
      <c r="BK272" s="140">
        <f>ROUND(I272*H272,2)</f>
        <v>0</v>
      </c>
      <c r="BL272" s="18" t="s">
        <v>302</v>
      </c>
      <c r="BM272" s="139" t="s">
        <v>1745</v>
      </c>
    </row>
    <row r="273" spans="2:65" s="1" customFormat="1">
      <c r="B273" s="33"/>
      <c r="D273" s="141" t="s">
        <v>172</v>
      </c>
      <c r="F273" s="142" t="s">
        <v>4045</v>
      </c>
      <c r="I273" s="143"/>
      <c r="L273" s="33"/>
      <c r="M273" s="144"/>
      <c r="T273" s="54"/>
      <c r="AT273" s="18" t="s">
        <v>172</v>
      </c>
      <c r="AU273" s="18" t="s">
        <v>84</v>
      </c>
    </row>
    <row r="274" spans="2:65" s="1" customFormat="1" ht="16.5" customHeight="1">
      <c r="B274" s="33"/>
      <c r="C274" s="128" t="s">
        <v>977</v>
      </c>
      <c r="D274" s="128" t="s">
        <v>165</v>
      </c>
      <c r="E274" s="129" t="s">
        <v>4046</v>
      </c>
      <c r="F274" s="130" t="s">
        <v>4047</v>
      </c>
      <c r="G274" s="131" t="s">
        <v>202</v>
      </c>
      <c r="H274" s="132">
        <v>2</v>
      </c>
      <c r="I274" s="133"/>
      <c r="J274" s="134">
        <f>ROUND(I274*H274,2)</f>
        <v>0</v>
      </c>
      <c r="K274" s="130" t="s">
        <v>3853</v>
      </c>
      <c r="L274" s="33"/>
      <c r="M274" s="135" t="s">
        <v>19</v>
      </c>
      <c r="N274" s="136" t="s">
        <v>47</v>
      </c>
      <c r="P274" s="137">
        <f>O274*H274</f>
        <v>0</v>
      </c>
      <c r="Q274" s="137">
        <v>0</v>
      </c>
      <c r="R274" s="137">
        <f>Q274*H274</f>
        <v>0</v>
      </c>
      <c r="S274" s="137">
        <v>0</v>
      </c>
      <c r="T274" s="138">
        <f>S274*H274</f>
        <v>0</v>
      </c>
      <c r="AR274" s="139" t="s">
        <v>302</v>
      </c>
      <c r="AT274" s="139" t="s">
        <v>165</v>
      </c>
      <c r="AU274" s="139" t="s">
        <v>84</v>
      </c>
      <c r="AY274" s="18" t="s">
        <v>163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8" t="s">
        <v>84</v>
      </c>
      <c r="BK274" s="140">
        <f>ROUND(I274*H274,2)</f>
        <v>0</v>
      </c>
      <c r="BL274" s="18" t="s">
        <v>302</v>
      </c>
      <c r="BM274" s="139" t="s">
        <v>1757</v>
      </c>
    </row>
    <row r="275" spans="2:65" s="1" customFormat="1">
      <c r="B275" s="33"/>
      <c r="D275" s="141" t="s">
        <v>172</v>
      </c>
      <c r="F275" s="142" t="s">
        <v>4047</v>
      </c>
      <c r="I275" s="143"/>
      <c r="L275" s="33"/>
      <c r="M275" s="144"/>
      <c r="T275" s="54"/>
      <c r="AT275" s="18" t="s">
        <v>172</v>
      </c>
      <c r="AU275" s="18" t="s">
        <v>84</v>
      </c>
    </row>
    <row r="276" spans="2:65" s="11" customFormat="1" ht="25.95" customHeight="1">
      <c r="B276" s="116"/>
      <c r="D276" s="117" t="s">
        <v>75</v>
      </c>
      <c r="E276" s="118" t="s">
        <v>4048</v>
      </c>
      <c r="F276" s="118" t="s">
        <v>4049</v>
      </c>
      <c r="I276" s="119"/>
      <c r="J276" s="120">
        <f>BK276</f>
        <v>0</v>
      </c>
      <c r="L276" s="116"/>
      <c r="M276" s="121"/>
      <c r="P276" s="122">
        <f>SUM(P277:P282)</f>
        <v>0</v>
      </c>
      <c r="R276" s="122">
        <f>SUM(R277:R282)</f>
        <v>0</v>
      </c>
      <c r="T276" s="123">
        <f>SUM(T277:T282)</f>
        <v>0</v>
      </c>
      <c r="AR276" s="117" t="s">
        <v>86</v>
      </c>
      <c r="AT276" s="124" t="s">
        <v>75</v>
      </c>
      <c r="AU276" s="124" t="s">
        <v>76</v>
      </c>
      <c r="AY276" s="117" t="s">
        <v>163</v>
      </c>
      <c r="BK276" s="125">
        <f>SUM(BK277:BK282)</f>
        <v>0</v>
      </c>
    </row>
    <row r="277" spans="2:65" s="1" customFormat="1" ht="16.5" customHeight="1">
      <c r="B277" s="33"/>
      <c r="C277" s="128" t="s">
        <v>985</v>
      </c>
      <c r="D277" s="128" t="s">
        <v>165</v>
      </c>
      <c r="E277" s="129" t="s">
        <v>4050</v>
      </c>
      <c r="F277" s="130" t="s">
        <v>4051</v>
      </c>
      <c r="G277" s="131" t="s">
        <v>168</v>
      </c>
      <c r="H277" s="132">
        <v>2</v>
      </c>
      <c r="I277" s="133"/>
      <c r="J277" s="134">
        <f>ROUND(I277*H277,2)</f>
        <v>0</v>
      </c>
      <c r="K277" s="130" t="s">
        <v>3853</v>
      </c>
      <c r="L277" s="33"/>
      <c r="M277" s="135" t="s">
        <v>19</v>
      </c>
      <c r="N277" s="136" t="s">
        <v>47</v>
      </c>
      <c r="P277" s="137">
        <f>O277*H277</f>
        <v>0</v>
      </c>
      <c r="Q277" s="137">
        <v>0</v>
      </c>
      <c r="R277" s="137">
        <f>Q277*H277</f>
        <v>0</v>
      </c>
      <c r="S277" s="137">
        <v>0</v>
      </c>
      <c r="T277" s="138">
        <f>S277*H277</f>
        <v>0</v>
      </c>
      <c r="AR277" s="139" t="s">
        <v>302</v>
      </c>
      <c r="AT277" s="139" t="s">
        <v>165</v>
      </c>
      <c r="AU277" s="139" t="s">
        <v>84</v>
      </c>
      <c r="AY277" s="18" t="s">
        <v>163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8" t="s">
        <v>84</v>
      </c>
      <c r="BK277" s="140">
        <f>ROUND(I277*H277,2)</f>
        <v>0</v>
      </c>
      <c r="BL277" s="18" t="s">
        <v>302</v>
      </c>
      <c r="BM277" s="139" t="s">
        <v>1770</v>
      </c>
    </row>
    <row r="278" spans="2:65" s="1" customFormat="1">
      <c r="B278" s="33"/>
      <c r="D278" s="141" t="s">
        <v>172</v>
      </c>
      <c r="F278" s="142" t="s">
        <v>4051</v>
      </c>
      <c r="I278" s="143"/>
      <c r="L278" s="33"/>
      <c r="M278" s="144"/>
      <c r="T278" s="54"/>
      <c r="AT278" s="18" t="s">
        <v>172</v>
      </c>
      <c r="AU278" s="18" t="s">
        <v>84</v>
      </c>
    </row>
    <row r="279" spans="2:65" s="1" customFormat="1" ht="24.15" customHeight="1">
      <c r="B279" s="33"/>
      <c r="C279" s="128" t="s">
        <v>991</v>
      </c>
      <c r="D279" s="128" t="s">
        <v>165</v>
      </c>
      <c r="E279" s="129" t="s">
        <v>4052</v>
      </c>
      <c r="F279" s="130" t="s">
        <v>4053</v>
      </c>
      <c r="G279" s="131" t="s">
        <v>168</v>
      </c>
      <c r="H279" s="132">
        <v>1</v>
      </c>
      <c r="I279" s="133"/>
      <c r="J279" s="134">
        <f>ROUND(I279*H279,2)</f>
        <v>0</v>
      </c>
      <c r="K279" s="130" t="s">
        <v>3853</v>
      </c>
      <c r="L279" s="33"/>
      <c r="M279" s="135" t="s">
        <v>19</v>
      </c>
      <c r="N279" s="136" t="s">
        <v>47</v>
      </c>
      <c r="P279" s="137">
        <f>O279*H279</f>
        <v>0</v>
      </c>
      <c r="Q279" s="137">
        <v>0</v>
      </c>
      <c r="R279" s="137">
        <f>Q279*H279</f>
        <v>0</v>
      </c>
      <c r="S279" s="137">
        <v>0</v>
      </c>
      <c r="T279" s="138">
        <f>S279*H279</f>
        <v>0</v>
      </c>
      <c r="AR279" s="139" t="s">
        <v>302</v>
      </c>
      <c r="AT279" s="139" t="s">
        <v>165</v>
      </c>
      <c r="AU279" s="139" t="s">
        <v>84</v>
      </c>
      <c r="AY279" s="18" t="s">
        <v>163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8" t="s">
        <v>84</v>
      </c>
      <c r="BK279" s="140">
        <f>ROUND(I279*H279,2)</f>
        <v>0</v>
      </c>
      <c r="BL279" s="18" t="s">
        <v>302</v>
      </c>
      <c r="BM279" s="139" t="s">
        <v>1781</v>
      </c>
    </row>
    <row r="280" spans="2:65" s="1" customFormat="1" ht="19.2">
      <c r="B280" s="33"/>
      <c r="D280" s="141" t="s">
        <v>172</v>
      </c>
      <c r="F280" s="142" t="s">
        <v>4053</v>
      </c>
      <c r="I280" s="143"/>
      <c r="L280" s="33"/>
      <c r="M280" s="144"/>
      <c r="T280" s="54"/>
      <c r="AT280" s="18" t="s">
        <v>172</v>
      </c>
      <c r="AU280" s="18" t="s">
        <v>84</v>
      </c>
    </row>
    <row r="281" spans="2:65" s="1" customFormat="1" ht="16.5" customHeight="1">
      <c r="B281" s="33"/>
      <c r="C281" s="128" t="s">
        <v>1009</v>
      </c>
      <c r="D281" s="128" t="s">
        <v>165</v>
      </c>
      <c r="E281" s="129" t="s">
        <v>4054</v>
      </c>
      <c r="F281" s="130" t="s">
        <v>4055</v>
      </c>
      <c r="G281" s="131" t="s">
        <v>168</v>
      </c>
      <c r="H281" s="132">
        <v>4</v>
      </c>
      <c r="I281" s="133"/>
      <c r="J281" s="134">
        <f>ROUND(I281*H281,2)</f>
        <v>0</v>
      </c>
      <c r="K281" s="130" t="s">
        <v>3853</v>
      </c>
      <c r="L281" s="33"/>
      <c r="M281" s="135" t="s">
        <v>19</v>
      </c>
      <c r="N281" s="136" t="s">
        <v>47</v>
      </c>
      <c r="P281" s="137">
        <f>O281*H281</f>
        <v>0</v>
      </c>
      <c r="Q281" s="137">
        <v>0</v>
      </c>
      <c r="R281" s="137">
        <f>Q281*H281</f>
        <v>0</v>
      </c>
      <c r="S281" s="137">
        <v>0</v>
      </c>
      <c r="T281" s="138">
        <f>S281*H281</f>
        <v>0</v>
      </c>
      <c r="AR281" s="139" t="s">
        <v>302</v>
      </c>
      <c r="AT281" s="139" t="s">
        <v>165</v>
      </c>
      <c r="AU281" s="139" t="s">
        <v>84</v>
      </c>
      <c r="AY281" s="18" t="s">
        <v>163</v>
      </c>
      <c r="BE281" s="140">
        <f>IF(N281="základní",J281,0)</f>
        <v>0</v>
      </c>
      <c r="BF281" s="140">
        <f>IF(N281="snížená",J281,0)</f>
        <v>0</v>
      </c>
      <c r="BG281" s="140">
        <f>IF(N281="zákl. přenesená",J281,0)</f>
        <v>0</v>
      </c>
      <c r="BH281" s="140">
        <f>IF(N281="sníž. přenesená",J281,0)</f>
        <v>0</v>
      </c>
      <c r="BI281" s="140">
        <f>IF(N281="nulová",J281,0)</f>
        <v>0</v>
      </c>
      <c r="BJ281" s="18" t="s">
        <v>84</v>
      </c>
      <c r="BK281" s="140">
        <f>ROUND(I281*H281,2)</f>
        <v>0</v>
      </c>
      <c r="BL281" s="18" t="s">
        <v>302</v>
      </c>
      <c r="BM281" s="139" t="s">
        <v>1792</v>
      </c>
    </row>
    <row r="282" spans="2:65" s="1" customFormat="1">
      <c r="B282" s="33"/>
      <c r="D282" s="141" t="s">
        <v>172</v>
      </c>
      <c r="F282" s="142" t="s">
        <v>4055</v>
      </c>
      <c r="I282" s="143"/>
      <c r="L282" s="33"/>
      <c r="M282" s="144"/>
      <c r="T282" s="54"/>
      <c r="AT282" s="18" t="s">
        <v>172</v>
      </c>
      <c r="AU282" s="18" t="s">
        <v>84</v>
      </c>
    </row>
    <row r="283" spans="2:65" s="11" customFormat="1" ht="25.95" customHeight="1">
      <c r="B283" s="116"/>
      <c r="D283" s="117" t="s">
        <v>75</v>
      </c>
      <c r="E283" s="118" t="s">
        <v>4056</v>
      </c>
      <c r="F283" s="118" t="s">
        <v>4057</v>
      </c>
      <c r="I283" s="119"/>
      <c r="J283" s="120">
        <f>BK283</f>
        <v>0</v>
      </c>
      <c r="L283" s="116"/>
      <c r="M283" s="121"/>
      <c r="P283" s="122">
        <f>SUM(P284:P293)</f>
        <v>0</v>
      </c>
      <c r="R283" s="122">
        <f>SUM(R284:R293)</f>
        <v>0</v>
      </c>
      <c r="T283" s="123">
        <f>SUM(T284:T293)</f>
        <v>0</v>
      </c>
      <c r="AR283" s="117" t="s">
        <v>86</v>
      </c>
      <c r="AT283" s="124" t="s">
        <v>75</v>
      </c>
      <c r="AU283" s="124" t="s">
        <v>76</v>
      </c>
      <c r="AY283" s="117" t="s">
        <v>163</v>
      </c>
      <c r="BK283" s="125">
        <f>SUM(BK284:BK293)</f>
        <v>0</v>
      </c>
    </row>
    <row r="284" spans="2:65" s="1" customFormat="1" ht="24.15" customHeight="1">
      <c r="B284" s="33"/>
      <c r="C284" s="128" t="s">
        <v>1015</v>
      </c>
      <c r="D284" s="128" t="s">
        <v>165</v>
      </c>
      <c r="E284" s="129" t="s">
        <v>4058</v>
      </c>
      <c r="F284" s="130" t="s">
        <v>4059</v>
      </c>
      <c r="G284" s="131" t="s">
        <v>187</v>
      </c>
      <c r="H284" s="132">
        <v>482</v>
      </c>
      <c r="I284" s="133"/>
      <c r="J284" s="134">
        <f>ROUND(I284*H284,2)</f>
        <v>0</v>
      </c>
      <c r="K284" s="130" t="s">
        <v>3853</v>
      </c>
      <c r="L284" s="33"/>
      <c r="M284" s="135" t="s">
        <v>19</v>
      </c>
      <c r="N284" s="136" t="s">
        <v>47</v>
      </c>
      <c r="P284" s="137">
        <f>O284*H284</f>
        <v>0</v>
      </c>
      <c r="Q284" s="137">
        <v>0</v>
      </c>
      <c r="R284" s="137">
        <f>Q284*H284</f>
        <v>0</v>
      </c>
      <c r="S284" s="137">
        <v>0</v>
      </c>
      <c r="T284" s="138">
        <f>S284*H284</f>
        <v>0</v>
      </c>
      <c r="AR284" s="139" t="s">
        <v>302</v>
      </c>
      <c r="AT284" s="139" t="s">
        <v>165</v>
      </c>
      <c r="AU284" s="139" t="s">
        <v>84</v>
      </c>
      <c r="AY284" s="18" t="s">
        <v>163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8" t="s">
        <v>84</v>
      </c>
      <c r="BK284" s="140">
        <f>ROUND(I284*H284,2)</f>
        <v>0</v>
      </c>
      <c r="BL284" s="18" t="s">
        <v>302</v>
      </c>
      <c r="BM284" s="139" t="s">
        <v>1802</v>
      </c>
    </row>
    <row r="285" spans="2:65" s="1" customFormat="1" ht="19.2">
      <c r="B285" s="33"/>
      <c r="D285" s="141" t="s">
        <v>172</v>
      </c>
      <c r="F285" s="142" t="s">
        <v>4059</v>
      </c>
      <c r="I285" s="143"/>
      <c r="L285" s="33"/>
      <c r="M285" s="144"/>
      <c r="T285" s="54"/>
      <c r="AT285" s="18" t="s">
        <v>172</v>
      </c>
      <c r="AU285" s="18" t="s">
        <v>84</v>
      </c>
    </row>
    <row r="286" spans="2:65" s="1" customFormat="1" ht="24.15" customHeight="1">
      <c r="B286" s="33"/>
      <c r="C286" s="128" t="s">
        <v>1035</v>
      </c>
      <c r="D286" s="128" t="s">
        <v>165</v>
      </c>
      <c r="E286" s="129" t="s">
        <v>4060</v>
      </c>
      <c r="F286" s="130" t="s">
        <v>4061</v>
      </c>
      <c r="G286" s="131" t="s">
        <v>168</v>
      </c>
      <c r="H286" s="132">
        <v>2</v>
      </c>
      <c r="I286" s="133"/>
      <c r="J286" s="134">
        <f>ROUND(I286*H286,2)</f>
        <v>0</v>
      </c>
      <c r="K286" s="130" t="s">
        <v>3853</v>
      </c>
      <c r="L286" s="33"/>
      <c r="M286" s="135" t="s">
        <v>19</v>
      </c>
      <c r="N286" s="136" t="s">
        <v>47</v>
      </c>
      <c r="P286" s="137">
        <f>O286*H286</f>
        <v>0</v>
      </c>
      <c r="Q286" s="137">
        <v>0</v>
      </c>
      <c r="R286" s="137">
        <f>Q286*H286</f>
        <v>0</v>
      </c>
      <c r="S286" s="137">
        <v>0</v>
      </c>
      <c r="T286" s="138">
        <f>S286*H286</f>
        <v>0</v>
      </c>
      <c r="AR286" s="139" t="s">
        <v>302</v>
      </c>
      <c r="AT286" s="139" t="s">
        <v>165</v>
      </c>
      <c r="AU286" s="139" t="s">
        <v>84</v>
      </c>
      <c r="AY286" s="18" t="s">
        <v>163</v>
      </c>
      <c r="BE286" s="140">
        <f>IF(N286="základní",J286,0)</f>
        <v>0</v>
      </c>
      <c r="BF286" s="140">
        <f>IF(N286="snížená",J286,0)</f>
        <v>0</v>
      </c>
      <c r="BG286" s="140">
        <f>IF(N286="zákl. přenesená",J286,0)</f>
        <v>0</v>
      </c>
      <c r="BH286" s="140">
        <f>IF(N286="sníž. přenesená",J286,0)</f>
        <v>0</v>
      </c>
      <c r="BI286" s="140">
        <f>IF(N286="nulová",J286,0)</f>
        <v>0</v>
      </c>
      <c r="BJ286" s="18" t="s">
        <v>84</v>
      </c>
      <c r="BK286" s="140">
        <f>ROUND(I286*H286,2)</f>
        <v>0</v>
      </c>
      <c r="BL286" s="18" t="s">
        <v>302</v>
      </c>
      <c r="BM286" s="139" t="s">
        <v>1813</v>
      </c>
    </row>
    <row r="287" spans="2:65" s="1" customFormat="1" ht="19.2">
      <c r="B287" s="33"/>
      <c r="D287" s="141" t="s">
        <v>172</v>
      </c>
      <c r="F287" s="142" t="s">
        <v>4061</v>
      </c>
      <c r="I287" s="143"/>
      <c r="L287" s="33"/>
      <c r="M287" s="144"/>
      <c r="T287" s="54"/>
      <c r="AT287" s="18" t="s">
        <v>172</v>
      </c>
      <c r="AU287" s="18" t="s">
        <v>84</v>
      </c>
    </row>
    <row r="288" spans="2:65" s="1" customFormat="1" ht="24.15" customHeight="1">
      <c r="B288" s="33"/>
      <c r="C288" s="128" t="s">
        <v>1056</v>
      </c>
      <c r="D288" s="128" t="s">
        <v>165</v>
      </c>
      <c r="E288" s="129" t="s">
        <v>4062</v>
      </c>
      <c r="F288" s="130" t="s">
        <v>4063</v>
      </c>
      <c r="G288" s="131" t="s">
        <v>168</v>
      </c>
      <c r="H288" s="132">
        <v>2</v>
      </c>
      <c r="I288" s="133"/>
      <c r="J288" s="134">
        <f>ROUND(I288*H288,2)</f>
        <v>0</v>
      </c>
      <c r="K288" s="130" t="s">
        <v>3853</v>
      </c>
      <c r="L288" s="33"/>
      <c r="M288" s="135" t="s">
        <v>19</v>
      </c>
      <c r="N288" s="136" t="s">
        <v>47</v>
      </c>
      <c r="P288" s="137">
        <f>O288*H288</f>
        <v>0</v>
      </c>
      <c r="Q288" s="137">
        <v>0</v>
      </c>
      <c r="R288" s="137">
        <f>Q288*H288</f>
        <v>0</v>
      </c>
      <c r="S288" s="137">
        <v>0</v>
      </c>
      <c r="T288" s="138">
        <f>S288*H288</f>
        <v>0</v>
      </c>
      <c r="AR288" s="139" t="s">
        <v>302</v>
      </c>
      <c r="AT288" s="139" t="s">
        <v>165</v>
      </c>
      <c r="AU288" s="139" t="s">
        <v>84</v>
      </c>
      <c r="AY288" s="18" t="s">
        <v>163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8" t="s">
        <v>84</v>
      </c>
      <c r="BK288" s="140">
        <f>ROUND(I288*H288,2)</f>
        <v>0</v>
      </c>
      <c r="BL288" s="18" t="s">
        <v>302</v>
      </c>
      <c r="BM288" s="139" t="s">
        <v>1825</v>
      </c>
    </row>
    <row r="289" spans="2:65" s="1" customFormat="1" ht="19.2">
      <c r="B289" s="33"/>
      <c r="D289" s="141" t="s">
        <v>172</v>
      </c>
      <c r="F289" s="142" t="s">
        <v>4063</v>
      </c>
      <c r="I289" s="143"/>
      <c r="L289" s="33"/>
      <c r="M289" s="144"/>
      <c r="T289" s="54"/>
      <c r="AT289" s="18" t="s">
        <v>172</v>
      </c>
      <c r="AU289" s="18" t="s">
        <v>84</v>
      </c>
    </row>
    <row r="290" spans="2:65" s="1" customFormat="1" ht="16.5" customHeight="1">
      <c r="B290" s="33"/>
      <c r="C290" s="128" t="s">
        <v>1085</v>
      </c>
      <c r="D290" s="128" t="s">
        <v>165</v>
      </c>
      <c r="E290" s="129" t="s">
        <v>4064</v>
      </c>
      <c r="F290" s="130" t="s">
        <v>4065</v>
      </c>
      <c r="G290" s="131" t="s">
        <v>168</v>
      </c>
      <c r="H290" s="132">
        <v>4</v>
      </c>
      <c r="I290" s="133"/>
      <c r="J290" s="134">
        <f>ROUND(I290*H290,2)</f>
        <v>0</v>
      </c>
      <c r="K290" s="130" t="s">
        <v>3853</v>
      </c>
      <c r="L290" s="33"/>
      <c r="M290" s="135" t="s">
        <v>19</v>
      </c>
      <c r="N290" s="136" t="s">
        <v>47</v>
      </c>
      <c r="P290" s="137">
        <f>O290*H290</f>
        <v>0</v>
      </c>
      <c r="Q290" s="137">
        <v>0</v>
      </c>
      <c r="R290" s="137">
        <f>Q290*H290</f>
        <v>0</v>
      </c>
      <c r="S290" s="137">
        <v>0</v>
      </c>
      <c r="T290" s="138">
        <f>S290*H290</f>
        <v>0</v>
      </c>
      <c r="AR290" s="139" t="s">
        <v>302</v>
      </c>
      <c r="AT290" s="139" t="s">
        <v>165</v>
      </c>
      <c r="AU290" s="139" t="s">
        <v>84</v>
      </c>
      <c r="AY290" s="18" t="s">
        <v>163</v>
      </c>
      <c r="BE290" s="140">
        <f>IF(N290="základní",J290,0)</f>
        <v>0</v>
      </c>
      <c r="BF290" s="140">
        <f>IF(N290="snížená",J290,0)</f>
        <v>0</v>
      </c>
      <c r="BG290" s="140">
        <f>IF(N290="zákl. přenesená",J290,0)</f>
        <v>0</v>
      </c>
      <c r="BH290" s="140">
        <f>IF(N290="sníž. přenesená",J290,0)</f>
        <v>0</v>
      </c>
      <c r="BI290" s="140">
        <f>IF(N290="nulová",J290,0)</f>
        <v>0</v>
      </c>
      <c r="BJ290" s="18" t="s">
        <v>84</v>
      </c>
      <c r="BK290" s="140">
        <f>ROUND(I290*H290,2)</f>
        <v>0</v>
      </c>
      <c r="BL290" s="18" t="s">
        <v>302</v>
      </c>
      <c r="BM290" s="139" t="s">
        <v>1838</v>
      </c>
    </row>
    <row r="291" spans="2:65" s="1" customFormat="1">
      <c r="B291" s="33"/>
      <c r="D291" s="141" t="s">
        <v>172</v>
      </c>
      <c r="F291" s="142" t="s">
        <v>4065</v>
      </c>
      <c r="I291" s="143"/>
      <c r="L291" s="33"/>
      <c r="M291" s="144"/>
      <c r="T291" s="54"/>
      <c r="AT291" s="18" t="s">
        <v>172</v>
      </c>
      <c r="AU291" s="18" t="s">
        <v>84</v>
      </c>
    </row>
    <row r="292" spans="2:65" s="1" customFormat="1" ht="24.15" customHeight="1">
      <c r="B292" s="33"/>
      <c r="C292" s="128" t="s">
        <v>1106</v>
      </c>
      <c r="D292" s="128" t="s">
        <v>165</v>
      </c>
      <c r="E292" s="129" t="s">
        <v>4066</v>
      </c>
      <c r="F292" s="130" t="s">
        <v>4067</v>
      </c>
      <c r="G292" s="131" t="s">
        <v>4068</v>
      </c>
      <c r="H292" s="132">
        <v>20</v>
      </c>
      <c r="I292" s="133"/>
      <c r="J292" s="134">
        <f>ROUND(I292*H292,2)</f>
        <v>0</v>
      </c>
      <c r="K292" s="130" t="s">
        <v>3853</v>
      </c>
      <c r="L292" s="33"/>
      <c r="M292" s="135" t="s">
        <v>19</v>
      </c>
      <c r="N292" s="136" t="s">
        <v>47</v>
      </c>
      <c r="P292" s="137">
        <f>O292*H292</f>
        <v>0</v>
      </c>
      <c r="Q292" s="137">
        <v>0</v>
      </c>
      <c r="R292" s="137">
        <f>Q292*H292</f>
        <v>0</v>
      </c>
      <c r="S292" s="137">
        <v>0</v>
      </c>
      <c r="T292" s="138">
        <f>S292*H292</f>
        <v>0</v>
      </c>
      <c r="AR292" s="139" t="s">
        <v>302</v>
      </c>
      <c r="AT292" s="139" t="s">
        <v>165</v>
      </c>
      <c r="AU292" s="139" t="s">
        <v>84</v>
      </c>
      <c r="AY292" s="18" t="s">
        <v>163</v>
      </c>
      <c r="BE292" s="140">
        <f>IF(N292="základní",J292,0)</f>
        <v>0</v>
      </c>
      <c r="BF292" s="140">
        <f>IF(N292="snížená",J292,0)</f>
        <v>0</v>
      </c>
      <c r="BG292" s="140">
        <f>IF(N292="zákl. přenesená",J292,0)</f>
        <v>0</v>
      </c>
      <c r="BH292" s="140">
        <f>IF(N292="sníž. přenesená",J292,0)</f>
        <v>0</v>
      </c>
      <c r="BI292" s="140">
        <f>IF(N292="nulová",J292,0)</f>
        <v>0</v>
      </c>
      <c r="BJ292" s="18" t="s">
        <v>84</v>
      </c>
      <c r="BK292" s="140">
        <f>ROUND(I292*H292,2)</f>
        <v>0</v>
      </c>
      <c r="BL292" s="18" t="s">
        <v>302</v>
      </c>
      <c r="BM292" s="139" t="s">
        <v>1850</v>
      </c>
    </row>
    <row r="293" spans="2:65" s="1" customFormat="1" ht="19.2">
      <c r="B293" s="33"/>
      <c r="D293" s="141" t="s">
        <v>172</v>
      </c>
      <c r="F293" s="142" t="s">
        <v>4067</v>
      </c>
      <c r="I293" s="143"/>
      <c r="L293" s="33"/>
      <c r="M293" s="144"/>
      <c r="T293" s="54"/>
      <c r="AT293" s="18" t="s">
        <v>172</v>
      </c>
      <c r="AU293" s="18" t="s">
        <v>84</v>
      </c>
    </row>
    <row r="294" spans="2:65" s="11" customFormat="1" ht="25.95" customHeight="1">
      <c r="B294" s="116"/>
      <c r="D294" s="117" t="s">
        <v>75</v>
      </c>
      <c r="E294" s="118" t="s">
        <v>971</v>
      </c>
      <c r="F294" s="118" t="s">
        <v>4069</v>
      </c>
      <c r="I294" s="119"/>
      <c r="J294" s="120">
        <f>BK294</f>
        <v>0</v>
      </c>
      <c r="L294" s="116"/>
      <c r="M294" s="121"/>
      <c r="P294" s="122">
        <f>SUM(P295:P300)</f>
        <v>0</v>
      </c>
      <c r="R294" s="122">
        <f>SUM(R295:R300)</f>
        <v>0</v>
      </c>
      <c r="T294" s="123">
        <f>SUM(T295:T300)</f>
        <v>0</v>
      </c>
      <c r="AR294" s="117" t="s">
        <v>84</v>
      </c>
      <c r="AT294" s="124" t="s">
        <v>75</v>
      </c>
      <c r="AU294" s="124" t="s">
        <v>76</v>
      </c>
      <c r="AY294" s="117" t="s">
        <v>163</v>
      </c>
      <c r="BK294" s="125">
        <f>SUM(BK295:BK300)</f>
        <v>0</v>
      </c>
    </row>
    <row r="295" spans="2:65" s="1" customFormat="1" ht="16.5" customHeight="1">
      <c r="B295" s="33"/>
      <c r="C295" s="128" t="s">
        <v>1125</v>
      </c>
      <c r="D295" s="128" t="s">
        <v>165</v>
      </c>
      <c r="E295" s="129" t="s">
        <v>4070</v>
      </c>
      <c r="F295" s="130" t="s">
        <v>2971</v>
      </c>
      <c r="G295" s="131" t="s">
        <v>495</v>
      </c>
      <c r="H295" s="132">
        <v>1</v>
      </c>
      <c r="I295" s="133"/>
      <c r="J295" s="134">
        <f>ROUND(I295*H295,2)</f>
        <v>0</v>
      </c>
      <c r="K295" s="130" t="s">
        <v>3853</v>
      </c>
      <c r="L295" s="33"/>
      <c r="M295" s="135" t="s">
        <v>19</v>
      </c>
      <c r="N295" s="136" t="s">
        <v>47</v>
      </c>
      <c r="P295" s="137">
        <f>O295*H295</f>
        <v>0</v>
      </c>
      <c r="Q295" s="137">
        <v>0</v>
      </c>
      <c r="R295" s="137">
        <f>Q295*H295</f>
        <v>0</v>
      </c>
      <c r="S295" s="137">
        <v>0</v>
      </c>
      <c r="T295" s="138">
        <f>S295*H295</f>
        <v>0</v>
      </c>
      <c r="AR295" s="139" t="s">
        <v>170</v>
      </c>
      <c r="AT295" s="139" t="s">
        <v>165</v>
      </c>
      <c r="AU295" s="139" t="s">
        <v>84</v>
      </c>
      <c r="AY295" s="18" t="s">
        <v>163</v>
      </c>
      <c r="BE295" s="140">
        <f>IF(N295="základní",J295,0)</f>
        <v>0</v>
      </c>
      <c r="BF295" s="140">
        <f>IF(N295="snížená",J295,0)</f>
        <v>0</v>
      </c>
      <c r="BG295" s="140">
        <f>IF(N295="zákl. přenesená",J295,0)</f>
        <v>0</v>
      </c>
      <c r="BH295" s="140">
        <f>IF(N295="sníž. přenesená",J295,0)</f>
        <v>0</v>
      </c>
      <c r="BI295" s="140">
        <f>IF(N295="nulová",J295,0)</f>
        <v>0</v>
      </c>
      <c r="BJ295" s="18" t="s">
        <v>84</v>
      </c>
      <c r="BK295" s="140">
        <f>ROUND(I295*H295,2)</f>
        <v>0</v>
      </c>
      <c r="BL295" s="18" t="s">
        <v>170</v>
      </c>
      <c r="BM295" s="139" t="s">
        <v>1861</v>
      </c>
    </row>
    <row r="296" spans="2:65" s="1" customFormat="1">
      <c r="B296" s="33"/>
      <c r="D296" s="141" t="s">
        <v>172</v>
      </c>
      <c r="F296" s="142" t="s">
        <v>2971</v>
      </c>
      <c r="I296" s="143"/>
      <c r="L296" s="33"/>
      <c r="M296" s="144"/>
      <c r="T296" s="54"/>
      <c r="AT296" s="18" t="s">
        <v>172</v>
      </c>
      <c r="AU296" s="18" t="s">
        <v>84</v>
      </c>
    </row>
    <row r="297" spans="2:65" s="1" customFormat="1" ht="16.5" customHeight="1">
      <c r="B297" s="33"/>
      <c r="C297" s="128" t="s">
        <v>1132</v>
      </c>
      <c r="D297" s="128" t="s">
        <v>165</v>
      </c>
      <c r="E297" s="129" t="s">
        <v>4071</v>
      </c>
      <c r="F297" s="130" t="s">
        <v>2928</v>
      </c>
      <c r="G297" s="131" t="s">
        <v>495</v>
      </c>
      <c r="H297" s="132">
        <v>1</v>
      </c>
      <c r="I297" s="133"/>
      <c r="J297" s="134">
        <f>ROUND(I297*H297,2)</f>
        <v>0</v>
      </c>
      <c r="K297" s="130" t="s">
        <v>3853</v>
      </c>
      <c r="L297" s="33"/>
      <c r="M297" s="135" t="s">
        <v>19</v>
      </c>
      <c r="N297" s="136" t="s">
        <v>47</v>
      </c>
      <c r="P297" s="137">
        <f>O297*H297</f>
        <v>0</v>
      </c>
      <c r="Q297" s="137">
        <v>0</v>
      </c>
      <c r="R297" s="137">
        <f>Q297*H297</f>
        <v>0</v>
      </c>
      <c r="S297" s="137">
        <v>0</v>
      </c>
      <c r="T297" s="138">
        <f>S297*H297</f>
        <v>0</v>
      </c>
      <c r="AR297" s="139" t="s">
        <v>170</v>
      </c>
      <c r="AT297" s="139" t="s">
        <v>165</v>
      </c>
      <c r="AU297" s="139" t="s">
        <v>84</v>
      </c>
      <c r="AY297" s="18" t="s">
        <v>163</v>
      </c>
      <c r="BE297" s="140">
        <f>IF(N297="základní",J297,0)</f>
        <v>0</v>
      </c>
      <c r="BF297" s="140">
        <f>IF(N297="snížená",J297,0)</f>
        <v>0</v>
      </c>
      <c r="BG297" s="140">
        <f>IF(N297="zákl. přenesená",J297,0)</f>
        <v>0</v>
      </c>
      <c r="BH297" s="140">
        <f>IF(N297="sníž. přenesená",J297,0)</f>
        <v>0</v>
      </c>
      <c r="BI297" s="140">
        <f>IF(N297="nulová",J297,0)</f>
        <v>0</v>
      </c>
      <c r="BJ297" s="18" t="s">
        <v>84</v>
      </c>
      <c r="BK297" s="140">
        <f>ROUND(I297*H297,2)</f>
        <v>0</v>
      </c>
      <c r="BL297" s="18" t="s">
        <v>170</v>
      </c>
      <c r="BM297" s="139" t="s">
        <v>1872</v>
      </c>
    </row>
    <row r="298" spans="2:65" s="1" customFormat="1">
      <c r="B298" s="33"/>
      <c r="D298" s="141" t="s">
        <v>172</v>
      </c>
      <c r="F298" s="142" t="s">
        <v>2928</v>
      </c>
      <c r="I298" s="143"/>
      <c r="L298" s="33"/>
      <c r="M298" s="144"/>
      <c r="T298" s="54"/>
      <c r="AT298" s="18" t="s">
        <v>172</v>
      </c>
      <c r="AU298" s="18" t="s">
        <v>84</v>
      </c>
    </row>
    <row r="299" spans="2:65" s="1" customFormat="1" ht="16.5" customHeight="1">
      <c r="B299" s="33"/>
      <c r="C299" s="128" t="s">
        <v>1138</v>
      </c>
      <c r="D299" s="128" t="s">
        <v>165</v>
      </c>
      <c r="E299" s="129" t="s">
        <v>4072</v>
      </c>
      <c r="F299" s="130" t="s">
        <v>4073</v>
      </c>
      <c r="G299" s="131" t="s">
        <v>495</v>
      </c>
      <c r="H299" s="132">
        <v>1</v>
      </c>
      <c r="I299" s="133"/>
      <c r="J299" s="134">
        <f>ROUND(I299*H299,2)</f>
        <v>0</v>
      </c>
      <c r="K299" s="130" t="s">
        <v>3853</v>
      </c>
      <c r="L299" s="33"/>
      <c r="M299" s="135" t="s">
        <v>19</v>
      </c>
      <c r="N299" s="136" t="s">
        <v>47</v>
      </c>
      <c r="P299" s="137">
        <f>O299*H299</f>
        <v>0</v>
      </c>
      <c r="Q299" s="137">
        <v>0</v>
      </c>
      <c r="R299" s="137">
        <f>Q299*H299</f>
        <v>0</v>
      </c>
      <c r="S299" s="137">
        <v>0</v>
      </c>
      <c r="T299" s="138">
        <f>S299*H299</f>
        <v>0</v>
      </c>
      <c r="AR299" s="139" t="s">
        <v>170</v>
      </c>
      <c r="AT299" s="139" t="s">
        <v>165</v>
      </c>
      <c r="AU299" s="139" t="s">
        <v>84</v>
      </c>
      <c r="AY299" s="18" t="s">
        <v>163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8" t="s">
        <v>84</v>
      </c>
      <c r="BK299" s="140">
        <f>ROUND(I299*H299,2)</f>
        <v>0</v>
      </c>
      <c r="BL299" s="18" t="s">
        <v>170</v>
      </c>
      <c r="BM299" s="139" t="s">
        <v>1885</v>
      </c>
    </row>
    <row r="300" spans="2:65" s="1" customFormat="1">
      <c r="B300" s="33"/>
      <c r="D300" s="141" t="s">
        <v>172</v>
      </c>
      <c r="F300" s="142" t="s">
        <v>4073</v>
      </c>
      <c r="I300" s="143"/>
      <c r="L300" s="33"/>
      <c r="M300" s="144"/>
      <c r="T300" s="54"/>
      <c r="AT300" s="18" t="s">
        <v>172</v>
      </c>
      <c r="AU300" s="18" t="s">
        <v>84</v>
      </c>
    </row>
    <row r="301" spans="2:65" s="11" customFormat="1" ht="25.95" customHeight="1">
      <c r="B301" s="116"/>
      <c r="D301" s="117" t="s">
        <v>75</v>
      </c>
      <c r="E301" s="118" t="s">
        <v>1056</v>
      </c>
      <c r="F301" s="118" t="s">
        <v>4074</v>
      </c>
      <c r="I301" s="119"/>
      <c r="J301" s="120">
        <f>BK301</f>
        <v>0</v>
      </c>
      <c r="L301" s="116"/>
      <c r="M301" s="121"/>
      <c r="P301" s="122">
        <f>SUM(P302:P305)</f>
        <v>0</v>
      </c>
      <c r="R301" s="122">
        <f>SUM(R302:R305)</f>
        <v>0</v>
      </c>
      <c r="T301" s="123">
        <f>SUM(T302:T305)</f>
        <v>0</v>
      </c>
      <c r="AR301" s="117" t="s">
        <v>84</v>
      </c>
      <c r="AT301" s="124" t="s">
        <v>75</v>
      </c>
      <c r="AU301" s="124" t="s">
        <v>76</v>
      </c>
      <c r="AY301" s="117" t="s">
        <v>163</v>
      </c>
      <c r="BK301" s="125">
        <f>SUM(BK302:BK305)</f>
        <v>0</v>
      </c>
    </row>
    <row r="302" spans="2:65" s="1" customFormat="1" ht="16.5" customHeight="1">
      <c r="B302" s="33"/>
      <c r="C302" s="128" t="s">
        <v>1144</v>
      </c>
      <c r="D302" s="128" t="s">
        <v>165</v>
      </c>
      <c r="E302" s="129" t="s">
        <v>4075</v>
      </c>
      <c r="F302" s="130" t="s">
        <v>4076</v>
      </c>
      <c r="G302" s="131" t="s">
        <v>202</v>
      </c>
      <c r="H302" s="132">
        <v>97</v>
      </c>
      <c r="I302" s="133"/>
      <c r="J302" s="134">
        <f>ROUND(I302*H302,2)</f>
        <v>0</v>
      </c>
      <c r="K302" s="130" t="s">
        <v>3853</v>
      </c>
      <c r="L302" s="33"/>
      <c r="M302" s="135" t="s">
        <v>19</v>
      </c>
      <c r="N302" s="136" t="s">
        <v>47</v>
      </c>
      <c r="P302" s="137">
        <f>O302*H302</f>
        <v>0</v>
      </c>
      <c r="Q302" s="137">
        <v>0</v>
      </c>
      <c r="R302" s="137">
        <f>Q302*H302</f>
        <v>0</v>
      </c>
      <c r="S302" s="137">
        <v>0</v>
      </c>
      <c r="T302" s="138">
        <f>S302*H302</f>
        <v>0</v>
      </c>
      <c r="AR302" s="139" t="s">
        <v>170</v>
      </c>
      <c r="AT302" s="139" t="s">
        <v>165</v>
      </c>
      <c r="AU302" s="139" t="s">
        <v>84</v>
      </c>
      <c r="AY302" s="18" t="s">
        <v>163</v>
      </c>
      <c r="BE302" s="140">
        <f>IF(N302="základní",J302,0)</f>
        <v>0</v>
      </c>
      <c r="BF302" s="140">
        <f>IF(N302="snížená",J302,0)</f>
        <v>0</v>
      </c>
      <c r="BG302" s="140">
        <f>IF(N302="zákl. přenesená",J302,0)</f>
        <v>0</v>
      </c>
      <c r="BH302" s="140">
        <f>IF(N302="sníž. přenesená",J302,0)</f>
        <v>0</v>
      </c>
      <c r="BI302" s="140">
        <f>IF(N302="nulová",J302,0)</f>
        <v>0</v>
      </c>
      <c r="BJ302" s="18" t="s">
        <v>84</v>
      </c>
      <c r="BK302" s="140">
        <f>ROUND(I302*H302,2)</f>
        <v>0</v>
      </c>
      <c r="BL302" s="18" t="s">
        <v>170</v>
      </c>
      <c r="BM302" s="139" t="s">
        <v>1895</v>
      </c>
    </row>
    <row r="303" spans="2:65" s="1" customFormat="1">
      <c r="B303" s="33"/>
      <c r="D303" s="141" t="s">
        <v>172</v>
      </c>
      <c r="F303" s="142" t="s">
        <v>4076</v>
      </c>
      <c r="I303" s="143"/>
      <c r="L303" s="33"/>
      <c r="M303" s="144"/>
      <c r="T303" s="54"/>
      <c r="AT303" s="18" t="s">
        <v>172</v>
      </c>
      <c r="AU303" s="18" t="s">
        <v>84</v>
      </c>
    </row>
    <row r="304" spans="2:65" s="1" customFormat="1" ht="16.5" customHeight="1">
      <c r="B304" s="33"/>
      <c r="C304" s="128" t="s">
        <v>1150</v>
      </c>
      <c r="D304" s="128" t="s">
        <v>165</v>
      </c>
      <c r="E304" s="129" t="s">
        <v>4077</v>
      </c>
      <c r="F304" s="130" t="s">
        <v>4078</v>
      </c>
      <c r="G304" s="131" t="s">
        <v>202</v>
      </c>
      <c r="H304" s="132">
        <v>39</v>
      </c>
      <c r="I304" s="133"/>
      <c r="J304" s="134">
        <f>ROUND(I304*H304,2)</f>
        <v>0</v>
      </c>
      <c r="K304" s="130" t="s">
        <v>3853</v>
      </c>
      <c r="L304" s="33"/>
      <c r="M304" s="135" t="s">
        <v>19</v>
      </c>
      <c r="N304" s="136" t="s">
        <v>47</v>
      </c>
      <c r="P304" s="137">
        <f>O304*H304</f>
        <v>0</v>
      </c>
      <c r="Q304" s="137">
        <v>0</v>
      </c>
      <c r="R304" s="137">
        <f>Q304*H304</f>
        <v>0</v>
      </c>
      <c r="S304" s="137">
        <v>0</v>
      </c>
      <c r="T304" s="138">
        <f>S304*H304</f>
        <v>0</v>
      </c>
      <c r="AR304" s="139" t="s">
        <v>170</v>
      </c>
      <c r="AT304" s="139" t="s">
        <v>165</v>
      </c>
      <c r="AU304" s="139" t="s">
        <v>84</v>
      </c>
      <c r="AY304" s="18" t="s">
        <v>163</v>
      </c>
      <c r="BE304" s="140">
        <f>IF(N304="základní",J304,0)</f>
        <v>0</v>
      </c>
      <c r="BF304" s="140">
        <f>IF(N304="snížená",J304,0)</f>
        <v>0</v>
      </c>
      <c r="BG304" s="140">
        <f>IF(N304="zákl. přenesená",J304,0)</f>
        <v>0</v>
      </c>
      <c r="BH304" s="140">
        <f>IF(N304="sníž. přenesená",J304,0)</f>
        <v>0</v>
      </c>
      <c r="BI304" s="140">
        <f>IF(N304="nulová",J304,0)</f>
        <v>0</v>
      </c>
      <c r="BJ304" s="18" t="s">
        <v>84</v>
      </c>
      <c r="BK304" s="140">
        <f>ROUND(I304*H304,2)</f>
        <v>0</v>
      </c>
      <c r="BL304" s="18" t="s">
        <v>170</v>
      </c>
      <c r="BM304" s="139" t="s">
        <v>1908</v>
      </c>
    </row>
    <row r="305" spans="2:47" s="1" customFormat="1">
      <c r="B305" s="33"/>
      <c r="D305" s="141" t="s">
        <v>172</v>
      </c>
      <c r="F305" s="142" t="s">
        <v>4078</v>
      </c>
      <c r="I305" s="143"/>
      <c r="L305" s="33"/>
      <c r="M305" s="186"/>
      <c r="N305" s="187"/>
      <c r="O305" s="187"/>
      <c r="P305" s="187"/>
      <c r="Q305" s="187"/>
      <c r="R305" s="187"/>
      <c r="S305" s="187"/>
      <c r="T305" s="188"/>
      <c r="AT305" s="18" t="s">
        <v>172</v>
      </c>
      <c r="AU305" s="18" t="s">
        <v>84</v>
      </c>
    </row>
    <row r="306" spans="2:47" s="1" customFormat="1" ht="6.9" customHeight="1">
      <c r="B306" s="42"/>
      <c r="C306" s="43"/>
      <c r="D306" s="43"/>
      <c r="E306" s="43"/>
      <c r="F306" s="43"/>
      <c r="G306" s="43"/>
      <c r="H306" s="43"/>
      <c r="I306" s="43"/>
      <c r="J306" s="43"/>
      <c r="K306" s="43"/>
      <c r="L306" s="33"/>
    </row>
  </sheetData>
  <sheetProtection algorithmName="SHA-512" hashValue="gdkzH0AaVTGT3QvwSAJANbSZJzWW3vWboZ8YDPShLPk9E7mpr0J7zFg6D0rxJ0ZqdgbEsmovVSSeoACSOTCtPw==" saltValue="ePQbArvPKwZyjLyde0vzdrP0TSSyRKL9Rb9OD4f8LcaQTlbBL8Zjg3e+TEJMxwxlgO1IBbDBI9KrwjyNhT3MXw==" spinCount="100000" sheet="1" objects="1" scenarios="1" formatColumns="0" formatRows="0" autoFilter="0"/>
  <autoFilter ref="C87:K305" xr:uid="{00000000-0009-0000-0000-000008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001 - Architektonicko-sta...</vt:lpstr>
      <vt:lpstr>002 - VRN - Vedlejší rozp...</vt:lpstr>
      <vt:lpstr>003a - Elektroinstalace</vt:lpstr>
      <vt:lpstr>003b - Bleskosvod</vt:lpstr>
      <vt:lpstr>004a - Kanalizační přípoj...</vt:lpstr>
      <vt:lpstr>004b - Likvidace srážkový...</vt:lpstr>
      <vt:lpstr>004c - Vedlejsí rozpočtov...</vt:lpstr>
      <vt:lpstr>005 - ZTI. ÚT</vt:lpstr>
      <vt:lpstr>006 - Vzduchotechnika</vt:lpstr>
      <vt:lpstr>Pokyny pro vyplnění</vt:lpstr>
      <vt:lpstr>'001 - Architektonicko-sta...'!Názvy_tisku</vt:lpstr>
      <vt:lpstr>'002 - VRN - Vedlejší rozp...'!Názvy_tisku</vt:lpstr>
      <vt:lpstr>'003a - Elektroinstalace'!Názvy_tisku</vt:lpstr>
      <vt:lpstr>'003b - Bleskosvod'!Názvy_tisku</vt:lpstr>
      <vt:lpstr>'004a - Kanalizační přípoj...'!Názvy_tisku</vt:lpstr>
      <vt:lpstr>'004b - Likvidace srážkový...'!Názvy_tisku</vt:lpstr>
      <vt:lpstr>'004c - Vedlejsí rozpočtov...'!Názvy_tisku</vt:lpstr>
      <vt:lpstr>'005 - ZTI. ÚT'!Názvy_tisku</vt:lpstr>
      <vt:lpstr>'006 - Vzduchotechnika'!Názvy_tisku</vt:lpstr>
      <vt:lpstr>'Rekapitulace stavby'!Názvy_tisku</vt:lpstr>
      <vt:lpstr>'001 - Architektonicko-sta...'!Oblast_tisku</vt:lpstr>
      <vt:lpstr>'002 - VRN - Vedlejší rozp...'!Oblast_tisku</vt:lpstr>
      <vt:lpstr>'003a - Elektroinstalace'!Oblast_tisku</vt:lpstr>
      <vt:lpstr>'003b - Bleskosvod'!Oblast_tisku</vt:lpstr>
      <vt:lpstr>'004a - Kanalizační přípoj...'!Oblast_tisku</vt:lpstr>
      <vt:lpstr>'004b - Likvidace srážkový...'!Oblast_tisku</vt:lpstr>
      <vt:lpstr>'004c - Vedlejsí rozpočtov...'!Oblast_tisku</vt:lpstr>
      <vt:lpstr>'005 - ZTI. ÚT'!Oblast_tisku</vt:lpstr>
      <vt:lpstr>'006 - Vzduchotechnika'!Oblast_tisku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Zdeňka Filipová</dc:creator>
  <cp:lastModifiedBy>Josef Alexander Matera</cp:lastModifiedBy>
  <dcterms:created xsi:type="dcterms:W3CDTF">2024-08-15T09:49:42Z</dcterms:created>
  <dcterms:modified xsi:type="dcterms:W3CDTF">2024-08-29T06:24:37Z</dcterms:modified>
</cp:coreProperties>
</file>